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tabRatio="778"/>
  </bookViews>
  <sheets>
    <sheet name="专业排名汇总表" sheetId="2" r:id="rId1"/>
    <sheet name="成绩" sheetId="13" r:id="rId2"/>
    <sheet name="德育基础分" sheetId="3" r:id="rId3"/>
    <sheet name="德育加分 (2)" sheetId="14" r:id="rId4"/>
    <sheet name="德育扣分" sheetId="5" r:id="rId5"/>
    <sheet name="智育加分 (2)" sheetId="16" r:id="rId6"/>
    <sheet name="智育加分汇总" sheetId="17" r:id="rId7"/>
    <sheet name="文体加分 (2)" sheetId="15" r:id="rId8"/>
    <sheet name="体测成绩" sheetId="11" r:id="rId9"/>
  </sheets>
  <definedNames>
    <definedName name="_xlnm._FilterDatabase" localSheetId="0" hidden="1">专业排名汇总表!$A$2:$AD$104</definedName>
    <definedName name="_xlnm._FilterDatabase" localSheetId="5" hidden="1">'智育加分 (2)'!$A$2:$K$286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<sst xmlns="http://schemas.openxmlformats.org/spreadsheetml/2006/main" count="5793" uniqueCount="1043">
  <si>
    <t>排名</t>
  </si>
  <si>
    <t xml:space="preserve"> 必修课排名</t>
  </si>
  <si>
    <t>学号</t>
  </si>
  <si>
    <t>姓名</t>
  </si>
  <si>
    <t>班级</t>
  </si>
  <si>
    <t>德育成绩</t>
  </si>
  <si>
    <t>智育成绩</t>
  </si>
  <si>
    <t>体育成绩</t>
  </si>
  <si>
    <t>综合测评总分</t>
  </si>
  <si>
    <t>优良率</t>
  </si>
  <si>
    <t>四级成绩</t>
  </si>
  <si>
    <t>是否挂科</t>
  </si>
  <si>
    <t>班级互评分</t>
  </si>
  <si>
    <t>辅导员打分</t>
  </si>
  <si>
    <t>班级互评分×0.6</t>
  </si>
  <si>
    <t>辅导员打分×0.4</t>
  </si>
  <si>
    <t>德育加分</t>
  </si>
  <si>
    <t>德育扣分</t>
  </si>
  <si>
    <t>德育成绩×0.2</t>
  </si>
  <si>
    <t>必修课加权平均分</t>
  </si>
  <si>
    <t>选修课加权平均分</t>
  </si>
  <si>
    <t>智育成绩（必修课×0.8+选修课×0.2）</t>
  </si>
  <si>
    <t>智育加分</t>
  </si>
  <si>
    <t>智育成绩×0.7</t>
  </si>
  <si>
    <t>体育课成绩</t>
  </si>
  <si>
    <t>锻炼成绩</t>
  </si>
  <si>
    <t>体育课成绩×0.6</t>
  </si>
  <si>
    <t>锻炼成绩×0.4</t>
  </si>
  <si>
    <t>体育加分</t>
  </si>
  <si>
    <t>体育成绩×0.1</t>
  </si>
  <si>
    <t>示例说明</t>
  </si>
  <si>
    <t>vlookup</t>
  </si>
  <si>
    <t>公式求和</t>
  </si>
  <si>
    <t>汇总统计</t>
  </si>
  <si>
    <t>单独做表vlookup</t>
  </si>
  <si>
    <t>张姝瑶</t>
  </si>
  <si>
    <t>化工22-1班</t>
  </si>
  <si>
    <t>周芹</t>
  </si>
  <si>
    <t>李越</t>
  </si>
  <si>
    <t>未通过</t>
  </si>
  <si>
    <t>马海霞</t>
  </si>
  <si>
    <t>何丽鸿</t>
  </si>
  <si>
    <t>史佳悦</t>
  </si>
  <si>
    <t>王晴宇</t>
  </si>
  <si>
    <t>袁佳怡</t>
  </si>
  <si>
    <t>布威麦尔耶姆·麦麦提图尔荪</t>
  </si>
  <si>
    <t>李安然</t>
  </si>
  <si>
    <t>智玉轩</t>
  </si>
  <si>
    <t>刘超</t>
  </si>
  <si>
    <t>孙科</t>
  </si>
  <si>
    <t>张铸</t>
  </si>
  <si>
    <t>刘子瑞</t>
  </si>
  <si>
    <t>吴立新</t>
  </si>
  <si>
    <t>龚泽恩</t>
  </si>
  <si>
    <t>李陶然</t>
  </si>
  <si>
    <t>牛浩镔</t>
  </si>
  <si>
    <t>申溱</t>
  </si>
  <si>
    <t>吴照飞</t>
  </si>
  <si>
    <t>张之翼</t>
  </si>
  <si>
    <t>徐峥</t>
  </si>
  <si>
    <t>周家艺</t>
  </si>
  <si>
    <t>姚锦栋</t>
  </si>
  <si>
    <t>代肖彤</t>
  </si>
  <si>
    <t>陈恒宇</t>
  </si>
  <si>
    <t>潘恒懿</t>
  </si>
  <si>
    <t>王明堃</t>
  </si>
  <si>
    <t>史国柱</t>
  </si>
  <si>
    <t>郭智硕</t>
  </si>
  <si>
    <t>贾思远</t>
  </si>
  <si>
    <t>李佳俊</t>
  </si>
  <si>
    <t>顾凌云</t>
  </si>
  <si>
    <t>程实</t>
  </si>
  <si>
    <t>化工22-2班</t>
  </si>
  <si>
    <t>马瑜含</t>
  </si>
  <si>
    <t>贺婕</t>
  </si>
  <si>
    <t>刘雨佳</t>
  </si>
  <si>
    <t>秦婧瑶</t>
  </si>
  <si>
    <t>孙涵</t>
  </si>
  <si>
    <t>王晓弘</t>
  </si>
  <si>
    <t>张涵婷</t>
  </si>
  <si>
    <t>张心怡</t>
  </si>
  <si>
    <t>唐樱菲</t>
  </si>
  <si>
    <t>曹炜曼</t>
  </si>
  <si>
    <t>崔跃兰</t>
  </si>
  <si>
    <t>肖涵芮</t>
  </si>
  <si>
    <t>许文轲</t>
  </si>
  <si>
    <t>江锦欣</t>
  </si>
  <si>
    <t>赵群</t>
  </si>
  <si>
    <t>周慧林</t>
  </si>
  <si>
    <t>黄颖聪</t>
  </si>
  <si>
    <t>白兆</t>
  </si>
  <si>
    <t>尹泽</t>
  </si>
  <si>
    <t>杨志文</t>
  </si>
  <si>
    <t>赵国平</t>
  </si>
  <si>
    <t>金立民</t>
  </si>
  <si>
    <t>王增智</t>
  </si>
  <si>
    <t>郑少杰</t>
  </si>
  <si>
    <t>康胜</t>
  </si>
  <si>
    <t>李成歆</t>
  </si>
  <si>
    <t>孙琪桐</t>
  </si>
  <si>
    <t>吴金琪</t>
  </si>
  <si>
    <t>赵帅</t>
  </si>
  <si>
    <t>朱行健</t>
  </si>
  <si>
    <t>陈语</t>
  </si>
  <si>
    <t>罗小刚</t>
  </si>
  <si>
    <t>陈俊逸</t>
  </si>
  <si>
    <t>彭莎莎</t>
  </si>
  <si>
    <t>化工22-3班</t>
  </si>
  <si>
    <t>叶海宇</t>
  </si>
  <si>
    <t>努尔斯巴·买提库尔班</t>
  </si>
  <si>
    <t>吴芷璇</t>
  </si>
  <si>
    <t>孙千翔</t>
  </si>
  <si>
    <t>陈飞月</t>
  </si>
  <si>
    <t>石彩君</t>
  </si>
  <si>
    <t>吴忆</t>
  </si>
  <si>
    <t>许馨月</t>
  </si>
  <si>
    <t>张支铭</t>
  </si>
  <si>
    <t>马倩</t>
  </si>
  <si>
    <t>屈芷晴</t>
  </si>
  <si>
    <t>季磊</t>
  </si>
  <si>
    <t>汪礼俊</t>
  </si>
  <si>
    <t>席振昌</t>
  </si>
  <si>
    <t>闫杨奇昊</t>
  </si>
  <si>
    <t>刘源兴</t>
  </si>
  <si>
    <t>何岩松</t>
  </si>
  <si>
    <t>张帅</t>
  </si>
  <si>
    <t>李煌</t>
  </si>
  <si>
    <t>杨广军</t>
  </si>
  <si>
    <t>杨明涛</t>
  </si>
  <si>
    <t>傅世坤</t>
  </si>
  <si>
    <t>李浩永</t>
  </si>
  <si>
    <t>涂景豪</t>
  </si>
  <si>
    <t>谢林洲</t>
  </si>
  <si>
    <t>严臻睿</t>
  </si>
  <si>
    <t>李宇翔</t>
  </si>
  <si>
    <t>张席地</t>
  </si>
  <si>
    <t>马凯园</t>
  </si>
  <si>
    <t>喻治坤</t>
  </si>
  <si>
    <t>陈伟玄</t>
  </si>
  <si>
    <t>黄一翀</t>
  </si>
  <si>
    <t>序号</t>
  </si>
  <si>
    <t>必修课优良率</t>
  </si>
  <si>
    <t>挂科数</t>
  </si>
  <si>
    <t>互评分</t>
  </si>
  <si>
    <t>学生团体及班级干部</t>
  </si>
  <si>
    <t>社会实践获奖（参与奖、优秀奖不加分）2023年的</t>
  </si>
  <si>
    <t>大型活动</t>
  </si>
  <si>
    <t>荣誉称号</t>
  </si>
  <si>
    <t>德育加分求和</t>
  </si>
  <si>
    <t>第一项</t>
  </si>
  <si>
    <t>第二项×0.2</t>
  </si>
  <si>
    <t>总计</t>
  </si>
  <si>
    <t>社会实践</t>
  </si>
  <si>
    <t>第二项</t>
  </si>
  <si>
    <t>项目</t>
  </si>
  <si>
    <t>原始加分</t>
  </si>
  <si>
    <t>校院级折合（不填）</t>
  </si>
  <si>
    <t>第一项目</t>
  </si>
  <si>
    <t>是否为队长</t>
  </si>
  <si>
    <t>加分</t>
  </si>
  <si>
    <t>第二项目</t>
  </si>
  <si>
    <t>加分（×0.5）</t>
  </si>
  <si>
    <t>示范班集体</t>
  </si>
  <si>
    <t>校红十字会血液部部长</t>
  </si>
  <si>
    <t>化工22-1副班长</t>
  </si>
  <si>
    <t>有机实验课代表</t>
  </si>
  <si>
    <t>化工22-1班宣传委员</t>
  </si>
  <si>
    <t>校青年实践创新中心创新部部长</t>
  </si>
  <si>
    <t>化工22-1班团支书</t>
  </si>
  <si>
    <t>2023红色“1+1”校三等奖</t>
  </si>
  <si>
    <t>否</t>
  </si>
  <si>
    <t>化工22-1班组织委员</t>
  </si>
  <si>
    <t>化工22-1班长</t>
  </si>
  <si>
    <t>校级优秀宿舍</t>
  </si>
  <si>
    <t>文体委员</t>
  </si>
  <si>
    <t>物化实验课代表</t>
  </si>
  <si>
    <t>化工22-1班心理委员</t>
  </si>
  <si>
    <t>寝室长</t>
  </si>
  <si>
    <t>大物课代表</t>
  </si>
  <si>
    <t>化工22-1班学习委员</t>
  </si>
  <si>
    <t>化工原理（Ⅰ）课代表</t>
  </si>
  <si>
    <t>物理化学（上）课代表</t>
  </si>
  <si>
    <t>机械制图课代表</t>
  </si>
  <si>
    <t>化院青协办公室部长</t>
  </si>
  <si>
    <t>物理化学（下）课代表</t>
  </si>
  <si>
    <t xml:space="preserve">  </t>
  </si>
  <si>
    <t>大学生记者团部委</t>
  </si>
  <si>
    <t>网球协会部委</t>
  </si>
  <si>
    <t>中石大传媒视创部部长</t>
  </si>
  <si>
    <t>开放原子开源社运营部部委</t>
  </si>
  <si>
    <t>AlChE–CUPB部长</t>
  </si>
  <si>
    <t>星罗天文社部委</t>
  </si>
  <si>
    <t>校田径协会副主席</t>
  </si>
  <si>
    <t>铁三协会部长</t>
  </si>
  <si>
    <t>化院学习部部长</t>
  </si>
  <si>
    <t>信息员</t>
  </si>
  <si>
    <t>先锋团支部</t>
  </si>
  <si>
    <t>校级文明宿舍</t>
  </si>
  <si>
    <t>青年实践创新中心部委</t>
  </si>
  <si>
    <t>青年艺术发展中心舞蹈团团长</t>
  </si>
  <si>
    <t>校庆舞蹈演员</t>
  </si>
  <si>
    <t>运动会啦啦队</t>
  </si>
  <si>
    <t>化院青协实践部部长</t>
  </si>
  <si>
    <t>班长</t>
  </si>
  <si>
    <t>校级三等奖</t>
  </si>
  <si>
    <t>宿舍长</t>
  </si>
  <si>
    <t>运动会方阵</t>
  </si>
  <si>
    <t>创新创业活动中心部委</t>
  </si>
  <si>
    <t>校团委办公室部长</t>
  </si>
  <si>
    <t>团支书</t>
  </si>
  <si>
    <t>校庆演员合唱团</t>
  </si>
  <si>
    <t>院青协外事部部长</t>
  </si>
  <si>
    <t>开放原子开源社团活动部部委</t>
  </si>
  <si>
    <t>校学生会办公室部长</t>
  </si>
  <si>
    <t>绿芽社团宣传部长</t>
  </si>
  <si>
    <t>红色“1+1”校级三等奖</t>
  </si>
  <si>
    <t>乒乓球爱好者协会部长</t>
  </si>
  <si>
    <t>心理委员</t>
  </si>
  <si>
    <t>运动会拉拉队</t>
  </si>
  <si>
    <t>院学生会部长</t>
  </si>
  <si>
    <t>化成天下运营部部长</t>
  </si>
  <si>
    <t>副班长</t>
  </si>
  <si>
    <t>AIChE-CUPB社团部长</t>
  </si>
  <si>
    <t>实践中心办公室部长</t>
  </si>
  <si>
    <t>大艺团话剧团团员</t>
  </si>
  <si>
    <t>学习委员</t>
  </si>
  <si>
    <t>职业发展协会部长</t>
  </si>
  <si>
    <t>院学生会活动部部长</t>
  </si>
  <si>
    <t>流云车协活动部部长</t>
  </si>
  <si>
    <t>管弦乐团团员</t>
  </si>
  <si>
    <t>star冰雪运动协会宣传部部长</t>
  </si>
  <si>
    <t>青年志愿服务指导中心部长</t>
  </si>
  <si>
    <t>2022-2023年度中国石油大学（北京）“文明宿舍”</t>
  </si>
  <si>
    <t>2022-2023年度中国石油大学（北京）“科技创新先进个人”</t>
  </si>
  <si>
    <t>觅音社综合联络部部长</t>
  </si>
  <si>
    <t>九州武社部委</t>
  </si>
  <si>
    <t>秋季运动会裁判</t>
  </si>
  <si>
    <t>院学生会体育部部长</t>
  </si>
  <si>
    <t>国旗仪仗队实践部部长</t>
  </si>
  <si>
    <t>振兴小分队</t>
  </si>
  <si>
    <t>2022-2023年度中国石油大学（北京）"科技创新先进个人"</t>
  </si>
  <si>
    <t>第二十一届校长奖</t>
  </si>
  <si>
    <t>石创空间部长</t>
  </si>
  <si>
    <t>化工22-3班副班长</t>
  </si>
  <si>
    <t>化工22-3班宣传委员</t>
  </si>
  <si>
    <t>校广播台部委</t>
  </si>
  <si>
    <t>青年文化发展中心大学生艺术团话剧团团长</t>
  </si>
  <si>
    <t>70周年校庆文艺晚会演员</t>
  </si>
  <si>
    <t>校团委组织部中心主任</t>
  </si>
  <si>
    <t>化工22-3班团支书</t>
  </si>
  <si>
    <t>青年文化发展中心办公室组长</t>
  </si>
  <si>
    <t>春季运动会方阵成员</t>
  </si>
  <si>
    <t>勤工助学中心校外部部长</t>
  </si>
  <si>
    <t>“石子农情”团队</t>
  </si>
  <si>
    <t>化工22-3班信息委员</t>
  </si>
  <si>
    <t>石大羽协部长</t>
  </si>
  <si>
    <t>青年文化发展中心活动组组长</t>
  </si>
  <si>
    <t>九州武社主席</t>
  </si>
  <si>
    <t>2023年暑期社会实践“三等奖”</t>
  </si>
  <si>
    <t>是</t>
  </si>
  <si>
    <t>70年校庆文艺晚会武术演员</t>
  </si>
  <si>
    <t>春季运动会学院啦啦队</t>
  </si>
  <si>
    <t>2022-2023年度文体活动先进个人</t>
  </si>
  <si>
    <t>2022-2023年度社会实践优秀个人</t>
  </si>
  <si>
    <t>职业发展协会招聘部部委</t>
  </si>
  <si>
    <t>青年文化发展中心活动组部委</t>
  </si>
  <si>
    <t>化工22-3班组织委员</t>
  </si>
  <si>
    <t>石创空间创业部部委</t>
  </si>
  <si>
    <t>化工22-3班心理委员</t>
  </si>
  <si>
    <t>招生大使团办公室部长</t>
  </si>
  <si>
    <t>概率论课代表</t>
  </si>
  <si>
    <t>院权益部部长</t>
  </si>
  <si>
    <t>中石大传媒工作室主席</t>
  </si>
  <si>
    <t>化工22-3班班长</t>
  </si>
  <si>
    <t>校三等奖</t>
  </si>
  <si>
    <t>能化22-1班</t>
  </si>
  <si>
    <t>杨慧</t>
  </si>
  <si>
    <t>校红会同伴教育部部委</t>
  </si>
  <si>
    <t>田径协会部长</t>
  </si>
  <si>
    <t>邱绮慧</t>
  </si>
  <si>
    <t>校团委宣传部部长</t>
  </si>
  <si>
    <t>王一伊</t>
  </si>
  <si>
    <t>田径协会主席</t>
  </si>
  <si>
    <t>贾文青</t>
  </si>
  <si>
    <t>季睿</t>
  </si>
  <si>
    <t>红十字会同伴教育部部长</t>
  </si>
  <si>
    <t>校庆情景朗诵演员</t>
  </si>
  <si>
    <t>成思宇</t>
  </si>
  <si>
    <t>校红会青红部委</t>
  </si>
  <si>
    <t>能化22-1班信息员</t>
  </si>
  <si>
    <t>付晨汐</t>
  </si>
  <si>
    <t>巴合加娜提·加冷</t>
  </si>
  <si>
    <t>马芬</t>
  </si>
  <si>
    <t>陈禾婕</t>
  </si>
  <si>
    <t>校青年实践与创新中心办公室部长</t>
  </si>
  <si>
    <t>青年文化发展中心话剧团团长</t>
  </si>
  <si>
    <t xml:space="preserve">   </t>
  </si>
  <si>
    <t>张润霞</t>
  </si>
  <si>
    <t>校学生会权益部部门负责人</t>
  </si>
  <si>
    <t>青年文化发展中心办公室部长</t>
  </si>
  <si>
    <t>“振兴小分队”社会实践校级三等奖</t>
  </si>
  <si>
    <t>刘珣</t>
  </si>
  <si>
    <t>张茂霖</t>
  </si>
  <si>
    <t>耿智盖灵</t>
  </si>
  <si>
    <t>陈方旭</t>
  </si>
  <si>
    <t>能化22-1班心理委员</t>
  </si>
  <si>
    <t>缪祥麟</t>
  </si>
  <si>
    <t>王禹程</t>
  </si>
  <si>
    <t>王子路</t>
  </si>
  <si>
    <t>能化22-1班组织委员</t>
  </si>
  <si>
    <t>物理化学课代表</t>
  </si>
  <si>
    <t>校庆开幕式</t>
  </si>
  <si>
    <t>段少坤</t>
  </si>
  <si>
    <t>曹坤阳</t>
  </si>
  <si>
    <t>汪洋</t>
  </si>
  <si>
    <t>王冰宇</t>
  </si>
  <si>
    <t>蒋子强</t>
  </si>
  <si>
    <t>大学生记者团部长</t>
  </si>
  <si>
    <t>能化22-1班学习委员</t>
  </si>
  <si>
    <t>王德民</t>
  </si>
  <si>
    <t>能化22-1班班长</t>
  </si>
  <si>
    <t>杨乐辰</t>
  </si>
  <si>
    <t>杨志远</t>
  </si>
  <si>
    <t>蔡进鹏</t>
  </si>
  <si>
    <t>阿尔帕提·阿卜杜合力力</t>
  </si>
  <si>
    <t>能化22-1班副班长</t>
  </si>
  <si>
    <t>陈心</t>
  </si>
  <si>
    <t>郝信淳</t>
  </si>
  <si>
    <t>孙祖麟</t>
  </si>
  <si>
    <t>章俊阳</t>
  </si>
  <si>
    <t>能化22-2班</t>
  </si>
  <si>
    <t>杨秋瑶</t>
  </si>
  <si>
    <t>红十字会外联部部长</t>
  </si>
  <si>
    <t>化院学生会权益部部长</t>
  </si>
  <si>
    <t>张露</t>
  </si>
  <si>
    <t>能化22-2班副班长</t>
  </si>
  <si>
    <t>化院学生会新媒体部长</t>
  </si>
  <si>
    <t>邵兰贺</t>
  </si>
  <si>
    <t>胡咪</t>
  </si>
  <si>
    <t>石创空间宣传部部委</t>
  </si>
  <si>
    <t>邓姣</t>
  </si>
  <si>
    <t>校红会手语部部委</t>
  </si>
  <si>
    <t>钮缨雪</t>
  </si>
  <si>
    <t>能化22-2团支书</t>
  </si>
  <si>
    <t>中石大传媒工作室部长</t>
  </si>
  <si>
    <t>付锦依</t>
  </si>
  <si>
    <t>院青协宣传部部长</t>
  </si>
  <si>
    <t>组织委员</t>
  </si>
  <si>
    <t>何欣怡</t>
  </si>
  <si>
    <t>张鑫</t>
  </si>
  <si>
    <t>红十字会部委</t>
  </si>
  <si>
    <t>达娃卓玛</t>
  </si>
  <si>
    <t>赵志帆</t>
  </si>
  <si>
    <t>努尔兰·吐尔军</t>
  </si>
  <si>
    <t>阿坚全</t>
  </si>
  <si>
    <t>王奕喆</t>
  </si>
  <si>
    <t>施孔君</t>
  </si>
  <si>
    <t>李芃钰</t>
  </si>
  <si>
    <t>扶贫南华显真情，支教路上并肩行</t>
  </si>
  <si>
    <t>刘帅杰</t>
  </si>
  <si>
    <t>邵科元</t>
  </si>
  <si>
    <t>张志彬</t>
  </si>
  <si>
    <t>能化22-2班班长</t>
  </si>
  <si>
    <t>化成天下工作室部长</t>
  </si>
  <si>
    <t>萨比尔·库尔班江</t>
  </si>
  <si>
    <t>袁祺瑞</t>
  </si>
  <si>
    <t>叶斯波力·叶尔生</t>
  </si>
  <si>
    <t>郝政凯</t>
  </si>
  <si>
    <t>李京运</t>
  </si>
  <si>
    <t>李君成</t>
  </si>
  <si>
    <t>郭家栋</t>
  </si>
  <si>
    <t>吴振宇</t>
  </si>
  <si>
    <t>熊俊程</t>
  </si>
  <si>
    <t>能化22-2班学习委员</t>
  </si>
  <si>
    <t>李文杰</t>
  </si>
  <si>
    <t>阿布杜拉·居乃都拉</t>
  </si>
  <si>
    <t>欧子俊</t>
  </si>
  <si>
    <t>翘课学时</t>
  </si>
  <si>
    <t>通报批评</t>
  </si>
  <si>
    <t>竞赛名称</t>
  </si>
  <si>
    <t>主办单位</t>
  </si>
  <si>
    <t>竞赛级别</t>
  </si>
  <si>
    <t>获奖等级</t>
  </si>
  <si>
    <t>是否为团队项目</t>
  </si>
  <si>
    <t>若为团队竞赛，填写团队成员；若为个人竞赛，则无需填写</t>
  </si>
  <si>
    <t>加分(辅导员填写)</t>
  </si>
  <si>
    <t>　实例</t>
  </si>
  <si>
    <t>张山</t>
  </si>
  <si>
    <t>能化18-1班</t>
  </si>
  <si>
    <t>2020年第十二届北京市大学生化学实验竞赛</t>
  </si>
  <si>
    <t>北京化工大学化学实验竞赛组委会</t>
  </si>
  <si>
    <t>省部级</t>
  </si>
  <si>
    <t>二等奖</t>
  </si>
  <si>
    <t>　</t>
  </si>
  <si>
    <t>2020年中国石油大学（北京）第十二届北京市大学生化学实验竞赛校内选拔赛</t>
  </si>
  <si>
    <t>中国石油大学（北京）化学爱好者协会</t>
  </si>
  <si>
    <t>校级</t>
  </si>
  <si>
    <t>一等奖</t>
  </si>
  <si>
    <t>2020年第十届亚太地区大学生数学建模竞赛</t>
  </si>
  <si>
    <t>北京图象图形学学会</t>
  </si>
  <si>
    <t>三等奖</t>
  </si>
  <si>
    <r>
      <rPr>
        <b/>
        <sz val="11"/>
        <color rgb="FFFF0000"/>
        <rFont val="SimSun"/>
        <charset val="134"/>
      </rPr>
      <t>张山</t>
    </r>
    <r>
      <rPr>
        <b/>
        <sz val="11"/>
        <color rgb="FF000000"/>
        <rFont val="SimSun"/>
        <charset val="134"/>
      </rPr>
      <t>，</t>
    </r>
    <r>
      <rPr>
        <sz val="11"/>
        <color rgb="FF000000"/>
        <rFont val="SimSun"/>
        <charset val="134"/>
      </rPr>
      <t>李四，王五</t>
    </r>
  </si>
  <si>
    <t>第十二届全国大学生化学实验邀请赛校赛</t>
  </si>
  <si>
    <t>中国石油大学（北京）</t>
  </si>
  <si>
    <t>国家级</t>
  </si>
  <si>
    <r>
      <rPr>
        <sz val="11"/>
        <color rgb="FF000000"/>
        <rFont val="宋体"/>
        <charset val="134"/>
      </rPr>
      <t>李四、王五、</t>
    </r>
    <r>
      <rPr>
        <b/>
        <sz val="11"/>
        <color rgb="FFFF0000"/>
        <rFont val="宋体"/>
        <charset val="134"/>
      </rPr>
      <t>张山</t>
    </r>
    <r>
      <rPr>
        <sz val="11"/>
        <color rgb="FF000000"/>
        <rFont val="宋体"/>
        <charset val="134"/>
      </rPr>
      <t>、赵六</t>
    </r>
  </si>
  <si>
    <t>合计</t>
  </si>
  <si>
    <t>青创北京"挑战杯"首都大学生课外学术科技作品竞赛</t>
  </si>
  <si>
    <t>北京市教育委员会</t>
  </si>
  <si>
    <r>
      <rPr>
        <sz val="11"/>
        <color rgb="FFFF0000"/>
        <rFont val="宋体"/>
        <charset val="134"/>
      </rPr>
      <t>张志彬  </t>
    </r>
    <r>
      <rPr>
        <sz val="11"/>
        <color rgb="FF000000"/>
        <rFont val="宋体"/>
        <charset val="134"/>
      </rPr>
      <t>吴忆  孟婧涵  王晴宇  曹炜曼  张润霞  孙涵  叶海宇</t>
    </r>
  </si>
  <si>
    <t>“创青春”碳中和创新创业大赛</t>
  </si>
  <si>
    <t>“创青春”中国青年碳中和创新创业大赛组委会</t>
  </si>
  <si>
    <t>鼓励奖</t>
  </si>
  <si>
    <r>
      <rPr>
        <sz val="11"/>
        <color rgb="FF000000"/>
        <rFont val="宋体"/>
        <charset val="134"/>
      </rPr>
      <t>郭飞扬、吴忆、张伊蕊、</t>
    </r>
    <r>
      <rPr>
        <sz val="11"/>
        <color rgb="FFFF0000"/>
        <rFont val="宋体"/>
        <charset val="134"/>
      </rPr>
      <t>张志彬</t>
    </r>
    <r>
      <rPr>
        <sz val="11"/>
        <color rgb="FF000000"/>
        <rFont val="宋体"/>
        <charset val="134"/>
      </rPr>
      <t>、齐嘉莹、钮缨雪、李佳蕊</t>
    </r>
  </si>
  <si>
    <t>2024年第十七届全国大学生节能减排社会实践与科技竞赛</t>
  </si>
  <si>
    <r>
      <rPr>
        <sz val="11"/>
        <color rgb="FF000000"/>
        <rFont val="宋体"/>
        <charset val="134"/>
      </rPr>
      <t>吴忆,左丁伟,</t>
    </r>
    <r>
      <rPr>
        <sz val="11"/>
        <color rgb="FFFF0000"/>
        <rFont val="宋体"/>
        <charset val="134"/>
      </rPr>
      <t>张志彬</t>
    </r>
    <r>
      <rPr>
        <sz val="11"/>
        <color rgb="FF000000"/>
        <rFont val="宋体"/>
        <charset val="134"/>
      </rPr>
      <t>,孟婧涵,曹炜曼,周一凡,霍宇欣</t>
    </r>
  </si>
  <si>
    <t>中国石油大学（华东）</t>
  </si>
  <si>
    <r>
      <rPr>
        <sz val="11"/>
        <color rgb="FF000000"/>
        <rFont val="宋体"/>
        <charset val="134"/>
      </rPr>
      <t>张润霞、王德民、蒋子强、</t>
    </r>
    <r>
      <rPr>
        <sz val="11"/>
        <color rgb="FFFF0000"/>
        <rFont val="宋体"/>
        <charset val="134"/>
      </rPr>
      <t>付锦依</t>
    </r>
    <r>
      <rPr>
        <sz val="11"/>
        <color rgb="FF000000"/>
        <rFont val="宋体"/>
        <charset val="134"/>
      </rPr>
      <t>、王泽寰、邵兰贺、孙鑫洋</t>
    </r>
  </si>
  <si>
    <t>2024年中国石油大学（北京）第十五届北京市大学生化学实验竞赛校内选拔赛</t>
  </si>
  <si>
    <t>中国石油大学（北京）理学院</t>
  </si>
  <si>
    <t>2024年全国大学生英语竞赛</t>
  </si>
  <si>
    <t>高等学校大学外语教研会</t>
  </si>
  <si>
    <t>2024年首届青年绿色科技创新大赛</t>
  </si>
  <si>
    <t>北京林业大学 中国长城绿化促进会</t>
  </si>
  <si>
    <r>
      <rPr>
        <sz val="11"/>
        <color rgb="FF000000"/>
        <rFont val="宋体"/>
        <charset val="134"/>
      </rPr>
      <t>吴芷璇、傅世坤、李芃钰、张支铭、张帅、张馨瑶、</t>
    </r>
    <r>
      <rPr>
        <sz val="11"/>
        <color rgb="FFFF0000"/>
        <rFont val="宋体"/>
        <charset val="134"/>
      </rPr>
      <t>付锦依</t>
    </r>
    <r>
      <rPr>
        <sz val="11"/>
        <color rgb="FF000000"/>
        <rFont val="宋体"/>
        <charset val="134"/>
      </rPr>
      <t>、池双佑</t>
    </r>
  </si>
  <si>
    <t>2023年中国石油大学（北京）大学生物理竞赛</t>
  </si>
  <si>
    <t>能化22-22</t>
  </si>
  <si>
    <t>2024中国大学生Chem-E-Car竞赛</t>
  </si>
  <si>
    <t>中国化工学会</t>
  </si>
  <si>
    <t>邵科元 潘思迪 康胜 王德民等13人</t>
  </si>
  <si>
    <r>
      <rPr>
        <sz val="11"/>
        <color rgb="FF000000"/>
        <rFont val="宋体"/>
        <charset val="134"/>
      </rPr>
      <t>郭飞扬、吴忆、张伊蕊、张志彬、齐嘉莹、</t>
    </r>
    <r>
      <rPr>
        <sz val="11"/>
        <color rgb="FFFF0000"/>
        <rFont val="宋体"/>
        <charset val="134"/>
      </rPr>
      <t>钮缨雪、</t>
    </r>
    <r>
      <rPr>
        <sz val="11"/>
        <color rgb="FF000000"/>
        <rFont val="宋体"/>
        <charset val="134"/>
      </rPr>
      <t>李佳蕊</t>
    </r>
  </si>
  <si>
    <r>
      <rPr>
        <sz val="11"/>
        <color rgb="FF000000"/>
        <rFont val="宋体"/>
        <charset val="134"/>
      </rPr>
      <t>郭飞扬、黄凯涵、李佳蕊、齐嘉莹、</t>
    </r>
    <r>
      <rPr>
        <sz val="11"/>
        <color rgb="FFFF0000"/>
        <rFont val="宋体"/>
        <charset val="134"/>
      </rPr>
      <t>钮缨雪、</t>
    </r>
    <r>
      <rPr>
        <sz val="11"/>
        <color rgb="FF000000"/>
        <rFont val="宋体"/>
        <charset val="134"/>
      </rPr>
      <t>张伊蕊</t>
    </r>
  </si>
  <si>
    <t>能化22-2</t>
  </si>
  <si>
    <t>2023年北京市第三十四届大学生数学竞赛（非数学专业甲组）</t>
  </si>
  <si>
    <t>北京数学会</t>
  </si>
  <si>
    <t>市级</t>
  </si>
  <si>
    <t>2023年第十五届全国大学生数学竞赛（非数学A类）</t>
  </si>
  <si>
    <t>中国数学会</t>
  </si>
  <si>
    <t xml:space="preserve">2024年中国石油大学（北京）第十五届北京市大学生化学实验竞赛校内选拔赛 
</t>
  </si>
  <si>
    <t>2024年大学生英语竞赛</t>
  </si>
  <si>
    <t xml:space="preserve">高等学校大学外语教研会   
</t>
  </si>
  <si>
    <t xml:space="preserve">2023年中国石油大学（北京）大学生物理竞赛
</t>
  </si>
  <si>
    <t xml:space="preserve">中国石油大学（北京）理学院 
</t>
  </si>
  <si>
    <t>北京市大学生化工原理竞赛</t>
  </si>
  <si>
    <r>
      <rPr>
        <sz val="11"/>
        <color rgb="FF000000"/>
        <rFont val="宋体"/>
        <charset val="134"/>
      </rPr>
      <t>吴芷璇、傅世坤、</t>
    </r>
    <r>
      <rPr>
        <sz val="11"/>
        <color rgb="FFFF0000"/>
        <rFont val="宋体"/>
        <charset val="134"/>
      </rPr>
      <t>李芃钰</t>
    </r>
    <r>
      <rPr>
        <sz val="11"/>
        <color rgb="FF000000"/>
        <rFont val="宋体"/>
        <charset val="134"/>
      </rPr>
      <t>、张支铭、张帅、张馨瑶、付锦依、池双佑</t>
    </r>
  </si>
  <si>
    <t xml:space="preserve">2023年“CAN油”中国石油大学(北京)创业大赛
</t>
  </si>
  <si>
    <t>共青团中国石油大学(北京)委员会
创新创业教育学院</t>
  </si>
  <si>
    <r>
      <rPr>
        <sz val="11"/>
        <color rgb="FF000000"/>
        <rFont val="宋体"/>
        <charset val="134"/>
      </rPr>
      <t>吴芷璇、吴思玮、陈子骏、</t>
    </r>
    <r>
      <rPr>
        <sz val="11"/>
        <color rgb="FFFF0000"/>
        <rFont val="宋体"/>
        <charset val="134"/>
      </rPr>
      <t>李芃钰、</t>
    </r>
    <r>
      <rPr>
        <sz val="11"/>
        <color rgb="FF000000"/>
        <rFont val="宋体"/>
        <charset val="134"/>
      </rPr>
      <t>张支铭、池双佑、张馨瑶、徐卫星、康 胜、张诗曼、张心怡、李俊杰、陈 妮、余曼妮</t>
    </r>
  </si>
  <si>
    <t>第六届北京市大学生节能节水低碳减排社会实践与科技竞赛</t>
  </si>
  <si>
    <r>
      <rPr>
        <sz val="11"/>
        <color rgb="FF000000"/>
        <rFont val="宋体"/>
        <charset val="134"/>
      </rPr>
      <t>吴芷璇,吴思玮,张支铭,池双佑,陈子骏,马晟哲,</t>
    </r>
    <r>
      <rPr>
        <sz val="11"/>
        <color rgb="FFFF0000"/>
        <rFont val="宋体"/>
        <charset val="134"/>
      </rPr>
      <t>李芃钰</t>
    </r>
  </si>
  <si>
    <t>2023 年北京高校大学生创新创业训练校际合作计划</t>
  </si>
  <si>
    <t>北京高校创新创业人才培养指导中心，北京邮电大学</t>
  </si>
  <si>
    <r>
      <rPr>
        <sz val="11"/>
        <color rgb="FF000000"/>
        <rFont val="宋体"/>
        <charset val="134"/>
      </rPr>
      <t>吴芷璇、傅世坤、</t>
    </r>
    <r>
      <rPr>
        <sz val="11"/>
        <color rgb="FFFF0000"/>
        <rFont val="宋体"/>
        <charset val="134"/>
      </rPr>
      <t>李芃钰、</t>
    </r>
    <r>
      <rPr>
        <sz val="11"/>
        <color rgb="FF000000"/>
        <rFont val="宋体"/>
        <charset val="134"/>
      </rPr>
      <t>张支铭、陈妮</t>
    </r>
  </si>
  <si>
    <t>能化22-1</t>
  </si>
  <si>
    <t>第十五届北京市化学实验竞赛校赛</t>
  </si>
  <si>
    <t>2024年中国石油大学（北京）大学生化工原理竞赛</t>
  </si>
  <si>
    <t>2024中国大学生Chem-e-car竞赛</t>
  </si>
  <si>
    <r>
      <rPr>
        <sz val="11"/>
        <color rgb="FF000000"/>
        <rFont val="宋体"/>
        <charset val="134"/>
      </rPr>
      <t>潘思迪，郭智硕，金立民，刘庆炽，李佳俊，周怡辰，</t>
    </r>
    <r>
      <rPr>
        <sz val="11"/>
        <color rgb="FFFF0000"/>
        <rFont val="宋体"/>
        <charset val="134"/>
      </rPr>
      <t>王德民</t>
    </r>
    <r>
      <rPr>
        <sz val="11"/>
        <color rgb="FF000000"/>
        <rFont val="宋体"/>
        <charset val="134"/>
      </rPr>
      <t>，康胜，王佳琪，陈佳佳，刘润昊，邵科元，张磊</t>
    </r>
  </si>
  <si>
    <t>第十七届全国大学生节能减排社会实践与科技竞赛</t>
  </si>
  <si>
    <t>全国大学生节能减排社会实践与科技竞赛委员会</t>
  </si>
  <si>
    <r>
      <rPr>
        <sz val="11"/>
        <color rgb="FF000000"/>
        <rFont val="宋体"/>
        <charset val="134"/>
      </rPr>
      <t>张润霞，</t>
    </r>
    <r>
      <rPr>
        <sz val="11"/>
        <color rgb="FFFF0000"/>
        <rFont val="宋体"/>
        <charset val="134"/>
      </rPr>
      <t>王德民</t>
    </r>
    <r>
      <rPr>
        <sz val="11"/>
        <color rgb="FF000000"/>
        <rFont val="宋体"/>
        <charset val="134"/>
      </rPr>
      <t>，蒋子强，付锦依，王泽寰，邵兰贺，孙鑫洋</t>
    </r>
  </si>
  <si>
    <r>
      <rPr>
        <sz val="11"/>
        <color rgb="FFFF0000"/>
        <rFont val="宋体"/>
        <charset val="134"/>
      </rPr>
      <t>张润霞</t>
    </r>
    <r>
      <rPr>
        <sz val="11"/>
        <color rgb="FF000000"/>
        <rFont val="宋体"/>
        <charset val="134"/>
      </rPr>
      <t>，王德民，蒋子强，付锦依，王泽寰，邵兰贺，孙鑫洋</t>
    </r>
  </si>
  <si>
    <t>中国国际大学生创新大赛（2024）北京赛区“青年红色筑梦之旅”赛道</t>
  </si>
  <si>
    <r>
      <rPr>
        <sz val="11"/>
        <color rgb="FF000000"/>
        <rFont val="宋体"/>
        <charset val="134"/>
      </rPr>
      <t>罗楚龙，孙一铭，戴的珊，宋暑寒，张清爽，于闿歌，黄乐，罗语涵，邹怀墨，杨杭，</t>
    </r>
    <r>
      <rPr>
        <sz val="11"/>
        <color rgb="FFFF0000"/>
        <rFont val="宋体"/>
        <charset val="134"/>
      </rPr>
      <t>张润霞</t>
    </r>
    <r>
      <rPr>
        <sz val="11"/>
        <color rgb="FF000000"/>
        <rFont val="宋体"/>
        <charset val="134"/>
      </rPr>
      <t>，刘紫颖，巨博雅，段雨杨，孙润祺</t>
    </r>
  </si>
  <si>
    <t>2023年“CAN油”中国石油大学（北京）创业大赛暨2024年“挑战杯”中国大学生创业计划竞赛</t>
  </si>
  <si>
    <t>共青团中国石油大学（北京）委员会创新创业教育学院</t>
  </si>
  <si>
    <r>
      <rPr>
        <sz val="11"/>
        <color rgb="FF000000"/>
        <rFont val="宋体"/>
        <charset val="134"/>
      </rPr>
      <t>孙一铭，戴的珊，贾亿博，康栗铭，孟婧涵，黄乐，罗语涵，邹怀墨，杨安琦，</t>
    </r>
    <r>
      <rPr>
        <sz val="11"/>
        <color rgb="FFFF0000"/>
        <rFont val="宋体"/>
        <charset val="134"/>
      </rPr>
      <t>张润霞</t>
    </r>
    <r>
      <rPr>
        <sz val="11"/>
        <color rgb="FF000000"/>
        <rFont val="宋体"/>
        <charset val="134"/>
      </rPr>
      <t>，董家琛，巨博雅，段雨杨，孙润祺，许铭伟</t>
    </r>
  </si>
  <si>
    <t>“青创北京” 2024年“挑战杯”首都大学生创业计划竞赛</t>
  </si>
  <si>
    <t>市教委、团市委、市学联、市科协</t>
  </si>
  <si>
    <r>
      <rPr>
        <sz val="11"/>
        <color rgb="FF000000"/>
        <rFont val="宋体"/>
        <charset val="134"/>
      </rPr>
      <t>吴忆，孟婧涵，王晴宇，曹炜曼，</t>
    </r>
    <r>
      <rPr>
        <sz val="11"/>
        <color rgb="FFFF0000"/>
        <rFont val="宋体"/>
        <charset val="134"/>
      </rPr>
      <t>张润霞</t>
    </r>
    <r>
      <rPr>
        <sz val="11"/>
        <color rgb="FF000000"/>
        <rFont val="宋体"/>
        <charset val="134"/>
      </rPr>
      <t>，孙涵</t>
    </r>
  </si>
  <si>
    <t>中国石油大学(北京)</t>
  </si>
  <si>
    <t>校极</t>
  </si>
  <si>
    <r>
      <rPr>
        <sz val="11"/>
        <color rgb="FF000000"/>
        <rFont val="宋体"/>
        <charset val="134"/>
      </rPr>
      <t>张润霞，王德民，</t>
    </r>
    <r>
      <rPr>
        <sz val="11"/>
        <color rgb="FFFF0000"/>
        <rFont val="宋体"/>
        <charset val="134"/>
      </rPr>
      <t>蒋子强</t>
    </r>
    <r>
      <rPr>
        <sz val="11"/>
        <color rgb="FF000000"/>
        <rFont val="宋体"/>
        <charset val="134"/>
      </rPr>
      <t>，付锦依，王泽寰，邵兰贺，孙鑫洋</t>
    </r>
  </si>
  <si>
    <t>2024全国大学生英语能力竞赛</t>
  </si>
  <si>
    <t>2023年外教杯</t>
  </si>
  <si>
    <r>
      <rPr>
        <sz val="11"/>
        <color rgb="FF000000"/>
        <rFont val="宋体"/>
        <charset val="134"/>
      </rPr>
      <t>陈雨薇，</t>
    </r>
    <r>
      <rPr>
        <sz val="11"/>
        <color rgb="FFFF0000"/>
        <rFont val="宋体"/>
        <charset val="134"/>
      </rPr>
      <t>陈禾婕</t>
    </r>
    <r>
      <rPr>
        <sz val="11"/>
        <color rgb="FF000000"/>
        <rFont val="宋体"/>
        <charset val="134"/>
      </rPr>
      <t>，袁佳怡</t>
    </r>
  </si>
  <si>
    <t>“青创北京”2024挑战杯首都大学生创业计划竞赛</t>
  </si>
  <si>
    <t>市教委，团市委，市学联，市科协</t>
  </si>
  <si>
    <r>
      <rPr>
        <sz val="11"/>
        <color rgb="FFFF0000"/>
        <rFont val="宋体"/>
        <charset val="134"/>
      </rPr>
      <t>陈禾婕</t>
    </r>
    <r>
      <rPr>
        <sz val="11"/>
        <color rgb="FF000000"/>
        <rFont val="宋体"/>
        <charset val="134"/>
      </rPr>
      <t>，郑少杰，廖沛沛，蔡宜含，麦卜文，李沁芸，杨晨曦，姜慧，郭文宣，郭园粟</t>
    </r>
  </si>
  <si>
    <t>2024外研杯全国大学生英语写作大赛</t>
  </si>
  <si>
    <t>中国国际大学生创新大赛</t>
  </si>
  <si>
    <r>
      <rPr>
        <sz val="11"/>
        <color rgb="FF000000"/>
        <rFont val="宋体"/>
        <charset val="134"/>
      </rPr>
      <t>周子正，凌晨，陈凯毅，李永峰，马广，李泽辰，孟钰明，谭雪，刘雨欣，陈锐，</t>
    </r>
    <r>
      <rPr>
        <sz val="11"/>
        <color rgb="FFFF0000"/>
        <rFont val="宋体"/>
        <charset val="134"/>
      </rPr>
      <t>邱绮慧</t>
    </r>
    <r>
      <rPr>
        <sz val="11"/>
        <color rgb="FF000000"/>
        <rFont val="宋体"/>
        <charset val="134"/>
      </rPr>
      <t>，乐嘉宇</t>
    </r>
  </si>
  <si>
    <t>化工-22-3班</t>
  </si>
  <si>
    <t>2024年北京市大学生化工原理竞赛</t>
  </si>
  <si>
    <t>团体二等奖</t>
  </si>
  <si>
    <t>2023“CAN油”中国石油大学（北京）创业大赛暨2024年“挑战杯”中国大学生创业计划竞赛校内选拔赛</t>
  </si>
  <si>
    <t>共青团中国石油大学（北京）委员会  创新创业教育学院</t>
  </si>
  <si>
    <r>
      <rPr>
        <sz val="11"/>
        <color rgb="FF000000"/>
        <rFont val="宋体"/>
        <charset val="134"/>
      </rPr>
      <t>章姝，杨欣悦,张仁婕,张伊萌,张思为,武妤珈,乔琳舒,王心悦,温绮婷,李健凯,唐舞,王奕欢,</t>
    </r>
    <r>
      <rPr>
        <b/>
        <sz val="11"/>
        <color rgb="FFFF0000"/>
        <rFont val="宋体"/>
        <charset val="134"/>
      </rPr>
      <t>孙千翔</t>
    </r>
    <r>
      <rPr>
        <sz val="11"/>
        <color rgb="FF000000"/>
        <rFont val="宋体"/>
        <charset val="134"/>
      </rPr>
      <t>,董皊希,阿丽亚</t>
    </r>
  </si>
  <si>
    <t>"青创北京"2024年"挑战杯"首都大学生创业计划竞赛主赛道</t>
  </si>
  <si>
    <t>共青团北京市委员会联合北京市教育委员会、北京市人力资源和社会保障局、北京市科学技术协会、北京市青年联合会、北京市学生联合会</t>
  </si>
  <si>
    <t>省级</t>
  </si>
  <si>
    <t>银奖</t>
  </si>
  <si>
    <t>第十四届全国大学生电子商务"创新、创意及创业"挑战赛北京赛区省级选拔赛</t>
  </si>
  <si>
    <t>教育部高等学校电子商务类专业教学指导委员会</t>
  </si>
  <si>
    <t>教育部、中央统战部、中央网信办、国家发展改革委、工业和信息化部、人力资源社会保障部、农业农村部、 中国科学院、中国工程院、国家知识产权局、国家乡村振兴局、 共青团中央和上海市人民政府</t>
  </si>
  <si>
    <r>
      <rPr>
        <sz val="11"/>
        <color rgb="FF000000"/>
        <rFont val="宋体"/>
        <charset val="134"/>
      </rPr>
      <t xml:space="preserve">彭莎莎 许文轲 江锦欣 杨雨珊 任正元 彭圆圆 </t>
    </r>
    <r>
      <rPr>
        <b/>
        <sz val="11"/>
        <color rgb="FFFF0000"/>
        <rFont val="宋体"/>
        <charset val="134"/>
      </rPr>
      <t>叶海宇</t>
    </r>
    <r>
      <rPr>
        <sz val="11"/>
        <color rgb="FF000000"/>
        <rFont val="宋体"/>
        <charset val="134"/>
      </rPr>
      <t xml:space="preserve"> 袁佳怡 乔译萱 张文柯 王宇昕</t>
    </r>
  </si>
  <si>
    <t>2024年第十五届北京市大学生化学实验竞赛</t>
  </si>
  <si>
    <t>第六届全国大学生语言文字能力大赛</t>
  </si>
  <si>
    <t>中国语文报刊协会</t>
  </si>
  <si>
    <t>非专业组金奖</t>
  </si>
  <si>
    <t>“青创北京”2024年“挑战杯”首都大学生创业计划竞赛</t>
  </si>
  <si>
    <t>共青团北京市委员会、北京市教育委员会、北京市人力资源和社会保障局、北京市科学技术协会、北京市青年联合会、北京市学生联合会</t>
  </si>
  <si>
    <t>铜奖</t>
  </si>
  <si>
    <r>
      <rPr>
        <sz val="11"/>
        <color rgb="FF000000"/>
        <rFont val="宋体"/>
        <charset val="134"/>
      </rPr>
      <t xml:space="preserve">张志彬  吴忆  孟婧涵  王晴宇  曹炜曼  张润霞  孙涵  </t>
    </r>
    <r>
      <rPr>
        <b/>
        <sz val="11"/>
        <color rgb="FFFF0000"/>
        <rFont val="宋体"/>
        <charset val="134"/>
      </rPr>
      <t>叶海宇</t>
    </r>
  </si>
  <si>
    <t>2024年中国石油大学（北京）大学生化工原理竞赛（校赛）</t>
  </si>
  <si>
    <t>第十五届中国石油大学（北京） 节能减排社会实践和科技竞赛（校级）</t>
  </si>
  <si>
    <r>
      <rPr>
        <b/>
        <sz val="11"/>
        <color rgb="FFFF0000"/>
        <rFont val="宋体"/>
        <charset val="134"/>
      </rPr>
      <t>吴忆</t>
    </r>
    <r>
      <rPr>
        <sz val="11"/>
        <color rgb="FF000000"/>
        <rFont val="宋体"/>
        <charset val="134"/>
      </rPr>
      <t xml:space="preserve"> 左丁伟 张志彬 孟婧涵 曹炜曼 周一凡 霍宇欣</t>
    </r>
  </si>
  <si>
    <t>“创青春”中国青年碳中和创新创业大赛</t>
  </si>
  <si>
    <t>“创青春”中国青年碳中和创新创业大赛全国组委会</t>
  </si>
  <si>
    <t>华北赛区二等奖</t>
  </si>
  <si>
    <r>
      <rPr>
        <sz val="11"/>
        <color rgb="FF000000"/>
        <rFont val="宋体"/>
        <charset val="134"/>
      </rPr>
      <t xml:space="preserve">郭飞扬 </t>
    </r>
    <r>
      <rPr>
        <b/>
        <sz val="11"/>
        <color rgb="FFFF0000"/>
        <rFont val="宋体"/>
        <charset val="134"/>
      </rPr>
      <t>吴忆</t>
    </r>
    <r>
      <rPr>
        <sz val="11"/>
        <color rgb="FF000000"/>
        <rFont val="宋体"/>
        <charset val="134"/>
      </rPr>
      <t xml:space="preserve"> 张伊蕊 张志彬 齐嘉莹 钮缨雪 李佳蕊</t>
    </r>
  </si>
  <si>
    <t>共青团中央</t>
  </si>
  <si>
    <r>
      <rPr>
        <sz val="11"/>
        <color rgb="FF000000"/>
        <rFont val="宋体"/>
        <charset val="134"/>
      </rPr>
      <t xml:space="preserve">张志彬 </t>
    </r>
    <r>
      <rPr>
        <b/>
        <sz val="11"/>
        <color rgb="FFFF0000"/>
        <rFont val="宋体"/>
        <charset val="134"/>
      </rPr>
      <t>吴忆</t>
    </r>
    <r>
      <rPr>
        <sz val="11"/>
        <color rgb="FF000000"/>
        <rFont val="宋体"/>
        <charset val="134"/>
      </rPr>
      <t xml:space="preserve"> 孟婧涵 王晴宇 叶海宇 张润霞 曹炜曼 孙涵</t>
    </r>
  </si>
  <si>
    <t>2023年大学生创新创业训练计划项目 —创新训练项目</t>
  </si>
  <si>
    <t>A</t>
  </si>
  <si>
    <r>
      <rPr>
        <sz val="11"/>
        <color rgb="FF000000"/>
        <rFont val="宋体"/>
        <charset val="134"/>
      </rPr>
      <t>郭敬薇、</t>
    </r>
    <r>
      <rPr>
        <b/>
        <sz val="11"/>
        <color rgb="FFFF0000"/>
        <rFont val="宋体"/>
        <charset val="134"/>
      </rPr>
      <t>张帅</t>
    </r>
    <r>
      <rPr>
        <sz val="11"/>
        <color rgb="FF000000"/>
        <rFont val="宋体"/>
        <charset val="134"/>
      </rPr>
      <t>、冯麟喧、黄允恩、姚爽</t>
    </r>
  </si>
  <si>
    <t>科创评级不加分</t>
  </si>
  <si>
    <t>2024年第十五届北京市大学生化学实验竞赛校内选拔赛</t>
  </si>
  <si>
    <t>2024年第十届全国大学生物理实验讲课竞赛校内选拔赛</t>
  </si>
  <si>
    <t>不在库里</t>
  </si>
  <si>
    <t>“青创北京”2024年“挑战杯”首都大学生创业计划竞赛“青系四海”专项赛</t>
  </si>
  <si>
    <t>共青团北京市委员会</t>
  </si>
  <si>
    <r>
      <rPr>
        <b/>
        <sz val="11"/>
        <color rgb="FFFF0000"/>
        <rFont val="宋体"/>
        <charset val="134"/>
      </rPr>
      <t>张帅</t>
    </r>
    <r>
      <rPr>
        <sz val="11"/>
        <color rgb="FF000000"/>
        <rFont val="宋体"/>
        <charset val="134"/>
      </rPr>
      <t>、 周晓光、 张晨曦、 黄允恩、 冯麟喧、 王嘉雨、 吴芷璇、 李朵朵、 史优果、 杨超</t>
    </r>
  </si>
  <si>
    <t>2024年第十四届MathorCup数学应用挑战赛</t>
  </si>
  <si>
    <t>中国优选法统筹法与经济数学研究会</t>
  </si>
  <si>
    <r>
      <rPr>
        <b/>
        <sz val="11"/>
        <color rgb="FFFF0000"/>
        <rFont val="宋体"/>
        <charset val="134"/>
      </rPr>
      <t>张帅</t>
    </r>
    <r>
      <rPr>
        <sz val="11"/>
        <color rgb="FF000000"/>
        <rFont val="宋体"/>
        <charset val="134"/>
      </rPr>
      <t>、张京生、史优果</t>
    </r>
  </si>
  <si>
    <t>首届青年绿色科技创新大赛</t>
  </si>
  <si>
    <t>共青团中央社会联络部</t>
  </si>
  <si>
    <t>金奖</t>
  </si>
  <si>
    <r>
      <rPr>
        <sz val="11"/>
        <color rgb="FF000000"/>
        <rFont val="宋体"/>
        <charset val="134"/>
      </rPr>
      <t>吴芷璇、傅世坤、李芃钰、张支铭、</t>
    </r>
    <r>
      <rPr>
        <b/>
        <sz val="11"/>
        <color rgb="FFFF0000"/>
        <rFont val="宋体"/>
        <charset val="134"/>
      </rPr>
      <t>张帅</t>
    </r>
    <r>
      <rPr>
        <sz val="11"/>
        <color rgb="FF000000"/>
        <rFont val="宋体"/>
        <charset val="134"/>
      </rPr>
      <t>、张馨瑶、付锦依、池双佑</t>
    </r>
  </si>
  <si>
    <t>第二届“创青春”中国青年碳中和创新创业大赛</t>
  </si>
  <si>
    <t>全国组委会</t>
  </si>
  <si>
    <t>华北赛区铜奖</t>
  </si>
  <si>
    <r>
      <rPr>
        <sz val="11"/>
        <color rgb="FF000000"/>
        <rFont val="宋体"/>
        <charset val="134"/>
      </rPr>
      <t>吴芷璇、张支铭、</t>
    </r>
    <r>
      <rPr>
        <b/>
        <sz val="11"/>
        <color rgb="FFFF0000"/>
        <rFont val="宋体"/>
        <charset val="134"/>
      </rPr>
      <t>张帅</t>
    </r>
    <r>
      <rPr>
        <sz val="11"/>
        <color rgb="FF000000"/>
        <rFont val="宋体"/>
        <charset val="134"/>
      </rPr>
      <t>、孙涵、池双佑、陈妮、鲁硕、张瑶馨</t>
    </r>
  </si>
  <si>
    <t>北京高校学生信息素养大赛</t>
  </si>
  <si>
    <r>
      <rPr>
        <sz val="11"/>
        <color rgb="FF000000"/>
        <rFont val="宋体"/>
        <charset val="134"/>
      </rPr>
      <t>马燕、格思尔、文璐、卢永丽、</t>
    </r>
    <r>
      <rPr>
        <b/>
        <sz val="11"/>
        <color rgb="FFFF0000"/>
        <rFont val="宋体"/>
        <charset val="134"/>
      </rPr>
      <t>张席地</t>
    </r>
  </si>
  <si>
    <t>2023年全国大学生物理竞赛——校内选拔赛</t>
  </si>
  <si>
    <t>2024年第十五届北京市大学生化学实验竞赛校
内选拔赛</t>
  </si>
  <si>
    <t>北京市化学实验竞赛</t>
  </si>
  <si>
    <t>全国大学生物理实验讲课比赛</t>
  </si>
  <si>
    <t>国家级实验教学示范中心联席会物理学科组、教育部大学物理课程教学指导委员会大学物理实验专项委员会、全国高等学校实验物理教学研究会、中国物理学会物理教学委员会、全国大学生物理实验竞赛组织委员会联合主办</t>
  </si>
  <si>
    <t>教育部、中央统战部、中央网信办、国家发展改革委、工业和信息化部、人力资源社会保障部、农业农村部、中国科学院、中国工程院、国家知识产权局、国家乡村振兴局、共青团中央和上海市人民政府联合主办</t>
  </si>
  <si>
    <r>
      <rPr>
        <b/>
        <sz val="11"/>
        <color rgb="FFFF0000"/>
        <rFont val="宋体"/>
        <charset val="134"/>
      </rPr>
      <t>彭莎莎</t>
    </r>
    <r>
      <rPr>
        <sz val="11"/>
        <color rgb="FF000000"/>
        <rFont val="宋体"/>
        <charset val="134"/>
      </rPr>
      <t>，许文轲,江锦欣,杨雨珊,任正元,彭圆圆，叶海宇，袁佳怡，乔译萱,张文柯,王宇昕</t>
    </r>
  </si>
  <si>
    <r>
      <rPr>
        <sz val="11"/>
        <color rgb="FF000000"/>
        <rFont val="宋体"/>
        <charset val="134"/>
      </rPr>
      <t>乔译萱，张文柯,王宇昕,尹嘉鑫,任正元,石瀚坤,金美萱,杨雨萌,</t>
    </r>
    <r>
      <rPr>
        <b/>
        <sz val="11"/>
        <color rgb="FFFF0000"/>
        <rFont val="宋体"/>
        <charset val="134"/>
      </rPr>
      <t>彭莎莎</t>
    </r>
    <r>
      <rPr>
        <sz val="11"/>
        <color rgb="FF000000"/>
        <rFont val="宋体"/>
        <charset val="134"/>
      </rPr>
      <t>,许文轲,江锦欣,喻治坤</t>
    </r>
  </si>
  <si>
    <t>化学实验竞赛</t>
  </si>
  <si>
    <t>中国石油大学北京理学院</t>
  </si>
  <si>
    <t>C类</t>
  </si>
  <si>
    <t>校一等奖</t>
  </si>
  <si>
    <t>北京市大学生数学竞赛</t>
  </si>
  <si>
    <t>B类</t>
  </si>
  <si>
    <t>省三等奖</t>
  </si>
  <si>
    <t xml:space="preserve">    </t>
  </si>
  <si>
    <t>节能减排比赛</t>
  </si>
  <si>
    <t>b类</t>
  </si>
  <si>
    <r>
      <rPr>
        <b/>
        <sz val="11"/>
        <color rgb="FFFF0000"/>
        <rFont val="宋体"/>
        <charset val="134"/>
      </rPr>
      <t>喻治坤</t>
    </r>
    <r>
      <rPr>
        <sz val="11"/>
        <color rgb="FF000000"/>
        <rFont val="宋体"/>
        <charset val="134"/>
      </rPr>
      <t>，王培硕，王浙，任正元，马梓宸，白兆</t>
    </r>
  </si>
  <si>
    <t>节水节能减排</t>
  </si>
  <si>
    <t>c类</t>
  </si>
  <si>
    <t>省一等奖</t>
  </si>
  <si>
    <r>
      <rPr>
        <b/>
        <sz val="11"/>
        <color rgb="FFFF0000"/>
        <rFont val="宋体"/>
        <charset val="134"/>
      </rPr>
      <t>喻治坤</t>
    </r>
    <r>
      <rPr>
        <sz val="11"/>
        <color rgb="FF000000"/>
        <rFont val="宋体"/>
        <charset val="134"/>
      </rPr>
      <t>，王培硕，王浙，任正元，马梓宸，桑松涛</t>
    </r>
  </si>
  <si>
    <t>北京市第三十四届大学生数学竞赛</t>
  </si>
  <si>
    <t>第十五届全国大学生数学竞赛</t>
  </si>
  <si>
    <t>全国大学生电子商务“创新，创意及创业”挑战赛</t>
  </si>
  <si>
    <t>全国大学生电子商务“创新，创意及创业”挑战赛竞赛组织委员会</t>
  </si>
  <si>
    <r>
      <rPr>
        <sz val="11"/>
        <color rgb="FF000000"/>
        <rFont val="宋体"/>
        <charset val="134"/>
      </rPr>
      <t>吴芷璇、张支铭、</t>
    </r>
    <r>
      <rPr>
        <b/>
        <sz val="11"/>
        <color rgb="FFFF0000"/>
        <rFont val="宋体"/>
        <charset val="134"/>
      </rPr>
      <t>李煌</t>
    </r>
    <r>
      <rPr>
        <sz val="11"/>
        <color rgb="FF000000"/>
        <rFont val="宋体"/>
        <charset val="134"/>
      </rPr>
      <t>、池双佑、陈子骏</t>
    </r>
  </si>
  <si>
    <t>《废塑料催化剂研究进展》</t>
  </si>
  <si>
    <t>塑料科技</t>
  </si>
  <si>
    <t>严臻睿、谢林洲</t>
  </si>
  <si>
    <t>北京市大学生化学实验竞赛校内选拔赛</t>
  </si>
  <si>
    <t>《塑料科技》期刊发表</t>
  </si>
  <si>
    <t>华北赛区</t>
  </si>
  <si>
    <r>
      <rPr>
        <sz val="11"/>
        <color rgb="FF000000"/>
        <rFont val="宋体"/>
        <charset val="134"/>
      </rPr>
      <t>吴芷璇、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、张帅、孙涵、池双佑、陈妮、鲁硕、张馨瑶</t>
    </r>
  </si>
  <si>
    <t>“青创北京”2024年“挑战杯”中国大学生创业计划竞赛主赛道</t>
  </si>
  <si>
    <r>
      <rPr>
        <sz val="11"/>
        <color rgb="FF000000"/>
        <rFont val="宋体"/>
        <charset val="134"/>
      </rPr>
      <t xml:space="preserve">吴芷璇 吴思玮 张纯懿 杨佳豪 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 xml:space="preserve"> 池双佑 陈子骏 徐卫星 康胜 张心怡 高文月 黄允恩 刘双 陈凯毅 张东元</t>
    </r>
  </si>
  <si>
    <t>全国青少年生态文明教育中心北京林业大学中国长城绿化促进会</t>
  </si>
  <si>
    <r>
      <rPr>
        <sz val="11"/>
        <color rgb="FF000000"/>
        <rFont val="宋体"/>
        <charset val="134"/>
      </rPr>
      <t>吴芷璇、傅世坤、李芃钰、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、张帅、张馨瑶、付锦依、池双佑</t>
    </r>
  </si>
  <si>
    <t>第十四届全国大学生电子商务“创新、创意及创业”挑战赛</t>
  </si>
  <si>
    <t>全国大学生电子商务“创新、创意及创业”挑战赛竞赛组织委员会</t>
  </si>
  <si>
    <r>
      <rPr>
        <sz val="11"/>
        <color rgb="FF000000"/>
        <rFont val="宋体"/>
        <charset val="134"/>
      </rPr>
      <t>吴芷璇、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、李煌、池双佑、陈子骏</t>
    </r>
  </si>
  <si>
    <t>中国国际大学生创新大赛（2024）北京赛区复赛决赛高教主赛道</t>
  </si>
  <si>
    <t>中国国际大学生创新大赛组织委员会</t>
  </si>
  <si>
    <r>
      <rPr>
        <sz val="11"/>
        <color rgb="FF000000"/>
        <rFont val="宋体"/>
        <charset val="134"/>
      </rPr>
      <t>吴芷璇,吴思玮,陈子骏,池双佑,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,康胜,马晟哲,黎之旭,贾子琨,全震,丁彬,叶为民,黄允恩,周子正</t>
    </r>
  </si>
  <si>
    <t>第十五届中国石油大学(北京)节能减排社会实践和科技竞赛</t>
  </si>
  <si>
    <r>
      <rPr>
        <sz val="11"/>
        <color rgb="FF000000"/>
        <rFont val="宋体"/>
        <charset val="134"/>
      </rPr>
      <t>吴芷璇,吴思玮,陈子骏,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,池双佑,马晟哲,康胜</t>
    </r>
  </si>
  <si>
    <r>
      <rPr>
        <sz val="11"/>
        <color rgb="FF000000"/>
        <rFont val="宋体"/>
        <charset val="134"/>
      </rPr>
      <t>吴芷璇,吴思玮,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,池双佑,陈子骏,马晟哲,李芃钰</t>
    </r>
  </si>
  <si>
    <t>市赛国赛加高的</t>
  </si>
  <si>
    <t>第三届“京彩大创”北京大学生创新创业大赛</t>
  </si>
  <si>
    <t>北京市教育委员会、北京市人力资源和社会保障局、北京市发展和改革委员会</t>
  </si>
  <si>
    <t>创业百强团队</t>
  </si>
  <si>
    <r>
      <rPr>
        <sz val="11"/>
        <color rgb="FF000000"/>
        <rFont val="宋体"/>
        <charset val="134"/>
      </rPr>
      <t>吴芷璇、吴思玮、陈子骏、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、池双佑、康胜、马晟哲、张诗曼、王一伊、钮缨雪</t>
    </r>
  </si>
  <si>
    <r>
      <rPr>
        <sz val="11"/>
        <color rgb="FF000000"/>
        <rFont val="宋体"/>
        <charset val="134"/>
      </rPr>
      <t>吴芷璇、傅世坤、李芃钰、</t>
    </r>
    <r>
      <rPr>
        <b/>
        <sz val="11"/>
        <color rgb="FFFF0000"/>
        <rFont val="宋体"/>
        <charset val="134"/>
      </rPr>
      <t>张支铭</t>
    </r>
    <r>
      <rPr>
        <sz val="11"/>
        <color rgb="FF000000"/>
        <rFont val="宋体"/>
        <charset val="134"/>
      </rPr>
      <t>、汪于晏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</si>
  <si>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、张支铭、张帅、孙涵、池双佑、陈妮、鲁硕、张馨瑶</t>
    </r>
  </si>
  <si>
    <t>“青创北京”2024年“挑战杯”首都大学生创业计划竞赛主赛道</t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</si>
  <si>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 xml:space="preserve"> 吴思玮 张纯懿 杨佳豪 张支铭 池双佑 陈子骏 徐卫星 康胜 张心怡 高文月 黄允恩 刘双 陈凯毅 张东元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</si>
  <si>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、傅世坤、李芃钰、张支铭、张帅、张馨瑶、付锦依、池双佑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</si>
  <si>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、张支铭、李煌、池双佑、陈子骏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</si>
  <si>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,吴思玮,陈子骏,池双佑,张支铭,康胜,马晟哲,黎之旭,贾子琨,全震,丁彬,叶为民,黄允恩,周子正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</si>
  <si>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,吴思玮,陈子骏,张支铭,池双佑,马晟哲,康胜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</si>
  <si>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,吴思玮,张支铭,池双佑,陈子骏,马晟哲,李芃钰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</si>
  <si>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、吴思玮、陈子骏、张支铭、池双佑、康胜、马晟哲、张诗曼、王一伊、钮缨雪</t>
    </r>
  </si>
  <si>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、傅世坤、李芃钰、张支铭、汪于晏</t>
    </r>
  </si>
  <si>
    <t>“青创北京”2024年“挑战杯”首都大学生创业计划竞赛“青系四海”赛道</t>
  </si>
  <si>
    <r>
      <rPr>
        <sz val="11"/>
        <color rgb="FF000000"/>
        <rFont val="宋体"/>
        <charset val="134"/>
      </rPr>
      <t>张帅、冯麟喧、黄允恩、周晓光、史优果、李朵朵、</t>
    </r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、杨超、王嘉雨、张晨曦</t>
    </r>
  </si>
  <si>
    <t>第十八届“挑战杯”全国大学生课外学术科技作品竞赛“黑科技”</t>
  </si>
  <si>
    <t>共青团中央、中国科协、教育部、中国社会科学院、全国学联、贵州省人民政府</t>
  </si>
  <si>
    <r>
      <rPr>
        <sz val="11"/>
        <color rgb="FF000000"/>
        <rFont val="宋体"/>
        <charset val="134"/>
      </rPr>
      <t>刘双、马广、张纯懿、黄允恩、高文月、杨明佩、马瑜含、陈浩鑫、黄睿、王祎婧、张泽欣、杨金琦、</t>
    </r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、周子正、王荣亮</t>
    </r>
  </si>
  <si>
    <r>
      <rPr>
        <sz val="11"/>
        <color rgb="FF000000"/>
        <rFont val="宋体"/>
        <charset val="134"/>
      </rPr>
      <t>周子正、凌晨、党雨欣、谭雪、刘彦君、乐嘉宇、刘芮萌、张彩乐、罗禹涵、王瑞瑞、</t>
    </r>
    <r>
      <rPr>
        <b/>
        <sz val="11"/>
        <color rgb="FFFF0000"/>
        <rFont val="宋体"/>
        <charset val="134"/>
      </rPr>
      <t>吴芷璇</t>
    </r>
    <r>
      <rPr>
        <sz val="11"/>
        <color rgb="FF000000"/>
        <rFont val="宋体"/>
        <charset val="134"/>
      </rPr>
      <t>、黄允恩、徐润仪、高文月</t>
    </r>
  </si>
  <si>
    <t>2024中国大学生chem e car竞赛</t>
  </si>
  <si>
    <t>中国化工协会</t>
  </si>
  <si>
    <r>
      <rPr>
        <sz val="10"/>
        <color rgb="FF000000"/>
        <rFont val="等线"/>
        <charset val="134"/>
      </rPr>
      <t xml:space="preserve">潘思迪 </t>
    </r>
    <r>
      <rPr>
        <b/>
        <sz val="10"/>
        <color rgb="FFDE3C36"/>
        <rFont val="等线"/>
        <charset val="134"/>
      </rPr>
      <t>李佳俊</t>
    </r>
    <r>
      <rPr>
        <sz val="10"/>
        <color rgb="FF000000"/>
        <rFont val="等线"/>
        <charset val="134"/>
      </rPr>
      <t xml:space="preserve">  周怡辰 郭智硕 金立民 刘庆炽 康胜 王德民 陈佳佳 刘润昊 王佳琪 邵科元 张磊 </t>
    </r>
  </si>
  <si>
    <t>2024中国石油大学（北京）大学生化工原理竞赛</t>
  </si>
  <si>
    <t>2024年全国大学生英语竞赛校赛</t>
  </si>
  <si>
    <t>第五届“华数杯”全国大学生数学建模竞赛</t>
  </si>
  <si>
    <t>天津市未来与预测科学研究会</t>
  </si>
  <si>
    <r>
      <rPr>
        <b/>
        <sz val="10"/>
        <color rgb="FFDE3C36"/>
        <rFont val="等线"/>
        <charset val="134"/>
      </rPr>
      <t>申溱</t>
    </r>
    <r>
      <rPr>
        <sz val="10"/>
        <color rgb="FF000000"/>
        <rFont val="等线"/>
        <charset val="134"/>
      </rPr>
      <t xml:space="preserve"> 智玉轩 赵国平</t>
    </r>
  </si>
  <si>
    <t>全国大学生英语竞赛</t>
  </si>
  <si>
    <t>高等学校大学外语教学指导委员会</t>
  </si>
  <si>
    <t>中国国际大学生创新大赛（2024）</t>
  </si>
  <si>
    <t>教育部、陕西省人民政府</t>
  </si>
  <si>
    <r>
      <rPr>
        <sz val="10"/>
        <color rgb="FF000000"/>
        <rFont val="等线"/>
        <charset val="134"/>
      </rPr>
      <t>许文轲 江锦欣 杨雨珊 任正元 彭圆圆 叶海宇</t>
    </r>
    <r>
      <rPr>
        <b/>
        <sz val="10"/>
        <color rgb="FFFF0000"/>
        <rFont val="等线"/>
        <charset val="134"/>
      </rPr>
      <t xml:space="preserve"> 袁佳怡</t>
    </r>
    <r>
      <rPr>
        <sz val="10"/>
        <color rgb="FF000000"/>
        <rFont val="等线"/>
        <charset val="134"/>
      </rPr>
      <t xml:space="preserve"> 乔译萱 张文柯 王宇昕</t>
    </r>
  </si>
  <si>
    <t>“外教社杯”北京高校青年人才国际胜任力大赛</t>
  </si>
  <si>
    <t>中国石油大学（北京）外国语学院</t>
  </si>
  <si>
    <r>
      <rPr>
        <b/>
        <sz val="10"/>
        <color rgb="FFFF0000"/>
        <rFont val="等线"/>
        <charset val="134"/>
      </rPr>
      <t>袁佳怡</t>
    </r>
    <r>
      <rPr>
        <sz val="10"/>
        <color rgb="FF000000"/>
        <rFont val="等线"/>
        <charset val="134"/>
      </rPr>
      <t xml:space="preserve"> 陈雨薇 陈禾婕</t>
    </r>
  </si>
  <si>
    <t>高等学校大学外语教学研究会；全国高等师范院校外语教学与研究协作组</t>
  </si>
  <si>
    <t>第二十六届外研社国才杯全国大学生英语辩论赛</t>
  </si>
  <si>
    <t>北京外国语大学</t>
  </si>
  <si>
    <r>
      <rPr>
        <sz val="10"/>
        <color rgb="FF000000"/>
        <rFont val="等线"/>
        <charset val="134"/>
      </rPr>
      <t xml:space="preserve">申溱   </t>
    </r>
    <r>
      <rPr>
        <b/>
        <sz val="10"/>
        <color rgb="FFDE3C36"/>
        <rFont val="等线"/>
        <charset val="134"/>
      </rPr>
      <t xml:space="preserve"> 智玉轩</t>
    </r>
    <r>
      <rPr>
        <sz val="10"/>
        <color rgb="FF000000"/>
        <rFont val="等线"/>
        <charset val="134"/>
      </rPr>
      <t xml:space="preserve">   赵国平</t>
    </r>
  </si>
  <si>
    <t>中国青年创业就业基金会、中国石油大学（北京）、中国石油天然气集团有限公司、中国石油化工集团有限公司、中国海洋石油集团有限公司</t>
  </si>
  <si>
    <r>
      <rPr>
        <sz val="11"/>
        <color rgb="FF000000"/>
        <rFont val="宋体"/>
        <charset val="134"/>
      </rPr>
      <t>赵玉婷、张仁婕、</t>
    </r>
    <r>
      <rPr>
        <b/>
        <sz val="11"/>
        <color rgb="FFFF0000"/>
        <rFont val="宋体"/>
        <charset val="134"/>
      </rPr>
      <t>王晴宇</t>
    </r>
    <r>
      <rPr>
        <sz val="11"/>
        <color rgb="FF000000"/>
        <rFont val="宋体"/>
        <charset val="134"/>
      </rPr>
      <t>、刘靖娴、姜慧、徐美娟、李羽涵</t>
    </r>
  </si>
  <si>
    <r>
      <rPr>
        <sz val="11"/>
        <color rgb="FF000000"/>
        <rFont val="SimSun"/>
        <charset val="134"/>
      </rPr>
      <t>王一铭，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>，蒋子明,吴万锦,桑松涛,曲家彤,吴晶宇</t>
    </r>
  </si>
  <si>
    <t>加国家级的</t>
  </si>
  <si>
    <r>
      <rPr>
        <sz val="11"/>
        <color rgb="FF000000"/>
        <rFont val="SimSun"/>
        <charset val="134"/>
      </rPr>
      <t>刘高/姜慧/赵玉婷/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>/王一铭/彭彦舒/刘靖娴/梁坛/徐美娟/李易达/蒋子明</t>
    </r>
  </si>
  <si>
    <r>
      <rPr>
        <sz val="11"/>
        <color rgb="FF000000"/>
        <rFont val="SimSun"/>
        <charset val="134"/>
      </rPr>
      <t>张志彬/吴忆/孟婧涵/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>/曹炜曼/张润霞/孙涵</t>
    </r>
  </si>
  <si>
    <t>中国国际大学生创新大赛(2024)</t>
  </si>
  <si>
    <r>
      <rPr>
        <b/>
        <sz val="11"/>
        <color rgb="FFFF0000"/>
        <rFont val="宋体"/>
        <charset val="134"/>
      </rPr>
      <t>王晴宇</t>
    </r>
    <r>
      <rPr>
        <sz val="11"/>
        <color rgb="FF000000"/>
        <rFont val="宋体"/>
        <charset val="134"/>
      </rPr>
      <t>，姜慧，徐卫星，王一铭，蒋子明，彭彦舒，杨欣悦，李彤辉，王宇诠，姜恒，吴万锦，刘高，杨程程，池虹希，贺雨欣</t>
    </r>
  </si>
  <si>
    <r>
      <rPr>
        <sz val="11"/>
        <color rgb="FF000000"/>
        <rFont val="SimSun"/>
        <charset val="134"/>
      </rPr>
      <t>姜慧，张仁婕,王一铭,赵玉婷,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 xml:space="preserve">,刘靖娴,蒋子明,王宇诠,吴万锦,杨欣
</t>
    </r>
  </si>
  <si>
    <t>第十五届中国大学生服务外包创新创业大赛</t>
  </si>
  <si>
    <t>中华人民共和国教育部、中华人民共和国商务部、无锡市人民政府</t>
  </si>
  <si>
    <r>
      <rPr>
        <sz val="11"/>
        <color rgb="FF000000"/>
        <rFont val="SimSun"/>
        <charset val="134"/>
      </rPr>
      <t>姜慧，张仁婕，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 xml:space="preserve">，王一铭，蒋子明
</t>
    </r>
  </si>
  <si>
    <t>教育部高等学校能源动力类专业教学指导委员会、全国大学生节能减排社会实践与科技竞赛委员会</t>
  </si>
  <si>
    <r>
      <rPr>
        <sz val="11"/>
        <color rgb="FF000000"/>
        <rFont val="SimSun"/>
        <charset val="134"/>
      </rPr>
      <t>杨欣悦、彭彦舒、孙嘉璐、乔琳舒、蒋子明、王一铭、</t>
    </r>
    <r>
      <rPr>
        <b/>
        <sz val="11"/>
        <color rgb="FFFF0000"/>
        <rFont val="SimSun"/>
        <charset val="134"/>
      </rPr>
      <t>王晴宇</t>
    </r>
  </si>
  <si>
    <t>第十五届北京市化学实验竞赛</t>
  </si>
  <si>
    <r>
      <rPr>
        <sz val="11"/>
        <color rgb="FF000000"/>
        <rFont val="SimSun"/>
        <charset val="134"/>
      </rPr>
      <t>姜慧 ，罗阳，</t>
    </r>
    <r>
      <rPr>
        <b/>
        <sz val="11"/>
        <color rgb="FFFF0000"/>
        <rFont val="SimSun"/>
        <charset val="134"/>
      </rPr>
      <t>王晴宇</t>
    </r>
    <r>
      <rPr>
        <sz val="11"/>
        <color rgb="FF000000"/>
        <rFont val="SimSun"/>
        <charset val="134"/>
      </rPr>
      <t>，王宇诠，吴万锦</t>
    </r>
  </si>
  <si>
    <t>第八届中国大学生Chem-E-Car竞赛</t>
  </si>
  <si>
    <t>2024年第七届全国互联网+化学反应工程课模大赛</t>
  </si>
  <si>
    <r>
      <rPr>
        <sz val="11"/>
        <color rgb="FF000000"/>
        <rFont val="宋体"/>
        <charset val="134"/>
      </rPr>
      <t>刘昶，</t>
    </r>
    <r>
      <rPr>
        <sz val="11"/>
        <color rgb="FFC00000"/>
        <rFont val="宋体"/>
        <charset val="134"/>
      </rPr>
      <t>康胜，</t>
    </r>
    <r>
      <rPr>
        <sz val="11"/>
        <color rgb="FF000000"/>
        <rFont val="宋体"/>
        <charset val="134"/>
      </rPr>
      <t>陈凯炫</t>
    </r>
  </si>
  <si>
    <t>第六届北京市大学生节能节水低碳社会实践竞赛</t>
  </si>
  <si>
    <r>
      <rPr>
        <sz val="11"/>
        <color rgb="FF000000"/>
        <rFont val="宋体"/>
        <charset val="134"/>
      </rPr>
      <t>刘昶,陈凯炫,</t>
    </r>
    <r>
      <rPr>
        <sz val="11"/>
        <color rgb="FFC00000"/>
        <rFont val="宋体"/>
        <charset val="134"/>
      </rPr>
      <t>康胜</t>
    </r>
    <r>
      <rPr>
        <sz val="11"/>
        <color rgb="FF000000"/>
        <rFont val="宋体"/>
        <charset val="134"/>
      </rPr>
      <t>,李新,肖涵芮, 冯家乐,杨欣悦</t>
    </r>
  </si>
  <si>
    <t>北京市教育委员会，中国石油大学（北京）</t>
  </si>
  <si>
    <r>
      <rPr>
        <sz val="11"/>
        <color rgb="FF000000"/>
        <rFont val="宋体"/>
        <charset val="134"/>
      </rPr>
      <t>吴芷璇,吴思玮,陈子骏,张文铭,池政话,马最督,</t>
    </r>
    <r>
      <rPr>
        <sz val="11"/>
        <color rgb="FFC00000"/>
        <rFont val="宋体"/>
        <charset val="134"/>
      </rPr>
      <t>康胜</t>
    </r>
  </si>
  <si>
    <t>去年加过只能加一项</t>
  </si>
  <si>
    <t>第十四届北京市大学生化学实验竞赛(2023)</t>
  </si>
  <si>
    <t>第十五届北京市大学生化学实验竞赛(2024)</t>
  </si>
  <si>
    <t>中国国际大学生创新大赛（2024）北京赛区</t>
  </si>
  <si>
    <r>
      <rPr>
        <sz val="11"/>
        <color rgb="FF000000"/>
        <rFont val="宋体"/>
        <charset val="134"/>
      </rPr>
      <t>吴芷璇,吴思玮,陈子骏,池双佑,张支铭,</t>
    </r>
    <r>
      <rPr>
        <sz val="11"/>
        <color rgb="FFC00000"/>
        <rFont val="宋体"/>
        <charset val="134"/>
      </rPr>
      <t>康胜</t>
    </r>
    <r>
      <rPr>
        <sz val="11"/>
        <color rgb="FF000000"/>
        <rFont val="宋体"/>
        <charset val="134"/>
      </rPr>
      <t>,马晟哲,黎之旭,贾子琨,全震,丁彬,叶为民,黄允恩,周子正</t>
    </r>
  </si>
  <si>
    <r>
      <rPr>
        <sz val="11"/>
        <color rgb="FF000000"/>
        <rFont val="宋体"/>
        <charset val="134"/>
      </rPr>
      <t>陈凯炫,徐森,冯家乐,伦英琦,刘昶,张科萌,龚卓洋,张书妍,张成基,</t>
    </r>
    <r>
      <rPr>
        <sz val="11"/>
        <color rgb="FFC00000"/>
        <rFont val="宋体"/>
        <charset val="134"/>
      </rPr>
      <t>康胜</t>
    </r>
  </si>
  <si>
    <r>
      <rPr>
        <sz val="11"/>
        <color rgb="FF000000"/>
        <rFont val="宋体"/>
        <charset val="134"/>
      </rPr>
      <t>刘昶,张晨曦,徐森,杨金灿,肖涵芮,曲梓嫣,陈凯炫,刘爱,肖欣,</t>
    </r>
    <r>
      <rPr>
        <sz val="11"/>
        <color rgb="FFC00000"/>
        <rFont val="宋体"/>
        <charset val="134"/>
      </rPr>
      <t>康胜</t>
    </r>
    <r>
      <rPr>
        <sz val="11"/>
        <color rgb="FF000000"/>
        <rFont val="宋体"/>
        <charset val="134"/>
      </rPr>
      <t>,冯家乐,全震</t>
    </r>
  </si>
  <si>
    <t>大学生物理竞赛</t>
  </si>
  <si>
    <t>挑战抔首都大学生系列科技学术竞赛</t>
  </si>
  <si>
    <r>
      <rPr>
        <sz val="11"/>
        <color rgb="FF000000"/>
        <rFont val="宋体"/>
        <charset val="134"/>
      </rPr>
      <t xml:space="preserve">吴芷璇 吴思玮 张纯懿 杨佳豪 张支铭 池双佑 陈子骏 徐卫星 </t>
    </r>
    <r>
      <rPr>
        <sz val="11"/>
        <color rgb="FFC00000"/>
        <rFont val="宋体"/>
        <charset val="134"/>
      </rPr>
      <t>康胜</t>
    </r>
    <r>
      <rPr>
        <sz val="11"/>
        <color rgb="FF000000"/>
        <rFont val="宋体"/>
        <charset val="134"/>
      </rPr>
      <t xml:space="preserve"> 张心怡 高文月 黄允恩 刘双 陈凯毅 张东元</t>
    </r>
  </si>
  <si>
    <t>鼓励奖，创业百强团队</t>
  </si>
  <si>
    <t>吴芷璇、吴思玮、陈子骏、张支铭、池双佑、康胜、马晟哲、张诗曼、王一伊、钮缨雪</t>
  </si>
  <si>
    <r>
      <rPr>
        <sz val="11"/>
        <color rgb="FF000000"/>
        <rFont val="宋体"/>
        <charset val="134"/>
      </rPr>
      <t xml:space="preserve">吴芷璇 吴思玮 张纯懿 杨佳豪 张支铭 池双佑 陈子骏 徐卫星 康胜 </t>
    </r>
    <r>
      <rPr>
        <sz val="11"/>
        <color rgb="FFC00000"/>
        <rFont val="宋体"/>
        <charset val="134"/>
      </rPr>
      <t>张心怡</t>
    </r>
    <r>
      <rPr>
        <sz val="11"/>
        <color rgb="FF000000"/>
        <rFont val="宋体"/>
        <charset val="134"/>
      </rPr>
      <t xml:space="preserve"> 高文月 黄允恩 刘双 陈凯毅 张东元</t>
    </r>
  </si>
  <si>
    <t>华教杯全国大学生数学竞赛</t>
  </si>
  <si>
    <t>华教杯全国大学生数学竞赛组委会、吉林省科技教育学会</t>
  </si>
  <si>
    <t>国家</t>
  </si>
  <si>
    <t>青创北京挑战杯首都大学生创业计划竞赛</t>
  </si>
  <si>
    <r>
      <rPr>
        <sz val="11"/>
        <color rgb="FF000000"/>
        <rFont val="宋体"/>
        <charset val="134"/>
      </rPr>
      <t xml:space="preserve">陈禾婕 </t>
    </r>
    <r>
      <rPr>
        <sz val="11"/>
        <color rgb="FFC00000"/>
        <rFont val="宋体"/>
        <charset val="134"/>
      </rPr>
      <t>郑少杰</t>
    </r>
    <r>
      <rPr>
        <sz val="11"/>
        <color rgb="FF000000"/>
        <rFont val="宋体"/>
        <charset val="134"/>
      </rPr>
      <t xml:space="preserve"> 廖沛沛 蔡宜含 姜慧 麦卜文 郭园粟 李沁云 杨晨曦 郭文宣</t>
    </r>
  </si>
  <si>
    <t>第十五届北京市大学生化学实验竞赛（2024）</t>
  </si>
  <si>
    <t>第五届中华经典诵写讲大赛</t>
  </si>
  <si>
    <t>教育部 国家语委 北京市教委</t>
  </si>
  <si>
    <r>
      <rPr>
        <sz val="11"/>
        <color rgb="FF000000"/>
        <rFont val="宋体"/>
        <charset val="134"/>
      </rPr>
      <t>喻治坤,王培硕,王浙,任正元,马梓宸,</t>
    </r>
    <r>
      <rPr>
        <sz val="11"/>
        <color rgb="FFFF0000"/>
        <rFont val="宋体"/>
        <charset val="134"/>
      </rPr>
      <t>白兆</t>
    </r>
  </si>
  <si>
    <t>北京市教育委员会、中国石油大学（北京）</t>
  </si>
  <si>
    <r>
      <rPr>
        <sz val="11"/>
        <color rgb="FF000000"/>
        <rFont val="宋体"/>
        <charset val="134"/>
      </rPr>
      <t xml:space="preserve">潘思迪 李佳俊 周怡辰 刘庆炽 郭智硕 </t>
    </r>
    <r>
      <rPr>
        <sz val="11"/>
        <color rgb="FFFF0000"/>
        <rFont val="宋体"/>
        <charset val="134"/>
      </rPr>
      <t>金立民</t>
    </r>
    <r>
      <rPr>
        <sz val="11"/>
        <color rgb="FF000000"/>
        <rFont val="宋体"/>
        <charset val="134"/>
      </rPr>
      <t xml:space="preserve"> 康胜 王德民 王佳琪 陈佳佳 刘润昊 张磊 邵科元</t>
    </r>
  </si>
  <si>
    <t>2024 Annual Student Conference Chem-E-Car Competition® Finals</t>
  </si>
  <si>
    <t>美国化学工程师协会</t>
  </si>
  <si>
    <t>全球级</t>
  </si>
  <si>
    <r>
      <rPr>
        <sz val="11"/>
        <color rgb="FF000000"/>
        <rFont val="宋体"/>
        <charset val="134"/>
      </rPr>
      <t xml:space="preserve">彭云飞 潘思迪 </t>
    </r>
    <r>
      <rPr>
        <sz val="11"/>
        <color rgb="FFFF0000"/>
        <rFont val="宋体"/>
        <charset val="134"/>
      </rPr>
      <t>金立民</t>
    </r>
    <r>
      <rPr>
        <sz val="11"/>
        <color rgb="FF000000"/>
        <rFont val="宋体"/>
        <charset val="134"/>
      </rPr>
      <t xml:space="preserve"> 郭智硕 刘庆炽 李佳俊 刘子涵 柴启航 王秋杨 周怡辰 史晓飞 王温琪 焦怡萱</t>
    </r>
  </si>
  <si>
    <t>创青春中国青年碳中和创新创业大赛</t>
  </si>
  <si>
    <t>中国青年创业就业基金会、中国石油大学（北京）、中国石油天然气有限公司、中国石油化工集团有限公司、中国海洋石油集团有限公司</t>
  </si>
  <si>
    <r>
      <rPr>
        <sz val="11"/>
        <color rgb="FF000000"/>
        <rFont val="宋体"/>
        <charset val="134"/>
      </rPr>
      <t xml:space="preserve">黄允恩 高文月 杨明佩 </t>
    </r>
    <r>
      <rPr>
        <sz val="11"/>
        <color rgb="FFC00000"/>
        <rFont val="宋体"/>
        <charset val="134"/>
      </rPr>
      <t>马瑜含</t>
    </r>
    <r>
      <rPr>
        <sz val="11"/>
        <color rgb="FF000000"/>
        <rFont val="宋体"/>
        <charset val="134"/>
      </rPr>
      <t xml:space="preserve"> 叶文欣 陈子骏 钱永智 霍振涛 徐嘉宁</t>
    </r>
  </si>
  <si>
    <t>全国大学生节能减排社会实践与科技竞赛</t>
  </si>
  <si>
    <t>教育部</t>
  </si>
  <si>
    <r>
      <rPr>
        <sz val="11"/>
        <color rgb="FF000000"/>
        <rFont val="宋体"/>
        <charset val="134"/>
      </rPr>
      <t>高文月,黄允恩,张东元,廖顺,杨明佩,张晨曦,</t>
    </r>
    <r>
      <rPr>
        <sz val="11"/>
        <color rgb="FFC00000"/>
        <rFont val="宋体"/>
        <charset val="134"/>
      </rPr>
      <t>马瑜含</t>
    </r>
  </si>
  <si>
    <t>“互联网+”大学生创新创业大赛</t>
  </si>
  <si>
    <r>
      <rPr>
        <sz val="11"/>
        <color rgb="FF000000"/>
        <rFont val="宋体"/>
        <charset val="134"/>
      </rPr>
      <t>刘双，马广,张纯懿,黄允恩,高文月,杨明佩,</t>
    </r>
    <r>
      <rPr>
        <sz val="11"/>
        <color rgb="FFC00000"/>
        <rFont val="宋体"/>
        <charset val="134"/>
      </rPr>
      <t>马瑜含</t>
    </r>
    <r>
      <rPr>
        <sz val="11"/>
        <color rgb="FF000000"/>
        <rFont val="宋体"/>
        <charset val="134"/>
      </rPr>
      <t>,陈浩鑫,黄睿,王祎婧,张泽欣,杨金琦,吴芷璇,周子正,王荣亮</t>
    </r>
  </si>
  <si>
    <t>青年绿色科技创新大赛</t>
  </si>
  <si>
    <t>全国青少年生态文明教育中心 北京林业大学 中国长城绿化促进会</t>
  </si>
  <si>
    <r>
      <rPr>
        <sz val="11"/>
        <color rgb="FF000000"/>
        <rFont val="宋体"/>
        <charset val="134"/>
      </rPr>
      <t>黄允恩,高文月，杨明佩,张晨曦,</t>
    </r>
    <r>
      <rPr>
        <sz val="11"/>
        <color rgb="FFC00000"/>
        <rFont val="宋体"/>
        <charset val="134"/>
      </rPr>
      <t>马瑜含</t>
    </r>
    <r>
      <rPr>
        <sz val="11"/>
        <color rgb="FF000000"/>
        <rFont val="宋体"/>
        <charset val="134"/>
      </rPr>
      <t>，陈子骏，廖顺，霍振涛</t>
    </r>
  </si>
  <si>
    <t>全国挑战杯（课外学术科技作品和创业计划）</t>
  </si>
  <si>
    <t>教育部、团中央、全国学联、中国科协</t>
  </si>
  <si>
    <r>
      <rPr>
        <sz val="11"/>
        <color rgb="FF000000"/>
        <rFont val="宋体"/>
        <charset val="134"/>
      </rPr>
      <t>黄允恩,高文月，杨明佩,张晨曦,</t>
    </r>
    <r>
      <rPr>
        <sz val="11"/>
        <color rgb="FFC00000"/>
        <rFont val="宋体"/>
        <charset val="134"/>
      </rPr>
      <t>马瑜含</t>
    </r>
    <r>
      <rPr>
        <sz val="11"/>
        <color rgb="FF000000"/>
        <rFont val="宋体"/>
        <charset val="134"/>
      </rPr>
      <t>，陈子骏，廖顺，霍振涛，徐润仪，叶文欣，谭雪，王瑞瑞，刘雨欣，徐卫星，张纯懿</t>
    </r>
  </si>
  <si>
    <r>
      <rPr>
        <sz val="11"/>
        <color rgb="FF000000"/>
        <rFont val="宋体"/>
        <charset val="134"/>
      </rPr>
      <t>陈祥伟、黄文军、宋瀚轩、郑秋炼、罗俊杰、闫家慧、李娇、王超然、</t>
    </r>
    <r>
      <rPr>
        <sz val="11"/>
        <color rgb="FFC00000"/>
        <rFont val="宋体"/>
        <charset val="134"/>
      </rPr>
      <t>肖涵芮</t>
    </r>
    <r>
      <rPr>
        <sz val="11"/>
        <color rgb="FF000000"/>
        <rFont val="宋体"/>
        <charset val="134"/>
      </rPr>
      <t>、丁怡</t>
    </r>
  </si>
  <si>
    <t>全国大学生电子商务“创新、创意及创业”挑战赛</t>
  </si>
  <si>
    <r>
      <rPr>
        <sz val="11"/>
        <color rgb="FFC00000"/>
        <rFont val="宋体"/>
        <charset val="134"/>
      </rPr>
      <t>肖涵芮</t>
    </r>
    <r>
      <rPr>
        <sz val="11"/>
        <color rgb="FF000000"/>
        <rFont val="宋体"/>
        <charset val="134"/>
      </rPr>
      <t>、王俊雅、王露羲、林雯俊、张风琦</t>
    </r>
  </si>
  <si>
    <t>优秀奖</t>
  </si>
  <si>
    <r>
      <rPr>
        <sz val="11"/>
        <color rgb="FFC00000"/>
        <rFont val="宋体"/>
        <charset val="134"/>
      </rPr>
      <t>肖涵芮</t>
    </r>
    <r>
      <rPr>
        <sz val="11"/>
        <color rgb="FF000000"/>
        <rFont val="宋体"/>
        <charset val="134"/>
      </rPr>
      <t>、刘昶、王俊雅、沈雪清、林雯俊、张风琦、王露羲、杨杭</t>
    </r>
  </si>
  <si>
    <t>优秀奖不加分</t>
  </si>
  <si>
    <r>
      <rPr>
        <sz val="11"/>
        <color rgb="FF000000"/>
        <rFont val="宋体"/>
        <charset val="134"/>
      </rPr>
      <t>罗楚龙、张清爽、姚为杰、宋暑寒、杨彦钰、白玉冰、张泽驿、杨杭、</t>
    </r>
    <r>
      <rPr>
        <sz val="11"/>
        <color rgb="FFC00000"/>
        <rFont val="宋体"/>
        <charset val="134"/>
      </rPr>
      <t>肖涵芮</t>
    </r>
    <r>
      <rPr>
        <sz val="11"/>
        <color rgb="FF000000"/>
        <rFont val="宋体"/>
        <charset val="134"/>
      </rPr>
      <t>、郭加西、崔航博、段思雨、谢毅立、马泽辉</t>
    </r>
  </si>
  <si>
    <t>中国国际“互联网+”生态环境大赛</t>
  </si>
  <si>
    <t>生态环境产教联盟、北控水务集团</t>
  </si>
  <si>
    <r>
      <rPr>
        <sz val="11"/>
        <color rgb="FF000000"/>
        <rFont val="宋体"/>
        <charset val="134"/>
      </rPr>
      <t>陈祥伟、黄文军、闫家慧、</t>
    </r>
    <r>
      <rPr>
        <sz val="11"/>
        <color rgb="FFC00000"/>
        <rFont val="宋体"/>
        <charset val="134"/>
      </rPr>
      <t>肖涵芮</t>
    </r>
    <r>
      <rPr>
        <sz val="11"/>
        <color rgb="FF000000"/>
        <rFont val="宋体"/>
        <charset val="134"/>
      </rPr>
      <t>、王立、罗俊杰、李娇、王超然、丁怡、张文龙、薛鹏程、李驰、宋瀚轩</t>
    </r>
  </si>
  <si>
    <r>
      <rPr>
        <sz val="11"/>
        <color rgb="FF000000"/>
        <rFont val="宋体"/>
        <charset val="134"/>
      </rPr>
      <t>刘昶,陈凯炫,康胜,李新,</t>
    </r>
    <r>
      <rPr>
        <sz val="11"/>
        <color rgb="FFC00000"/>
        <rFont val="宋体"/>
        <charset val="134"/>
      </rPr>
      <t>肖涵芮,</t>
    </r>
    <r>
      <rPr>
        <sz val="11"/>
        <color rgb="FF000000"/>
        <rFont val="宋体"/>
        <charset val="134"/>
      </rPr>
      <t xml:space="preserve"> 冯家乐,杨欣悦</t>
    </r>
  </si>
  <si>
    <t>教育部高等教育司</t>
  </si>
  <si>
    <r>
      <rPr>
        <sz val="11"/>
        <color rgb="FF000000"/>
        <rFont val="宋体"/>
        <charset val="134"/>
      </rPr>
      <t>刘昶,陈凯炫,李新,</t>
    </r>
    <r>
      <rPr>
        <sz val="11"/>
        <color rgb="FFFF0000"/>
        <rFont val="宋体"/>
        <charset val="134"/>
      </rPr>
      <t>肖涵芮</t>
    </r>
    <r>
      <rPr>
        <sz val="11"/>
        <color rgb="FF000000"/>
        <rFont val="宋体"/>
        <charset val="134"/>
      </rPr>
      <t>, 冯家乐,杨欣悦</t>
    </r>
  </si>
  <si>
    <t>加获奖高级别比赛</t>
  </si>
  <si>
    <r>
      <rPr>
        <sz val="11"/>
        <color rgb="FF000000"/>
        <rFont val="宋体"/>
        <charset val="134"/>
      </rPr>
      <t>张晨曦、张田慧、严子雄、刘昶、陈阳毅、李子涵、程鑫祺、刘家钰、张依明、</t>
    </r>
    <r>
      <rPr>
        <sz val="11"/>
        <color rgb="FFFF0000"/>
        <rFont val="宋体"/>
        <charset val="134"/>
      </rPr>
      <t>肖涵芮</t>
    </r>
  </si>
  <si>
    <r>
      <rPr>
        <sz val="11"/>
        <color rgb="FFFF0000"/>
        <rFont val="宋体"/>
        <charset val="134"/>
      </rPr>
      <t>肖涵芮</t>
    </r>
    <r>
      <rPr>
        <sz val="11"/>
        <color rgb="FF000000"/>
        <rFont val="宋体"/>
        <charset val="134"/>
      </rPr>
      <t>、王俊雅、张晨曦、林雯俊、刘昶、沈雪清、张风琦、杨杭、马子豪、王江帆、郭加西</t>
    </r>
  </si>
  <si>
    <r>
      <rPr>
        <sz val="11"/>
        <color rgb="FF000000"/>
        <rFont val="宋体"/>
        <charset val="134"/>
      </rPr>
      <t>郭加西、唐真艺、许椿枫、张扬、王思雨、董博然、宋子硕、张雅军、陆炼、融禹彤、于秀洋、</t>
    </r>
    <r>
      <rPr>
        <sz val="11"/>
        <color rgb="FFFF0000"/>
        <rFont val="宋体"/>
        <charset val="134"/>
      </rPr>
      <t>肖涵芮</t>
    </r>
  </si>
  <si>
    <r>
      <rPr>
        <sz val="11"/>
        <color rgb="FF000000"/>
        <rFont val="宋体"/>
        <charset val="134"/>
      </rPr>
      <t>刘昶、张晨曦、徐森、杨金灿、</t>
    </r>
    <r>
      <rPr>
        <sz val="11"/>
        <color rgb="FFFF0000"/>
        <rFont val="宋体"/>
        <charset val="134"/>
      </rPr>
      <t>肖涵芮</t>
    </r>
    <r>
      <rPr>
        <sz val="11"/>
        <color rgb="FF000000"/>
        <rFont val="宋体"/>
        <charset val="134"/>
      </rPr>
      <t>、曲梓嫣、陈凯炫、刘爱、肖欣、康胜、冯家乐、全震</t>
    </r>
  </si>
  <si>
    <t>第六届华教杯全国大学生数学竞赛</t>
  </si>
  <si>
    <t>华教杯全国大学生数学竞赛组委会、吉林省科技教育学会、山东北斗教育研究院</t>
  </si>
  <si>
    <r>
      <rPr>
        <sz val="11"/>
        <color rgb="FF000000"/>
        <rFont val="宋体"/>
        <charset val="134"/>
      </rPr>
      <t>乔译萱、张文柯、王宇昕、尹嘉鑫、任正元、石瀚坤、金美萱、杨雨萌、彭莎莎、</t>
    </r>
    <r>
      <rPr>
        <sz val="11"/>
        <color rgb="FFFF0000"/>
        <rFont val="宋体"/>
        <charset val="134"/>
      </rPr>
      <t>许文轲</t>
    </r>
    <r>
      <rPr>
        <sz val="11"/>
        <color rgb="FF000000"/>
        <rFont val="宋体"/>
        <charset val="134"/>
      </rPr>
      <t>、江锦欣、喻治坤</t>
    </r>
  </si>
  <si>
    <r>
      <rPr>
        <sz val="11"/>
        <color rgb="FF000000"/>
        <rFont val="宋体"/>
        <charset val="134"/>
      </rPr>
      <t>彭莎莎、</t>
    </r>
    <r>
      <rPr>
        <sz val="11"/>
        <color rgb="FFFF0000"/>
        <rFont val="宋体"/>
        <charset val="134"/>
      </rPr>
      <t>许文轲</t>
    </r>
    <r>
      <rPr>
        <sz val="11"/>
        <color rgb="FF000000"/>
        <rFont val="宋体"/>
        <charset val="134"/>
      </rPr>
      <t>、江锦欣、杨雨珊、任正元、彭圆圆、叶海宇、袁佳怡、乔译萱、张文柯、王宇昕</t>
    </r>
  </si>
  <si>
    <t>团市委、市教委、市学联、市科协</t>
  </si>
  <si>
    <r>
      <rPr>
        <sz val="11"/>
        <color rgb="FF000000"/>
        <rFont val="宋体"/>
        <charset val="134"/>
      </rPr>
      <t xml:space="preserve">张志彬 吴忆 孟婧涵 王晴字 </t>
    </r>
    <r>
      <rPr>
        <sz val="11"/>
        <color rgb="FFC00000"/>
        <rFont val="宋体"/>
        <charset val="134"/>
      </rPr>
      <t>曹炜曼</t>
    </r>
    <r>
      <rPr>
        <sz val="11"/>
        <color rgb="FF000000"/>
        <rFont val="宋体"/>
        <charset val="134"/>
      </rPr>
      <t xml:space="preserve"> 张润霞 孙涵 叶海宇</t>
    </r>
  </si>
  <si>
    <r>
      <rPr>
        <sz val="11"/>
        <color rgb="FF000000"/>
        <rFont val="宋体"/>
        <charset val="134"/>
      </rPr>
      <t>吴忆，左丁伟，张志彬，孟婧涵，</t>
    </r>
    <r>
      <rPr>
        <sz val="11"/>
        <color rgb="FFC00000"/>
        <rFont val="宋体"/>
        <charset val="134"/>
      </rPr>
      <t>曹炜曼</t>
    </r>
    <r>
      <rPr>
        <sz val="11"/>
        <color rgb="FF000000"/>
        <rFont val="宋体"/>
        <charset val="134"/>
      </rPr>
      <t>，周一凡，霍字欣</t>
    </r>
  </si>
  <si>
    <r>
      <rPr>
        <sz val="11"/>
        <color rgb="FF000000"/>
        <rFont val="宋体"/>
        <charset val="134"/>
      </rPr>
      <t>李宇骞,王以静,强紫萌,张天予,戴铭萱,徐宁慧,付明林,聂贺,丁彬,</t>
    </r>
    <r>
      <rPr>
        <sz val="11"/>
        <color rgb="FFC00000"/>
        <rFont val="宋体"/>
        <charset val="134"/>
      </rPr>
      <t>曹炜曼</t>
    </r>
    <r>
      <rPr>
        <sz val="11"/>
        <color rgb="FF000000"/>
        <rFont val="宋体"/>
        <charset val="134"/>
      </rPr>
      <t>,张玥,刘帅,李慧琳,黄子祺,丁嘉欣</t>
    </r>
  </si>
  <si>
    <r>
      <rPr>
        <sz val="11"/>
        <color rgb="FF000000"/>
        <rFont val="宋体"/>
        <charset val="134"/>
      </rPr>
      <t>乔译萱、张文柯、王宇昕、尹嘉鑫、任正元、石瀚坤、金美萱、杨雨萌、彭莎莎、许文轲、</t>
    </r>
    <r>
      <rPr>
        <sz val="11"/>
        <color rgb="FFFF0000"/>
        <rFont val="宋体"/>
        <charset val="134"/>
      </rPr>
      <t>江锦欣</t>
    </r>
    <r>
      <rPr>
        <sz val="11"/>
        <color rgb="FF000000"/>
        <rFont val="宋体"/>
        <charset val="134"/>
      </rPr>
      <t>、喻治坤</t>
    </r>
  </si>
  <si>
    <r>
      <rPr>
        <sz val="11"/>
        <color rgb="FF000000"/>
        <rFont val="宋体"/>
        <charset val="134"/>
      </rPr>
      <t>彭莎莎、许文轲、</t>
    </r>
    <r>
      <rPr>
        <sz val="11"/>
        <color rgb="FFFF0000"/>
        <rFont val="宋体"/>
        <charset val="134"/>
      </rPr>
      <t>江锦欣</t>
    </r>
    <r>
      <rPr>
        <sz val="11"/>
        <color rgb="FF000000"/>
        <rFont val="宋体"/>
        <charset val="134"/>
      </rPr>
      <t>、杨雨珊、任正元、彭圆圆、叶海宇、袁佳怡、乔译萱、张文柯、王宇昕</t>
    </r>
  </si>
  <si>
    <t>成功参赛奖</t>
  </si>
  <si>
    <r>
      <rPr>
        <sz val="11"/>
        <color rgb="FF000000"/>
        <rFont val="宋体"/>
        <charset val="134"/>
      </rPr>
      <t>耿伯瑜、</t>
    </r>
    <r>
      <rPr>
        <sz val="11"/>
        <color rgb="FFC00000"/>
        <rFont val="宋体"/>
        <charset val="134"/>
      </rPr>
      <t>刘雨佳</t>
    </r>
  </si>
  <si>
    <t>成功参赛奖不加分</t>
  </si>
  <si>
    <r>
      <rPr>
        <sz val="11"/>
        <color rgb="FF000000"/>
        <rFont val="宋体"/>
        <charset val="134"/>
      </rPr>
      <t xml:space="preserve">张志彬 吴忆 孟婧涵 王晴字 曹炜曼 张润霞 </t>
    </r>
    <r>
      <rPr>
        <sz val="11"/>
        <color rgb="FFFF0000"/>
        <rFont val="宋体"/>
        <charset val="134"/>
      </rPr>
      <t>孙涵</t>
    </r>
    <r>
      <rPr>
        <sz val="11"/>
        <color rgb="FF000000"/>
        <rFont val="宋体"/>
        <charset val="134"/>
      </rPr>
      <t xml:space="preserve"> 叶海宇</t>
    </r>
  </si>
  <si>
    <t>“创青春”中国青年碳中和创新创业大赛华北赛区</t>
  </si>
  <si>
    <t>中国青年创业就业基金会、北京化工大学、中国石油天然气有限公司、中国石油化工集团有限公司、中国海洋石油集团有限公司</t>
  </si>
  <si>
    <r>
      <rPr>
        <sz val="11"/>
        <color rgb="FF000000"/>
        <rFont val="宋体"/>
        <charset val="134"/>
      </rPr>
      <t xml:space="preserve">吴芷璇 张支铭 张帅 </t>
    </r>
    <r>
      <rPr>
        <sz val="11"/>
        <color rgb="FFFF0000"/>
        <rFont val="宋体"/>
        <charset val="134"/>
      </rPr>
      <t>孙涵</t>
    </r>
    <r>
      <rPr>
        <sz val="11"/>
        <color rgb="FF000000"/>
        <rFont val="宋体"/>
        <charset val="134"/>
      </rPr>
      <t xml:space="preserve"> 池双佑 陈妮 鲁硕 张馨瑶</t>
    </r>
  </si>
  <si>
    <t>2024年第五届“华数杯”全国大学生数学建模竞赛</t>
  </si>
  <si>
    <t>华数杯全国大学生数学建模竞赛组委会、天津市未来与预测科学研究会、中国未来研究会大数据与数学模型专业委员会（协办）</t>
  </si>
  <si>
    <r>
      <rPr>
        <sz val="11"/>
        <color rgb="FF000000"/>
        <rFont val="宋体"/>
        <charset val="134"/>
      </rPr>
      <t xml:space="preserve">申溱 智玉轩 </t>
    </r>
    <r>
      <rPr>
        <sz val="11"/>
        <color rgb="FFFF0000"/>
        <rFont val="宋体"/>
        <charset val="134"/>
      </rPr>
      <t>赵国平</t>
    </r>
  </si>
  <si>
    <t>求和项：加分(辅导员填写)</t>
  </si>
  <si>
    <t>文体加分汇总</t>
  </si>
  <si>
    <t>文艺活动加分</t>
  </si>
  <si>
    <t>体育活动加分</t>
  </si>
  <si>
    <t>第一届石油杯毽绳比赛女子4*30秒双摇跳（接力第二名）</t>
  </si>
  <si>
    <t>2023年学生资助诚信教育主题活动校级三等奖</t>
  </si>
  <si>
    <t>第一届全国石油和化工科普作品征集省部级鼓励奖</t>
  </si>
  <si>
    <t>第13届外语风采大赛书画类三等奖</t>
  </si>
  <si>
    <t>2023石油杯毽绳比赛男子60秒单脚踢毽第三名</t>
  </si>
  <si>
    <t>2023中国石油大学（北京）学生游泳比赛4×50m蛙泳腿接力男子组第一名</t>
  </si>
  <si>
    <t>2023中国石油大学（北京）学生游泳比赛4×50m蛙泳接力男子组第六名</t>
  </si>
  <si>
    <t>首高田径精英赛男子学生组跳远第二名</t>
  </si>
  <si>
    <t>中国石油大学（北京）2024春季运动会男子4100m接力第一名</t>
  </si>
  <si>
    <t>校运动会毛毛虫集体项目第五名</t>
  </si>
  <si>
    <t>首都高校大学生第五届滑冰比赛</t>
  </si>
  <si>
    <t>校运动会毛毛虫集体项目第5名</t>
  </si>
  <si>
    <t>首都高校第十五届体育舞蹈比赛六人维也纳华尔兹第一名</t>
  </si>
  <si>
    <t>首都高校第十五届体育舞蹈比赛混合交谊舞队列舞第二名</t>
  </si>
  <si>
    <t>中国石油大学（北京）“石油杯”乒乓球男子双打第五名</t>
  </si>
  <si>
    <t>首都高等学校第十届徒步运动大会北京市二等奖</t>
  </si>
  <si>
    <t>校运动会毛毛虫集体项目第五</t>
  </si>
  <si>
    <t>校级蛙泳50m男子组第二名</t>
  </si>
  <si>
    <t>校级蛙泳腿50m男子组第二名</t>
  </si>
  <si>
    <t>校运动会袋鼠跳第四</t>
  </si>
  <si>
    <t>2023年中国石油大学（北京）纪念一二九运动全校拔河比赛第五名</t>
  </si>
  <si>
    <t>校运动会4*100第一名</t>
  </si>
  <si>
    <t>校运动会400m第四</t>
  </si>
  <si>
    <t>校运动会跳大绳第一名</t>
  </si>
  <si>
    <t>校运动会毛毛虫第五</t>
  </si>
  <si>
    <t>第一届石油杯毽绳比赛女子4x30秒双摇跳（接力）团体第二名</t>
  </si>
  <si>
    <t>首都高等学校第八届健身气功比赛 马王堆导引术甲组第四名</t>
  </si>
  <si>
    <t>2024年中国石油大学（北京）春季学生运动会女子400米第2名</t>
  </si>
  <si>
    <t>2024年中国石油大学（北京）春季学生运动会4x400接力女子第2名</t>
  </si>
  <si>
    <t>第二届“学史爱校 悟思传薪” 党史校情应知应会知识竞赛（初赛）校级三等奖</t>
  </si>
  <si>
    <t>春季学生运动会双人单摇跳绳比赛女子组第六名</t>
  </si>
  <si>
    <t>第18届企业奖学金颁奖典礼演员</t>
  </si>
  <si>
    <t>石油杯羽毛球第四</t>
  </si>
  <si>
    <t>石油杯毽绳第二</t>
  </si>
  <si>
    <t>新生杯排球赛第五名</t>
  </si>
  <si>
    <t>石油杯排球赛第七名</t>
  </si>
  <si>
    <t>北京市高运会触式橄榄球第七名</t>
  </si>
  <si>
    <t>首都高等学校第39届田径精英赛女200米项目第三名</t>
  </si>
  <si>
    <t>首都高等学校第14届秋季学生田径运动会女4X100米接力项目第四名</t>
  </si>
  <si>
    <t>第一届全国石油和化工科普文章征集活动鼓励奖</t>
  </si>
  <si>
    <t>2023网球校赛双打第五名</t>
  </si>
  <si>
    <t>2023年中国石油大学（北京）校园铁人两项赛男女混合小轮车接力第四名</t>
  </si>
  <si>
    <t>2024春季校级运动会跳大绳第一名</t>
  </si>
  <si>
    <t>2023年校园铁人两项3×男女混合小轮车两项接力比赛第三名</t>
  </si>
  <si>
    <t> </t>
  </si>
  <si>
    <t>2024第三届北京啦啦操冠军赛俱乐部青年丙组第一名</t>
  </si>
  <si>
    <t>第十三届外语风采大赛校级三等奖</t>
  </si>
  <si>
    <t>2024春季校级运动会摸石头过河第一名</t>
  </si>
  <si>
    <t>2024校级运动会男子4*100第一名</t>
  </si>
  <si>
    <t>年级</t>
  </si>
  <si>
    <t>院系</t>
  </si>
  <si>
    <t>行政班级</t>
  </si>
  <si>
    <t>学籍号</t>
  </si>
  <si>
    <t>性别</t>
  </si>
  <si>
    <t>备注</t>
  </si>
  <si>
    <t>身高</t>
  </si>
  <si>
    <t>体重</t>
  </si>
  <si>
    <t>肺活量</t>
  </si>
  <si>
    <t>50米跑</t>
  </si>
  <si>
    <t>立定跳远</t>
  </si>
  <si>
    <t>坐位体前屈</t>
  </si>
  <si>
    <t>800米/1000米</t>
  </si>
  <si>
    <t>仰卧起坐/引体向上</t>
  </si>
  <si>
    <t>总分</t>
  </si>
  <si>
    <t>等级</t>
  </si>
  <si>
    <t>化学工程与环境学院</t>
  </si>
  <si>
    <t>女</t>
  </si>
  <si>
    <t>3'43''</t>
  </si>
  <si>
    <t>良好</t>
  </si>
  <si>
    <t>3'52''</t>
  </si>
  <si>
    <t>及格</t>
  </si>
  <si>
    <t>3'36''</t>
  </si>
  <si>
    <t>4'00''</t>
  </si>
  <si>
    <t>免测</t>
  </si>
  <si>
    <t>暂无</t>
  </si>
  <si>
    <t>4'11''</t>
  </si>
  <si>
    <t>4'34''</t>
  </si>
  <si>
    <t>3'46''</t>
  </si>
  <si>
    <t>3'53''</t>
  </si>
  <si>
    <t>男</t>
  </si>
  <si>
    <t>4'46''</t>
  </si>
  <si>
    <t>不及格</t>
  </si>
  <si>
    <t>3'54''</t>
  </si>
  <si>
    <t>3'45''</t>
  </si>
  <si>
    <t>4'31''</t>
  </si>
  <si>
    <t>4'23''</t>
  </si>
  <si>
    <t>4'02''</t>
  </si>
  <si>
    <t>4'14''</t>
  </si>
  <si>
    <t>3'48''</t>
  </si>
  <si>
    <t>3'29''</t>
  </si>
  <si>
    <t>4'12''</t>
  </si>
  <si>
    <t>4'33''</t>
  </si>
  <si>
    <t>4'07''</t>
  </si>
  <si>
    <t>3'55''</t>
  </si>
  <si>
    <t>4'38''</t>
  </si>
  <si>
    <t>3'49''</t>
  </si>
  <si>
    <t>4'10''</t>
  </si>
  <si>
    <t>4'20''</t>
  </si>
  <si>
    <t>3'39''</t>
  </si>
  <si>
    <t>3'05''</t>
  </si>
  <si>
    <t>优秀</t>
  </si>
  <si>
    <t>4'36''</t>
  </si>
  <si>
    <t>3'57''</t>
  </si>
  <si>
    <t>4'18''</t>
  </si>
  <si>
    <t>4'27''</t>
  </si>
  <si>
    <t>3'42''</t>
  </si>
  <si>
    <t>3'20''</t>
  </si>
  <si>
    <t>4'06''</t>
  </si>
  <si>
    <t>缓测</t>
  </si>
  <si>
    <t>4'39''</t>
  </si>
  <si>
    <t>3'30''</t>
  </si>
  <si>
    <t>4'40''</t>
  </si>
  <si>
    <t>5'36''</t>
  </si>
  <si>
    <t>4'21''</t>
  </si>
  <si>
    <t>3'35''</t>
  </si>
  <si>
    <t>3'27''</t>
  </si>
  <si>
    <t>3'25''</t>
  </si>
  <si>
    <t>5'18''</t>
  </si>
  <si>
    <t>4'13''</t>
  </si>
  <si>
    <t>5'15''</t>
  </si>
  <si>
    <t>4'09''</t>
  </si>
  <si>
    <t>3'47''</t>
  </si>
  <si>
    <t>4'17''</t>
  </si>
  <si>
    <t>3'56''</t>
  </si>
  <si>
    <t>4'05''</t>
  </si>
  <si>
    <t>刘雅妮</t>
  </si>
  <si>
    <t>来建航</t>
  </si>
  <si>
    <t>5'07''</t>
  </si>
  <si>
    <t>3'10''</t>
  </si>
  <si>
    <t>3'31''</t>
  </si>
  <si>
    <t>4'01''</t>
  </si>
  <si>
    <t>4'28''</t>
  </si>
  <si>
    <t>4'26''</t>
  </si>
  <si>
    <t>3'41''</t>
  </si>
  <si>
    <t>4'43''</t>
  </si>
  <si>
    <t>4'15''</t>
  </si>
  <si>
    <t>4'41''</t>
  </si>
  <si>
    <t>3'09''</t>
  </si>
  <si>
    <t>5'10''</t>
  </si>
  <si>
    <t>4'03''</t>
  </si>
  <si>
    <t>华镜博</t>
  </si>
  <si>
    <t>3'37''</t>
  </si>
  <si>
    <t>蒲阳明</t>
  </si>
  <si>
    <t>化工类22-1班</t>
  </si>
  <si>
    <t>张珂凡</t>
  </si>
  <si>
    <t>化工类22-2班</t>
  </si>
  <si>
    <t>赵一德</t>
  </si>
  <si>
    <t>朱赞裕</t>
  </si>
  <si>
    <t>化工类22-3班</t>
  </si>
  <si>
    <t>艾力扎提·卡米力</t>
  </si>
  <si>
    <t>环工22-1班</t>
  </si>
  <si>
    <t>王文紫瑶</t>
  </si>
  <si>
    <t>任馨雅</t>
  </si>
  <si>
    <t>4'37''</t>
  </si>
  <si>
    <t>任姿蓉</t>
  </si>
  <si>
    <t>冯晴阳</t>
  </si>
  <si>
    <t>3'58''</t>
  </si>
  <si>
    <t>郝小雪</t>
  </si>
  <si>
    <t>3'44''</t>
  </si>
  <si>
    <t>李慧</t>
  </si>
  <si>
    <t>叶雨桐</t>
  </si>
  <si>
    <t>赵一泽</t>
  </si>
  <si>
    <t>罗东云</t>
  </si>
  <si>
    <t>常梦超</t>
  </si>
  <si>
    <t>3'21''</t>
  </si>
  <si>
    <t>侯佳</t>
  </si>
  <si>
    <t>陆佳逸</t>
  </si>
  <si>
    <t>高焮</t>
  </si>
  <si>
    <t>李震洋</t>
  </si>
  <si>
    <t>葛安华</t>
  </si>
  <si>
    <t>余越</t>
  </si>
  <si>
    <t>孔哲昊</t>
  </si>
  <si>
    <t>姚爽</t>
  </si>
  <si>
    <t>3'18''</t>
  </si>
  <si>
    <t>薛心悦</t>
  </si>
  <si>
    <t>3'32''</t>
  </si>
  <si>
    <t>王思雨</t>
  </si>
  <si>
    <t>高成捷</t>
  </si>
  <si>
    <t>4'08''</t>
  </si>
  <si>
    <t>戴剑苓</t>
  </si>
  <si>
    <t>刘欣俞</t>
  </si>
  <si>
    <t>4'22''</t>
  </si>
  <si>
    <t>张举</t>
  </si>
  <si>
    <t>杨津飞</t>
  </si>
  <si>
    <t>4'04''</t>
  </si>
  <si>
    <t>杨超</t>
  </si>
  <si>
    <t>贺弘炜</t>
  </si>
  <si>
    <t>黄雨森</t>
  </si>
  <si>
    <t>李博阳</t>
  </si>
  <si>
    <t>孟星宇</t>
  </si>
  <si>
    <t>4'51''</t>
  </si>
  <si>
    <t>新尼巴依尔</t>
  </si>
  <si>
    <t>马智玮</t>
  </si>
  <si>
    <t>3'38''</t>
  </si>
  <si>
    <t>阿布都扎衣尔·阿布都克里木</t>
  </si>
  <si>
    <t>3'51''</t>
  </si>
  <si>
    <t>俞仙琳</t>
  </si>
  <si>
    <t>环工22-2班</t>
  </si>
  <si>
    <t>陈炳文</t>
  </si>
  <si>
    <t>3'59''</t>
  </si>
  <si>
    <t>王馨</t>
  </si>
  <si>
    <t>石乃舜</t>
  </si>
  <si>
    <t>徐娅琳</t>
  </si>
  <si>
    <t>胡余娜</t>
  </si>
  <si>
    <t>4'24''</t>
  </si>
  <si>
    <t>田依弘</t>
  </si>
  <si>
    <t>3'50''</t>
  </si>
  <si>
    <t>赵晨洁</t>
  </si>
  <si>
    <t>杨森云</t>
  </si>
  <si>
    <t>康皓年</t>
  </si>
  <si>
    <t>金国昊</t>
  </si>
  <si>
    <t>曹天竹</t>
  </si>
  <si>
    <t>4'57''</t>
  </si>
  <si>
    <t>高嘉华</t>
  </si>
  <si>
    <t>刘昶</t>
  </si>
  <si>
    <t>张庭毓</t>
  </si>
  <si>
    <t>许文雅</t>
  </si>
  <si>
    <t>李陈希</t>
  </si>
  <si>
    <t>4'45''</t>
  </si>
  <si>
    <t>林雯俊</t>
  </si>
  <si>
    <t>陆霄雅</t>
  </si>
  <si>
    <t>孟婧涵</t>
  </si>
  <si>
    <t>辛丽倩</t>
  </si>
  <si>
    <t>高于翀</t>
  </si>
  <si>
    <t>龙宇舟</t>
  </si>
  <si>
    <t>闫步石</t>
  </si>
  <si>
    <t>4'19''</t>
  </si>
  <si>
    <t>王哲</t>
  </si>
  <si>
    <t>余勇利</t>
  </si>
  <si>
    <t>3'34''</t>
  </si>
  <si>
    <t>全震</t>
  </si>
  <si>
    <t>李子涵</t>
  </si>
  <si>
    <t>丁腾岳</t>
  </si>
  <si>
    <t>董文浩</t>
  </si>
  <si>
    <t>4'52''</t>
  </si>
  <si>
    <t>林嘉隆</t>
  </si>
  <si>
    <t>唐嘉岚</t>
  </si>
  <si>
    <t>6'12''</t>
  </si>
  <si>
    <t>罗玉娟</t>
  </si>
  <si>
    <t>周倍生</t>
  </si>
  <si>
    <t>贾益航</t>
  </si>
  <si>
    <t>潘新艺</t>
  </si>
  <si>
    <t>环境类22-1班</t>
  </si>
  <si>
    <t>卢松呈</t>
  </si>
  <si>
    <t>环境类22-2班</t>
  </si>
  <si>
    <t>艾合麦提江·艾山</t>
  </si>
  <si>
    <t>环境类22-4班</t>
  </si>
  <si>
    <t>韩依廷</t>
  </si>
  <si>
    <t>环科22-1班</t>
  </si>
  <si>
    <t>郭晶轩</t>
  </si>
  <si>
    <t>5'20''</t>
  </si>
  <si>
    <t>李雨桐</t>
  </si>
  <si>
    <t>齐明睿</t>
  </si>
  <si>
    <t>陈其勇</t>
  </si>
  <si>
    <t>张博瑞</t>
  </si>
  <si>
    <t>李思睿</t>
  </si>
  <si>
    <t>4'29''</t>
  </si>
  <si>
    <t>赵天浩</t>
  </si>
  <si>
    <t>6'00''</t>
  </si>
  <si>
    <t>盛蓉</t>
  </si>
  <si>
    <t>扎西卓玛</t>
  </si>
  <si>
    <t>4'54''</t>
  </si>
  <si>
    <t>吴泽奇</t>
  </si>
  <si>
    <t>贾宇恒</t>
  </si>
  <si>
    <t>艾显燚</t>
  </si>
  <si>
    <t>李伊文</t>
  </si>
  <si>
    <t>赵显颖</t>
  </si>
  <si>
    <t>马雪儿</t>
  </si>
  <si>
    <t>苗堉昕</t>
  </si>
  <si>
    <t>3'33''</t>
  </si>
  <si>
    <t>方浩天</t>
  </si>
  <si>
    <t>张雨辰</t>
  </si>
  <si>
    <t>3'22''</t>
  </si>
  <si>
    <t>贺文杰</t>
  </si>
  <si>
    <t>柴颖</t>
  </si>
  <si>
    <t>陈赵佳</t>
  </si>
  <si>
    <t>方歆遥</t>
  </si>
  <si>
    <t>王晨阳</t>
  </si>
  <si>
    <t>补测</t>
  </si>
  <si>
    <t>6'07''</t>
  </si>
  <si>
    <t>王兮月</t>
  </si>
  <si>
    <t>旺唐次仁</t>
  </si>
  <si>
    <t>4'35''</t>
  </si>
  <si>
    <t>周永洁</t>
  </si>
  <si>
    <t>6'01''</t>
  </si>
  <si>
    <t>黄昊昕</t>
  </si>
  <si>
    <t>4'30''</t>
  </si>
  <si>
    <t>汪宇峰</t>
  </si>
  <si>
    <t>伊干拜尔迪·喀尔库力</t>
  </si>
  <si>
    <t>阿卜杜凯尤木·阿卜拉</t>
  </si>
  <si>
    <t>4'58''</t>
  </si>
  <si>
    <t>图尔荪古丽·赛迪艾米尔</t>
  </si>
  <si>
    <t>乔天</t>
  </si>
  <si>
    <t>6'02''</t>
  </si>
  <si>
    <t>久阿拉姆</t>
  </si>
  <si>
    <t>5'33''</t>
  </si>
  <si>
    <t>旦增白姆</t>
  </si>
  <si>
    <t>4'50''</t>
  </si>
  <si>
    <t>2'53''</t>
  </si>
  <si>
    <t>5'52''</t>
  </si>
  <si>
    <t>3'19''</t>
  </si>
  <si>
    <t>5'26''</t>
  </si>
  <si>
    <t>3'02''</t>
  </si>
  <si>
    <t>5'25''</t>
  </si>
  <si>
    <t>5'57''</t>
  </si>
  <si>
    <t>5'59''</t>
  </si>
  <si>
    <t>4'44''</t>
  </si>
  <si>
    <t>4'42''</t>
  </si>
  <si>
    <t>王心悦</t>
  </si>
  <si>
    <t>王彪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</si>
</sst>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_);[Red]\(0\)"/>
    <numFmt numFmtId="179" formatCode="0.0000_ "/>
    <numFmt numFmtId="180" formatCode="0.0000_);[Red]\(0.0000\)"/>
    <numFmt numFmtId="181" formatCode="0_ "/>
    <numFmt numFmtId="182" formatCode="0.0000%"/>
  </numFmts>
  <fonts count="62">
    <font>
      <sz val="11"/>
      <color theme="1"/>
      <name val="等线"/>
      <charset val="134"/>
      <scheme val="minor"/>
    </font>
    <font>
      <b/>
      <sz val="10"/>
      <name val="微软雅黑"/>
      <charset val="1"/>
    </font>
    <font>
      <sz val="10"/>
      <name val="微软雅黑"/>
      <charset val="1"/>
    </font>
    <font>
      <sz val="10"/>
      <color theme="1"/>
      <name val="等线"/>
      <charset val="134"/>
      <scheme val="minor"/>
    </font>
    <font>
      <sz val="20"/>
      <name val="等线"/>
      <charset val="134"/>
    </font>
    <font>
      <sz val="10"/>
      <name val="等线"/>
      <charset val="134"/>
    </font>
    <font>
      <b/>
      <sz val="26"/>
      <name val="等线"/>
      <charset val="134"/>
    </font>
    <font>
      <sz val="26"/>
      <name val="等线"/>
      <charset val="134"/>
    </font>
    <font>
      <b/>
      <sz val="12"/>
      <name val="Calibri"/>
      <charset val="134"/>
    </font>
    <font>
      <b/>
      <sz val="11"/>
      <name val="等线"/>
      <charset val="134"/>
    </font>
    <font>
      <sz val="12"/>
      <name val="仿宋"/>
      <charset val="134"/>
    </font>
    <font>
      <sz val="11"/>
      <name val="等线"/>
      <charset val="134"/>
    </font>
    <font>
      <b/>
      <sz val="12"/>
      <name val="等线"/>
      <charset val="134"/>
    </font>
    <font>
      <b/>
      <sz val="10"/>
      <name val="SimHei"/>
      <charset val="134"/>
    </font>
    <font>
      <b/>
      <sz val="10"/>
      <name val="等线"/>
      <charset val="134"/>
    </font>
    <font>
      <b/>
      <sz val="10"/>
      <color rgb="FFDE3C36"/>
      <name val="等线"/>
      <charset val="134"/>
    </font>
    <font>
      <sz val="10"/>
      <color rgb="FFDE3C36"/>
      <name val="等线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SimSun"/>
      <charset val="134"/>
    </font>
    <font>
      <sz val="26"/>
      <color rgb="FFFF0000"/>
      <name val="宋体"/>
      <charset val="134"/>
    </font>
    <font>
      <sz val="11"/>
      <color rgb="FF333333"/>
      <name val="宋体"/>
      <charset val="134"/>
    </font>
    <font>
      <sz val="11"/>
      <color rgb="FF343739"/>
      <name val="SimSun"/>
      <charset val="134"/>
    </font>
    <font>
      <sz val="11"/>
      <color rgb="FF505050"/>
      <name val="SimSun"/>
      <charset val="134"/>
    </font>
    <font>
      <b/>
      <sz val="11"/>
      <color rgb="FFFF0000"/>
      <name val="SimSun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SimSun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b/>
      <sz val="11"/>
      <name val="SimHei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b/>
      <sz val="11"/>
      <color rgb="FFFF0000"/>
      <name val="宋体"/>
      <charset val="134"/>
    </font>
    <font>
      <sz val="11"/>
      <color rgb="FFC00000"/>
      <name val="宋体"/>
      <charset val="134"/>
    </font>
    <font>
      <b/>
      <sz val="10"/>
      <color rgb="FFFF0000"/>
      <name val="等线"/>
      <charset val="134"/>
    </font>
    <font>
      <sz val="10"/>
      <color rgb="FF000000"/>
      <name val="等线"/>
      <charset val="134"/>
    </font>
    <font>
      <b/>
      <sz val="11"/>
      <color rgb="FF000000"/>
      <name val="SimSun"/>
      <charset val="134"/>
    </font>
  </fonts>
  <fills count="61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C7DCFF"/>
        <bgColor indexed="64"/>
      </patternFill>
    </fill>
    <fill>
      <patternFill patternType="solid">
        <fgColor rgb="FFC3EAD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3EB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FF3E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DBDBDB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D8BD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0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1" borderId="23" applyNumberFormat="0" applyAlignment="0" applyProtection="0">
      <alignment vertical="center"/>
    </xf>
    <xf numFmtId="0" fontId="44" fillId="32" borderId="24" applyNumberFormat="0" applyAlignment="0" applyProtection="0">
      <alignment vertical="center"/>
    </xf>
    <xf numFmtId="0" fontId="45" fillId="32" borderId="23" applyNumberFormat="0" applyAlignment="0" applyProtection="0">
      <alignment vertical="center"/>
    </xf>
    <xf numFmtId="0" fontId="46" fillId="33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0" fillId="0" borderId="0"/>
    <xf numFmtId="0" fontId="17" fillId="0" borderId="0">
      <alignment vertical="center"/>
    </xf>
    <xf numFmtId="0" fontId="55" fillId="0" borderId="0">
      <alignment vertical="center"/>
    </xf>
    <xf numFmtId="0" fontId="0" fillId="0" borderId="0"/>
    <xf numFmtId="0" fontId="3" fillId="0" borderId="0">
      <alignment vertical="center"/>
    </xf>
  </cellStyleXfs>
  <cellXfs count="308">
    <xf numFmtId="0" fontId="0" fillId="0" borderId="0" xfId="0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55">
      <alignment vertical="center"/>
    </xf>
    <xf numFmtId="0" fontId="4" fillId="0" borderId="0" xfId="55" applyFont="1">
      <alignment vertical="center"/>
    </xf>
    <xf numFmtId="0" fontId="5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7" fillId="0" borderId="0" xfId="55" applyFont="1" applyAlignment="1">
      <alignment horizontal="center" vertical="center"/>
    </xf>
    <xf numFmtId="0" fontId="7" fillId="0" borderId="2" xfId="55" applyFont="1" applyBorder="1" applyAlignment="1">
      <alignment horizontal="center" vertical="center"/>
    </xf>
    <xf numFmtId="0" fontId="4" fillId="0" borderId="2" xfId="55" applyFont="1" applyBorder="1" applyAlignment="1">
      <alignment horizontal="center" vertical="center"/>
    </xf>
    <xf numFmtId="0" fontId="8" fillId="3" borderId="3" xfId="55" applyFont="1" applyFill="1" applyBorder="1" applyAlignment="1">
      <alignment horizontal="center" vertical="center"/>
    </xf>
    <xf numFmtId="0" fontId="9" fillId="4" borderId="4" xfId="55" applyFont="1" applyFill="1" applyBorder="1" applyAlignment="1">
      <alignment horizontal="center" vertical="center"/>
    </xf>
    <xf numFmtId="0" fontId="3" fillId="0" borderId="2" xfId="55" applyBorder="1">
      <alignment vertical="center"/>
    </xf>
    <xf numFmtId="0" fontId="3" fillId="0" borderId="5" xfId="55" applyBorder="1">
      <alignment vertical="center"/>
    </xf>
    <xf numFmtId="0" fontId="3" fillId="0" borderId="6" xfId="55" applyBorder="1">
      <alignment vertical="center"/>
    </xf>
    <xf numFmtId="0" fontId="5" fillId="0" borderId="6" xfId="55" applyFont="1" applyBorder="1" applyAlignment="1"/>
    <xf numFmtId="0" fontId="9" fillId="4" borderId="7" xfId="55" applyFont="1" applyFill="1" applyBorder="1" applyAlignment="1">
      <alignment horizontal="center"/>
    </xf>
    <xf numFmtId="0" fontId="10" fillId="5" borderId="7" xfId="55" applyFont="1" applyFill="1" applyBorder="1" applyAlignment="1">
      <alignment horizontal="center" vertical="center"/>
    </xf>
    <xf numFmtId="0" fontId="10" fillId="5" borderId="5" xfId="55" applyFont="1" applyFill="1" applyBorder="1" applyAlignment="1">
      <alignment horizontal="center" vertical="center"/>
    </xf>
    <xf numFmtId="1" fontId="10" fillId="5" borderId="5" xfId="55" applyNumberFormat="1" applyFont="1" applyFill="1" applyBorder="1" applyAlignment="1">
      <alignment horizontal="center" vertical="center"/>
    </xf>
    <xf numFmtId="0" fontId="10" fillId="5" borderId="8" xfId="55" applyFont="1" applyFill="1" applyBorder="1" applyAlignment="1">
      <alignment horizontal="center" vertical="center"/>
    </xf>
    <xf numFmtId="0" fontId="3" fillId="4" borderId="7" xfId="55" applyFill="1" applyBorder="1">
      <alignment vertical="center"/>
    </xf>
    <xf numFmtId="0" fontId="5" fillId="4" borderId="7" xfId="55" applyFont="1" applyFill="1" applyBorder="1">
      <alignment vertical="center"/>
    </xf>
    <xf numFmtId="0" fontId="10" fillId="5" borderId="6" xfId="55" applyFont="1" applyFill="1" applyBorder="1" applyAlignment="1">
      <alignment horizontal="center" vertical="center"/>
    </xf>
    <xf numFmtId="1" fontId="10" fillId="5" borderId="8" xfId="55" applyNumberFormat="1" applyFont="1" applyFill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9" fillId="4" borderId="7" xfId="55" applyFont="1" applyFill="1" applyBorder="1" applyAlignment="1">
      <alignment horizontal="center" vertical="center"/>
    </xf>
    <xf numFmtId="0" fontId="9" fillId="6" borderId="4" xfId="55" applyFont="1" applyFill="1" applyBorder="1" applyAlignment="1">
      <alignment horizontal="center" vertical="center"/>
    </xf>
    <xf numFmtId="0" fontId="11" fillId="0" borderId="2" xfId="55" applyFont="1" applyBorder="1">
      <alignment vertical="center"/>
    </xf>
    <xf numFmtId="0" fontId="11" fillId="0" borderId="5" xfId="55" applyFont="1" applyBorder="1">
      <alignment vertical="center"/>
    </xf>
    <xf numFmtId="0" fontId="12" fillId="6" borderId="7" xfId="55" applyFont="1" applyFill="1" applyBorder="1" applyAlignment="1">
      <alignment horizontal="center" vertical="center"/>
    </xf>
    <xf numFmtId="0" fontId="12" fillId="7" borderId="7" xfId="55" applyFont="1" applyFill="1" applyBorder="1" applyAlignment="1">
      <alignment horizontal="center" vertical="center"/>
    </xf>
    <xf numFmtId="0" fontId="9" fillId="6" borderId="7" xfId="55" applyFont="1" applyFill="1" applyBorder="1" applyAlignment="1">
      <alignment horizontal="center"/>
    </xf>
    <xf numFmtId="0" fontId="3" fillId="6" borderId="7" xfId="55" applyFill="1" applyBorder="1">
      <alignment vertical="center"/>
    </xf>
    <xf numFmtId="0" fontId="3" fillId="7" borderId="0" xfId="55" applyFill="1">
      <alignment vertical="center"/>
    </xf>
    <xf numFmtId="0" fontId="5" fillId="6" borderId="7" xfId="55" applyFont="1" applyFill="1" applyBorder="1">
      <alignment vertical="center"/>
    </xf>
    <xf numFmtId="0" fontId="3" fillId="7" borderId="7" xfId="55" applyFill="1" applyBorder="1">
      <alignment vertical="center"/>
    </xf>
    <xf numFmtId="0" fontId="13" fillId="6" borderId="7" xfId="55" applyFont="1" applyFill="1" applyBorder="1" applyAlignment="1">
      <alignment vertical="center" wrapText="1"/>
    </xf>
    <xf numFmtId="0" fontId="13" fillId="6" borderId="7" xfId="55" applyFont="1" applyFill="1" applyBorder="1" applyAlignment="1"/>
    <xf numFmtId="0" fontId="13" fillId="6" borderId="6" xfId="55" applyFont="1" applyFill="1" applyBorder="1" applyAlignment="1"/>
    <xf numFmtId="0" fontId="5" fillId="6" borderId="6" xfId="55" applyFont="1" applyFill="1" applyBorder="1" applyAlignment="1"/>
    <xf numFmtId="176" fontId="5" fillId="6" borderId="7" xfId="55" applyNumberFormat="1" applyFont="1" applyFill="1" applyBorder="1">
      <alignment vertical="center"/>
    </xf>
    <xf numFmtId="0" fontId="5" fillId="4" borderId="6" xfId="55" applyFont="1" applyFill="1" applyBorder="1" applyAlignment="1">
      <alignment horizontal="center" vertical="center" wrapText="1"/>
    </xf>
    <xf numFmtId="0" fontId="5" fillId="4" borderId="8" xfId="55" applyFont="1" applyFill="1" applyBorder="1">
      <alignment vertical="center"/>
    </xf>
    <xf numFmtId="0" fontId="5" fillId="8" borderId="7" xfId="55" applyFont="1" applyFill="1" applyBorder="1">
      <alignment vertical="center"/>
    </xf>
    <xf numFmtId="0" fontId="5" fillId="6" borderId="7" xfId="55" applyFont="1" applyFill="1" applyBorder="1" applyAlignment="1">
      <alignment horizontal="center"/>
    </xf>
    <xf numFmtId="0" fontId="14" fillId="6" borderId="7" xfId="55" applyFont="1" applyFill="1" applyBorder="1" applyAlignment="1">
      <alignment horizontal="center" vertical="center"/>
    </xf>
    <xf numFmtId="0" fontId="15" fillId="6" borderId="7" xfId="55" applyFont="1" applyFill="1" applyBorder="1" applyAlignment="1">
      <alignment horizontal="center"/>
    </xf>
    <xf numFmtId="0" fontId="16" fillId="6" borderId="7" xfId="55" applyFont="1" applyFill="1" applyBorder="1">
      <alignment vertical="center"/>
    </xf>
    <xf numFmtId="0" fontId="5" fillId="6" borderId="8" xfId="55" applyFont="1" applyFill="1" applyBorder="1" applyAlignment="1">
      <alignment horizontal="center" vertical="center" wrapText="1"/>
    </xf>
    <xf numFmtId="0" fontId="5" fillId="6" borderId="7" xfId="55" applyFont="1" applyFill="1" applyBorder="1" applyAlignment="1"/>
    <xf numFmtId="0" fontId="5" fillId="7" borderId="7" xfId="55" applyFont="1" applyFill="1" applyBorder="1" applyAlignment="1"/>
    <xf numFmtId="0" fontId="17" fillId="0" borderId="0" xfId="55" applyFont="1">
      <alignment vertical="center"/>
    </xf>
    <xf numFmtId="0" fontId="5" fillId="6" borderId="8" xfId="55" applyFont="1" applyFill="1" applyBorder="1">
      <alignment vertical="center"/>
    </xf>
    <xf numFmtId="1" fontId="11" fillId="5" borderId="5" xfId="55" applyNumberFormat="1" applyFont="1" applyFill="1" applyBorder="1" applyAlignment="1">
      <alignment horizontal="center" vertical="center"/>
    </xf>
    <xf numFmtId="0" fontId="5" fillId="6" borderId="0" xfId="55" applyFont="1" applyFill="1">
      <alignment vertical="center"/>
    </xf>
    <xf numFmtId="0" fontId="17" fillId="0" borderId="9" xfId="55" applyFont="1" applyBorder="1" applyAlignment="1">
      <alignment horizontal="center" vertical="center"/>
    </xf>
    <xf numFmtId="176" fontId="17" fillId="0" borderId="9" xfId="55" applyNumberFormat="1" applyFont="1" applyBorder="1" applyAlignment="1">
      <alignment horizontal="center" vertical="center"/>
    </xf>
    <xf numFmtId="176" fontId="3" fillId="0" borderId="0" xfId="55" applyNumberFormat="1">
      <alignment vertical="center"/>
    </xf>
    <xf numFmtId="0" fontId="17" fillId="0" borderId="8" xfId="55" applyFont="1" applyBorder="1" applyAlignment="1">
      <alignment horizontal="center" vertical="center"/>
    </xf>
    <xf numFmtId="0" fontId="17" fillId="0" borderId="7" xfId="55" applyFont="1" applyBorder="1" applyAlignment="1">
      <alignment horizontal="center" vertical="center"/>
    </xf>
    <xf numFmtId="176" fontId="17" fillId="0" borderId="7" xfId="55" applyNumberFormat="1" applyFont="1" applyBorder="1" applyAlignment="1">
      <alignment horizontal="center" vertical="center"/>
    </xf>
    <xf numFmtId="176" fontId="17" fillId="9" borderId="7" xfId="55" applyNumberFormat="1" applyFont="1" applyFill="1" applyBorder="1" applyAlignment="1">
      <alignment horizontal="center" vertical="center"/>
    </xf>
    <xf numFmtId="1" fontId="17" fillId="0" borderId="7" xfId="55" applyNumberFormat="1" applyFont="1" applyBorder="1" applyAlignment="1">
      <alignment horizontal="center" vertical="center"/>
    </xf>
    <xf numFmtId="176" fontId="17" fillId="9" borderId="5" xfId="55" applyNumberFormat="1" applyFont="1" applyFill="1" applyBorder="1" applyAlignment="1">
      <alignment horizontal="center" vertical="center"/>
    </xf>
    <xf numFmtId="176" fontId="17" fillId="9" borderId="7" xfId="55" applyNumberFormat="1" applyFont="1" applyFill="1" applyBorder="1" applyAlignment="1">
      <alignment horizontal="center"/>
    </xf>
    <xf numFmtId="0" fontId="17" fillId="0" borderId="6" xfId="55" applyFont="1" applyBorder="1" applyAlignment="1">
      <alignment horizontal="center" vertical="center"/>
    </xf>
    <xf numFmtId="0" fontId="17" fillId="0" borderId="10" xfId="55" applyFont="1" applyBorder="1" applyAlignment="1">
      <alignment horizontal="center" vertical="center"/>
    </xf>
    <xf numFmtId="176" fontId="17" fillId="0" borderId="8" xfId="55" applyNumberFormat="1" applyFont="1" applyBorder="1" applyAlignment="1">
      <alignment horizontal="center" vertical="center"/>
    </xf>
    <xf numFmtId="176" fontId="11" fillId="5" borderId="7" xfId="55" applyNumberFormat="1" applyFont="1" applyFill="1" applyBorder="1" applyAlignment="1">
      <alignment horizontal="center" vertical="center"/>
    </xf>
    <xf numFmtId="0" fontId="17" fillId="10" borderId="7" xfId="55" applyFont="1" applyFill="1" applyBorder="1" applyAlignment="1">
      <alignment horizontal="center" vertical="center"/>
    </xf>
    <xf numFmtId="176" fontId="3" fillId="0" borderId="7" xfId="55" applyNumberFormat="1" applyBorder="1" applyAlignment="1">
      <alignment horizontal="center" vertical="center"/>
    </xf>
    <xf numFmtId="176" fontId="3" fillId="10" borderId="7" xfId="55" applyNumberFormat="1" applyFill="1" applyBorder="1" applyAlignment="1">
      <alignment horizontal="center" vertical="center"/>
    </xf>
    <xf numFmtId="176" fontId="3" fillId="0" borderId="0" xfId="55" applyNumberFormat="1" applyAlignment="1">
      <alignment horizontal="center" vertical="center"/>
    </xf>
    <xf numFmtId="0" fontId="18" fillId="0" borderId="7" xfId="55" applyFont="1" applyBorder="1" applyAlignment="1">
      <alignment horizontal="center" vertical="center"/>
    </xf>
    <xf numFmtId="0" fontId="3" fillId="0" borderId="7" xfId="55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9" fillId="0" borderId="7" xfId="55" applyFont="1" applyBorder="1" applyAlignment="1">
      <alignment horizontal="center" vertical="center"/>
    </xf>
    <xf numFmtId="0" fontId="17" fillId="0" borderId="5" xfId="55" applyFont="1" applyBorder="1" applyAlignment="1">
      <alignment horizontal="center" vertical="center"/>
    </xf>
    <xf numFmtId="0" fontId="17" fillId="0" borderId="4" xfId="55" applyFont="1" applyBorder="1" applyAlignment="1">
      <alignment horizontal="center" vertical="center"/>
    </xf>
    <xf numFmtId="0" fontId="17" fillId="10" borderId="5" xfId="55" applyFont="1" applyFill="1" applyBorder="1" applyAlignment="1">
      <alignment horizontal="center" vertical="center"/>
    </xf>
    <xf numFmtId="0" fontId="17" fillId="10" borderId="4" xfId="55" applyFont="1" applyFill="1" applyBorder="1" applyAlignment="1">
      <alignment horizontal="center" vertical="center"/>
    </xf>
    <xf numFmtId="176" fontId="17" fillId="0" borderId="3" xfId="55" applyNumberFormat="1" applyFont="1" applyBorder="1" applyAlignment="1">
      <alignment horizontal="center" vertical="center"/>
    </xf>
    <xf numFmtId="176" fontId="17" fillId="0" borderId="0" xfId="55" applyNumberFormat="1" applyFont="1" applyAlignment="1">
      <alignment horizontal="center" vertical="center"/>
    </xf>
    <xf numFmtId="0" fontId="3" fillId="0" borderId="0" xfId="55" applyAlignment="1">
      <alignment horizontal="center" vertical="center"/>
    </xf>
    <xf numFmtId="0" fontId="17" fillId="0" borderId="0" xfId="55" applyFont="1" applyAlignment="1">
      <alignment horizontal="center" vertical="center"/>
    </xf>
    <xf numFmtId="0" fontId="20" fillId="0" borderId="0" xfId="55" applyFont="1" applyAlignment="1">
      <alignment horizontal="center" vertical="center"/>
    </xf>
    <xf numFmtId="0" fontId="17" fillId="0" borderId="3" xfId="55" applyFont="1" applyBorder="1" applyAlignment="1">
      <alignment horizontal="center" vertical="center"/>
    </xf>
    <xf numFmtId="0" fontId="19" fillId="0" borderId="8" xfId="55" applyFont="1" applyBorder="1" applyAlignment="1">
      <alignment horizontal="center" vertical="center"/>
    </xf>
    <xf numFmtId="0" fontId="3" fillId="0" borderId="11" xfId="55" applyBorder="1">
      <alignment vertical="center"/>
    </xf>
    <xf numFmtId="0" fontId="11" fillId="5" borderId="7" xfId="55" applyFont="1" applyFill="1" applyBorder="1" applyAlignment="1">
      <alignment horizontal="center" vertical="center"/>
    </xf>
    <xf numFmtId="0" fontId="11" fillId="0" borderId="7" xfId="55" applyFont="1" applyBorder="1" applyAlignment="1">
      <alignment horizontal="center" vertical="center"/>
    </xf>
    <xf numFmtId="0" fontId="17" fillId="9" borderId="7" xfId="55" applyFont="1" applyFill="1" applyBorder="1" applyAlignment="1">
      <alignment horizontal="center" vertical="center"/>
    </xf>
    <xf numFmtId="0" fontId="21" fillId="0" borderId="0" xfId="55" applyFont="1" applyAlignment="1">
      <alignment horizontal="center" vertical="center"/>
    </xf>
    <xf numFmtId="0" fontId="18" fillId="5" borderId="7" xfId="55" applyFont="1" applyFill="1" applyBorder="1" applyAlignment="1">
      <alignment horizontal="center" vertical="center"/>
    </xf>
    <xf numFmtId="0" fontId="18" fillId="5" borderId="6" xfId="55" applyFont="1" applyFill="1" applyBorder="1" applyAlignment="1">
      <alignment horizontal="center" vertical="center"/>
    </xf>
    <xf numFmtId="0" fontId="17" fillId="0" borderId="7" xfId="55" applyFont="1" applyBorder="1" applyAlignment="1">
      <alignment horizontal="center" vertical="center" wrapText="1"/>
    </xf>
    <xf numFmtId="0" fontId="17" fillId="0" borderId="5" xfId="55" applyFont="1" applyBorder="1" applyAlignment="1">
      <alignment horizontal="center"/>
    </xf>
    <xf numFmtId="0" fontId="17" fillId="0" borderId="5" xfId="55" applyFont="1" applyBorder="1" applyAlignment="1">
      <alignment horizontal="center" wrapText="1"/>
    </xf>
    <xf numFmtId="0" fontId="17" fillId="0" borderId="7" xfId="55" applyFont="1" applyBorder="1" applyAlignment="1">
      <alignment horizontal="center"/>
    </xf>
    <xf numFmtId="0" fontId="17" fillId="9" borderId="5" xfId="55" applyFont="1" applyFill="1" applyBorder="1" applyAlignment="1">
      <alignment horizontal="center"/>
    </xf>
    <xf numFmtId="0" fontId="17" fillId="0" borderId="6" xfId="55" applyFont="1" applyBorder="1" applyAlignment="1">
      <alignment horizontal="center" vertical="center" wrapText="1"/>
    </xf>
    <xf numFmtId="0" fontId="17" fillId="0" borderId="8" xfId="55" applyFont="1" applyBorder="1" applyAlignment="1">
      <alignment horizontal="center" wrapText="1"/>
    </xf>
    <xf numFmtId="0" fontId="17" fillId="0" borderId="6" xfId="55" applyFont="1" applyBorder="1" applyAlignment="1">
      <alignment horizontal="center"/>
    </xf>
    <xf numFmtId="0" fontId="17" fillId="9" borderId="8" xfId="55" applyFont="1" applyFill="1" applyBorder="1" applyAlignment="1">
      <alignment horizontal="center"/>
    </xf>
    <xf numFmtId="0" fontId="22" fillId="0" borderId="8" xfId="55" applyFont="1" applyBorder="1" applyAlignment="1">
      <alignment horizontal="center" vertical="center"/>
    </xf>
    <xf numFmtId="0" fontId="22" fillId="0" borderId="7" xfId="55" applyFont="1" applyBorder="1" applyAlignment="1">
      <alignment horizontal="center" vertical="center"/>
    </xf>
    <xf numFmtId="0" fontId="23" fillId="0" borderId="7" xfId="55" applyFont="1" applyBorder="1" applyAlignment="1">
      <alignment horizontal="center"/>
    </xf>
    <xf numFmtId="0" fontId="11" fillId="5" borderId="6" xfId="55" applyFont="1" applyFill="1" applyBorder="1" applyAlignment="1">
      <alignment horizontal="center" vertical="center"/>
    </xf>
    <xf numFmtId="0" fontId="17" fillId="0" borderId="9" xfId="55" applyFont="1" applyBorder="1" applyAlignment="1">
      <alignment horizontal="center" vertical="center" wrapText="1"/>
    </xf>
    <xf numFmtId="0" fontId="24" fillId="0" borderId="8" xfId="55" applyFont="1" applyBorder="1" applyAlignment="1">
      <alignment horizontal="center" vertical="center"/>
    </xf>
    <xf numFmtId="176" fontId="17" fillId="0" borderId="5" xfId="55" applyNumberFormat="1" applyFont="1" applyBorder="1" applyAlignment="1">
      <alignment horizontal="center" vertical="center"/>
    </xf>
    <xf numFmtId="0" fontId="11" fillId="11" borderId="5" xfId="55" applyFont="1" applyFill="1" applyBorder="1" applyAlignment="1">
      <alignment horizontal="center" vertical="center"/>
    </xf>
    <xf numFmtId="176" fontId="17" fillId="11" borderId="6" xfId="55" applyNumberFormat="1" applyFont="1" applyFill="1" applyBorder="1" applyAlignment="1">
      <alignment horizontal="center" vertical="center"/>
    </xf>
    <xf numFmtId="0" fontId="25" fillId="0" borderId="7" xfId="55" applyFont="1" applyBorder="1" applyAlignment="1">
      <alignment horizontal="center" vertical="center" wrapText="1"/>
    </xf>
    <xf numFmtId="0" fontId="17" fillId="12" borderId="7" xfId="55" applyFont="1" applyFill="1" applyBorder="1" applyAlignment="1">
      <alignment horizontal="center" vertical="center"/>
    </xf>
    <xf numFmtId="176" fontId="17" fillId="12" borderId="7" xfId="55" applyNumberFormat="1" applyFont="1" applyFill="1" applyBorder="1" applyAlignment="1">
      <alignment horizontal="center" vertical="center"/>
    </xf>
    <xf numFmtId="0" fontId="17" fillId="0" borderId="4" xfId="55" applyFont="1" applyBorder="1" applyAlignment="1">
      <alignment horizontal="center" vertical="center" wrapText="1"/>
    </xf>
    <xf numFmtId="0" fontId="5" fillId="0" borderId="0" xfId="55" applyFont="1" applyAlignment="1">
      <alignment horizontal="center"/>
    </xf>
    <xf numFmtId="0" fontId="11" fillId="0" borderId="0" xfId="55" applyFont="1" applyAlignment="1">
      <alignment horizontal="center" vertical="center"/>
    </xf>
    <xf numFmtId="0" fontId="17" fillId="9" borderId="2" xfId="55" applyFont="1" applyFill="1" applyBorder="1" applyAlignment="1">
      <alignment horizontal="center"/>
    </xf>
    <xf numFmtId="0" fontId="17" fillId="9" borderId="10" xfId="55" applyFont="1" applyFill="1" applyBorder="1" applyAlignment="1">
      <alignment horizontal="center" vertical="center"/>
    </xf>
    <xf numFmtId="0" fontId="3" fillId="0" borderId="8" xfId="55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25" fillId="0" borderId="8" xfId="55" applyFont="1" applyBorder="1" applyAlignment="1">
      <alignment horizontal="center" vertical="center"/>
    </xf>
    <xf numFmtId="0" fontId="17" fillId="0" borderId="12" xfId="55" applyFont="1" applyBorder="1" applyAlignment="1">
      <alignment horizontal="center" vertical="center"/>
    </xf>
    <xf numFmtId="1" fontId="11" fillId="5" borderId="8" xfId="55" applyNumberFormat="1" applyFont="1" applyFill="1" applyBorder="1" applyAlignment="1">
      <alignment horizontal="center" vertical="center"/>
    </xf>
    <xf numFmtId="0" fontId="11" fillId="5" borderId="8" xfId="55" applyFont="1" applyFill="1" applyBorder="1" applyAlignment="1">
      <alignment horizontal="center" vertical="center"/>
    </xf>
    <xf numFmtId="0" fontId="26" fillId="0" borderId="8" xfId="55" applyFont="1" applyBorder="1" applyAlignment="1">
      <alignment horizontal="center" vertical="center"/>
    </xf>
    <xf numFmtId="0" fontId="5" fillId="0" borderId="0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 wrapText="1"/>
    </xf>
    <xf numFmtId="176" fontId="5" fillId="0" borderId="7" xfId="55" applyNumberFormat="1" applyFont="1" applyBorder="1" applyAlignment="1">
      <alignment horizontal="center" vertical="center"/>
    </xf>
    <xf numFmtId="0" fontId="11" fillId="0" borderId="3" xfId="55" applyFont="1" applyBorder="1" applyAlignment="1">
      <alignment horizontal="center" vertical="center" wrapText="1"/>
    </xf>
    <xf numFmtId="0" fontId="11" fillId="0" borderId="7" xfId="55" applyFont="1" applyBorder="1" applyAlignment="1">
      <alignment horizontal="center" vertical="center" wrapText="1"/>
    </xf>
    <xf numFmtId="0" fontId="11" fillId="0" borderId="3" xfId="55" applyFont="1" applyBorder="1" applyAlignment="1">
      <alignment horizontal="center"/>
    </xf>
    <xf numFmtId="0" fontId="11" fillId="0" borderId="7" xfId="55" applyFont="1" applyBorder="1" applyAlignment="1">
      <alignment horizontal="center"/>
    </xf>
    <xf numFmtId="0" fontId="11" fillId="0" borderId="3" xfId="55" applyFont="1" applyBorder="1" applyAlignment="1">
      <alignment horizontal="center" vertical="center"/>
    </xf>
    <xf numFmtId="1" fontId="11" fillId="0" borderId="7" xfId="55" applyNumberFormat="1" applyFont="1" applyBorder="1" applyAlignment="1">
      <alignment horizontal="center" vertical="center"/>
    </xf>
    <xf numFmtId="0" fontId="3" fillId="10" borderId="7" xfId="55" applyFill="1" applyBorder="1" applyAlignment="1">
      <alignment horizontal="center" vertical="center"/>
    </xf>
    <xf numFmtId="0" fontId="19" fillId="0" borderId="7" xfId="55" applyFont="1" applyBorder="1" applyAlignment="1">
      <alignment horizontal="center" vertical="center" wrapText="1"/>
    </xf>
    <xf numFmtId="0" fontId="5" fillId="10" borderId="7" xfId="55" applyFont="1" applyFill="1" applyBorder="1" applyAlignment="1">
      <alignment horizontal="center" vertical="center"/>
    </xf>
    <xf numFmtId="176" fontId="17" fillId="10" borderId="7" xfId="55" applyNumberFormat="1" applyFont="1" applyFill="1" applyBorder="1" applyAlignment="1">
      <alignment horizontal="center" vertical="center"/>
    </xf>
    <xf numFmtId="176" fontId="5" fillId="10" borderId="7" xfId="55" applyNumberFormat="1" applyFont="1" applyFill="1" applyBorder="1" applyAlignment="1">
      <alignment horizontal="center" vertical="center"/>
    </xf>
    <xf numFmtId="0" fontId="3" fillId="0" borderId="7" xfId="55" applyBorder="1" applyAlignment="1">
      <alignment horizontal="center" vertical="center" wrapText="1"/>
    </xf>
    <xf numFmtId="0" fontId="11" fillId="12" borderId="7" xfId="55" applyFont="1" applyFill="1" applyBorder="1" applyAlignment="1">
      <alignment horizontal="center" vertical="center"/>
    </xf>
    <xf numFmtId="0" fontId="3" fillId="0" borderId="7" xfId="55" applyBorder="1" applyAlignment="1"/>
    <xf numFmtId="0" fontId="19" fillId="10" borderId="7" xfId="55" applyFont="1" applyFill="1" applyBorder="1" applyAlignment="1">
      <alignment horizontal="center" vertical="center"/>
    </xf>
    <xf numFmtId="0" fontId="19" fillId="10" borderId="7" xfId="55" applyFont="1" applyFill="1" applyBorder="1" applyAlignment="1">
      <alignment horizontal="center" vertical="center" wrapText="1"/>
    </xf>
    <xf numFmtId="0" fontId="17" fillId="0" borderId="5" xfId="55" applyFont="1" applyBorder="1" applyAlignment="1">
      <alignment horizontal="center" vertical="center" wrapText="1"/>
    </xf>
    <xf numFmtId="0" fontId="27" fillId="0" borderId="0" xfId="55" applyFont="1" applyAlignment="1">
      <alignment horizontal="center"/>
    </xf>
    <xf numFmtId="0" fontId="26" fillId="0" borderId="7" xfId="55" applyFont="1" applyBorder="1" applyAlignment="1">
      <alignment horizontal="center" vertical="center"/>
    </xf>
    <xf numFmtId="0" fontId="3" fillId="0" borderId="3" xfId="55" applyBorder="1" applyAlignment="1">
      <alignment horizontal="center" vertical="center"/>
    </xf>
    <xf numFmtId="0" fontId="17" fillId="10" borderId="2" xfId="55" applyFont="1" applyFill="1" applyBorder="1" applyAlignment="1">
      <alignment horizontal="center" vertical="center"/>
    </xf>
    <xf numFmtId="0" fontId="19" fillId="0" borderId="0" xfId="55" applyFont="1" applyAlignment="1">
      <alignment horizontal="center" vertical="center"/>
    </xf>
    <xf numFmtId="176" fontId="17" fillId="12" borderId="0" xfId="55" applyNumberFormat="1" applyFont="1" applyFill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1" fontId="29" fillId="13" borderId="5" xfId="0" applyNumberFormat="1" applyFont="1" applyFill="1" applyBorder="1" applyAlignment="1">
      <alignment horizontal="center" vertical="center"/>
    </xf>
    <xf numFmtId="0" fontId="29" fillId="13" borderId="8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1" fontId="29" fillId="13" borderId="8" xfId="0" applyNumberFormat="1" applyFont="1" applyFill="1" applyBorder="1" applyAlignment="1">
      <alignment horizontal="center" vertical="center"/>
    </xf>
    <xf numFmtId="0" fontId="8" fillId="3" borderId="7" xfId="55" applyFont="1" applyFill="1" applyBorder="1" applyAlignment="1">
      <alignment horizontal="center" vertical="center"/>
    </xf>
    <xf numFmtId="0" fontId="12" fillId="14" borderId="7" xfId="55" applyFont="1" applyFill="1" applyBorder="1" applyAlignment="1">
      <alignment horizontal="center" vertical="center"/>
    </xf>
    <xf numFmtId="0" fontId="3" fillId="0" borderId="7" xfId="55" applyBorder="1">
      <alignment vertical="center"/>
    </xf>
    <xf numFmtId="0" fontId="9" fillId="14" borderId="7" xfId="55" applyFont="1" applyFill="1" applyBorder="1" applyAlignment="1">
      <alignment horizontal="center"/>
    </xf>
    <xf numFmtId="0" fontId="9" fillId="14" borderId="5" xfId="55" applyFont="1" applyFill="1" applyBorder="1" applyAlignment="1">
      <alignment horizontal="center"/>
    </xf>
    <xf numFmtId="0" fontId="9" fillId="14" borderId="6" xfId="55" applyFont="1" applyFill="1" applyBorder="1" applyAlignment="1">
      <alignment horizontal="center"/>
    </xf>
    <xf numFmtId="0" fontId="9" fillId="14" borderId="8" xfId="55" applyFont="1" applyFill="1" applyBorder="1" applyAlignment="1">
      <alignment horizontal="center"/>
    </xf>
    <xf numFmtId="0" fontId="19" fillId="15" borderId="8" xfId="55" applyFont="1" applyFill="1" applyBorder="1" applyAlignment="1">
      <alignment horizontal="center"/>
    </xf>
    <xf numFmtId="0" fontId="17" fillId="15" borderId="8" xfId="55" applyFont="1" applyFill="1" applyBorder="1" applyAlignment="1">
      <alignment horizontal="center"/>
    </xf>
    <xf numFmtId="0" fontId="19" fillId="15" borderId="8" xfId="55" applyFont="1" applyFill="1" applyBorder="1" applyAlignment="1">
      <alignment horizontal="center" vertical="center" wrapText="1"/>
    </xf>
    <xf numFmtId="0" fontId="17" fillId="15" borderId="8" xfId="55" applyFont="1" applyFill="1" applyBorder="1" applyAlignment="1">
      <alignment horizontal="center" vertical="center" wrapText="1"/>
    </xf>
    <xf numFmtId="0" fontId="17" fillId="15" borderId="7" xfId="55" applyFont="1" applyFill="1" applyBorder="1" applyAlignment="1">
      <alignment horizontal="center"/>
    </xf>
    <xf numFmtId="0" fontId="17" fillId="14" borderId="7" xfId="55" applyFont="1" applyFill="1" applyBorder="1" applyAlignment="1">
      <alignment horizontal="center" vertical="center"/>
    </xf>
    <xf numFmtId="0" fontId="17" fillId="14" borderId="5" xfId="55" applyFont="1" applyFill="1" applyBorder="1" applyAlignment="1">
      <alignment horizontal="center" vertical="center"/>
    </xf>
    <xf numFmtId="0" fontId="17" fillId="14" borderId="7" xfId="55" applyFont="1" applyFill="1" applyBorder="1" applyAlignment="1">
      <alignment horizontal="center"/>
    </xf>
    <xf numFmtId="0" fontId="17" fillId="14" borderId="6" xfId="55" applyFont="1" applyFill="1" applyBorder="1" applyAlignment="1">
      <alignment horizontal="center"/>
    </xf>
    <xf numFmtId="0" fontId="17" fillId="15" borderId="7" xfId="55" applyFont="1" applyFill="1" applyBorder="1" applyAlignment="1">
      <alignment horizontal="center" wrapText="1"/>
    </xf>
    <xf numFmtId="0" fontId="17" fillId="14" borderId="8" xfId="55" applyFont="1" applyFill="1" applyBorder="1" applyAlignment="1">
      <alignment horizontal="center"/>
    </xf>
    <xf numFmtId="0" fontId="19" fillId="15" borderId="7" xfId="55" applyFont="1" applyFill="1" applyBorder="1" applyAlignment="1">
      <alignment horizontal="center"/>
    </xf>
    <xf numFmtId="0" fontId="19" fillId="16" borderId="0" xfId="55" applyFont="1" applyFill="1" applyAlignment="1">
      <alignment horizontal="center"/>
    </xf>
    <xf numFmtId="0" fontId="12" fillId="17" borderId="5" xfId="55" applyFont="1" applyFill="1" applyBorder="1" applyAlignment="1">
      <alignment horizontal="center" vertical="center"/>
    </xf>
    <xf numFmtId="0" fontId="9" fillId="14" borderId="6" xfId="55" applyFont="1" applyFill="1" applyBorder="1" applyAlignment="1">
      <alignment horizontal="center" vertical="center"/>
    </xf>
    <xf numFmtId="0" fontId="12" fillId="17" borderId="2" xfId="55" applyFont="1" applyFill="1" applyBorder="1" applyAlignment="1">
      <alignment horizontal="center" vertical="center"/>
    </xf>
    <xf numFmtId="0" fontId="3" fillId="0" borderId="10" xfId="55" applyBorder="1">
      <alignment vertical="center"/>
    </xf>
    <xf numFmtId="0" fontId="12" fillId="17" borderId="10" xfId="55" applyFont="1" applyFill="1" applyBorder="1" applyAlignment="1">
      <alignment horizontal="center" vertical="center"/>
    </xf>
    <xf numFmtId="0" fontId="9" fillId="17" borderId="8" xfId="55" applyFont="1" applyFill="1" applyBorder="1" applyAlignment="1">
      <alignment horizontal="center"/>
    </xf>
    <xf numFmtId="0" fontId="17" fillId="18" borderId="8" xfId="55" applyFont="1" applyFill="1" applyBorder="1" applyAlignment="1">
      <alignment horizontal="center"/>
    </xf>
    <xf numFmtId="0" fontId="11" fillId="18" borderId="8" xfId="55" applyFont="1" applyFill="1" applyBorder="1" applyAlignment="1">
      <alignment horizontal="center"/>
    </xf>
    <xf numFmtId="0" fontId="17" fillId="18" borderId="7" xfId="55" applyFont="1" applyFill="1" applyBorder="1" applyAlignment="1">
      <alignment horizontal="center"/>
    </xf>
    <xf numFmtId="0" fontId="17" fillId="18" borderId="6" xfId="55" applyFont="1" applyFill="1" applyBorder="1" applyAlignment="1">
      <alignment horizontal="center"/>
    </xf>
    <xf numFmtId="0" fontId="17" fillId="18" borderId="12" xfId="55" applyFont="1" applyFill="1" applyBorder="1" applyAlignment="1">
      <alignment horizontal="center"/>
    </xf>
    <xf numFmtId="0" fontId="30" fillId="17" borderId="2" xfId="55" applyFont="1" applyFill="1" applyBorder="1" applyAlignment="1">
      <alignment horizontal="center"/>
    </xf>
    <xf numFmtId="0" fontId="17" fillId="17" borderId="7" xfId="55" applyFont="1" applyFill="1" applyBorder="1" applyAlignment="1">
      <alignment horizontal="center"/>
    </xf>
    <xf numFmtId="0" fontId="30" fillId="17" borderId="10" xfId="55" applyFont="1" applyFill="1" applyBorder="1" applyAlignment="1">
      <alignment horizontal="center"/>
    </xf>
    <xf numFmtId="0" fontId="19" fillId="14" borderId="8" xfId="55" applyFont="1" applyFill="1" applyBorder="1" applyAlignment="1">
      <alignment horizontal="center"/>
    </xf>
    <xf numFmtId="0" fontId="11" fillId="18" borderId="10" xfId="55" applyFont="1" applyFill="1" applyBorder="1" applyAlignment="1">
      <alignment horizontal="center"/>
    </xf>
    <xf numFmtId="0" fontId="30" fillId="18" borderId="10" xfId="55" applyFont="1" applyFill="1" applyBorder="1" applyAlignment="1">
      <alignment horizontal="center"/>
    </xf>
    <xf numFmtId="0" fontId="12" fillId="19" borderId="2" xfId="55" applyFont="1" applyFill="1" applyBorder="1" applyAlignment="1">
      <alignment horizontal="center" vertical="center"/>
    </xf>
    <xf numFmtId="0" fontId="12" fillId="20" borderId="7" xfId="55" applyFont="1" applyFill="1" applyBorder="1" applyAlignment="1">
      <alignment horizontal="center" vertical="center"/>
    </xf>
    <xf numFmtId="0" fontId="3" fillId="0" borderId="8" xfId="55" applyBorder="1">
      <alignment vertical="center"/>
    </xf>
    <xf numFmtId="0" fontId="12" fillId="17" borderId="6" xfId="55" applyFont="1" applyFill="1" applyBorder="1" applyAlignment="1">
      <alignment horizontal="center" vertical="center"/>
    </xf>
    <xf numFmtId="0" fontId="12" fillId="19" borderId="5" xfId="55" applyFont="1" applyFill="1" applyBorder="1" applyAlignment="1">
      <alignment horizontal="center" vertical="center"/>
    </xf>
    <xf numFmtId="0" fontId="12" fillId="19" borderId="6" xfId="55" applyFont="1" applyFill="1" applyBorder="1" applyAlignment="1">
      <alignment horizontal="center" vertical="center"/>
    </xf>
    <xf numFmtId="0" fontId="12" fillId="20" borderId="5" xfId="55" applyFont="1" applyFill="1" applyBorder="1" applyAlignment="1">
      <alignment horizontal="center" vertical="center"/>
    </xf>
    <xf numFmtId="0" fontId="9" fillId="19" borderId="8" xfId="55" applyFont="1" applyFill="1" applyBorder="1" applyAlignment="1">
      <alignment horizontal="center"/>
    </xf>
    <xf numFmtId="0" fontId="9" fillId="20" borderId="8" xfId="55" applyFont="1" applyFill="1" applyBorder="1" applyAlignment="1">
      <alignment horizontal="center"/>
    </xf>
    <xf numFmtId="0" fontId="17" fillId="21" borderId="8" xfId="55" applyFont="1" applyFill="1" applyBorder="1" applyAlignment="1">
      <alignment horizontal="center"/>
    </xf>
    <xf numFmtId="0" fontId="17" fillId="21" borderId="10" xfId="55" applyFont="1" applyFill="1" applyBorder="1" applyAlignment="1">
      <alignment horizontal="center"/>
    </xf>
    <xf numFmtId="0" fontId="17" fillId="19" borderId="7" xfId="55" applyFont="1" applyFill="1" applyBorder="1" applyAlignment="1">
      <alignment horizontal="center"/>
    </xf>
    <xf numFmtId="0" fontId="17" fillId="19" borderId="10" xfId="55" applyFont="1" applyFill="1" applyBorder="1" applyAlignment="1">
      <alignment horizontal="center"/>
    </xf>
    <xf numFmtId="0" fontId="17" fillId="20" borderId="6" xfId="55" applyFont="1" applyFill="1" applyBorder="1" applyAlignment="1">
      <alignment horizontal="center"/>
    </xf>
    <xf numFmtId="0" fontId="17" fillId="20" borderId="8" xfId="55" applyFont="1" applyFill="1" applyBorder="1" applyAlignment="1">
      <alignment horizontal="center"/>
    </xf>
    <xf numFmtId="0" fontId="17" fillId="21" borderId="7" xfId="55" applyFont="1" applyFill="1" applyBorder="1" applyAlignment="1">
      <alignment horizontal="center"/>
    </xf>
    <xf numFmtId="0" fontId="17" fillId="21" borderId="5" xfId="55" applyFont="1" applyFill="1" applyBorder="1" applyAlignment="1">
      <alignment horizontal="center"/>
    </xf>
    <xf numFmtId="0" fontId="17" fillId="21" borderId="6" xfId="55" applyFont="1" applyFill="1" applyBorder="1" applyAlignment="1">
      <alignment horizontal="center"/>
    </xf>
    <xf numFmtId="0" fontId="30" fillId="22" borderId="5" xfId="55" applyFont="1" applyFill="1" applyBorder="1" applyAlignment="1">
      <alignment horizontal="center"/>
    </xf>
    <xf numFmtId="0" fontId="17" fillId="19" borderId="8" xfId="55" applyFont="1" applyFill="1" applyBorder="1" applyAlignment="1">
      <alignment horizontal="center"/>
    </xf>
    <xf numFmtId="0" fontId="30" fillId="19" borderId="10" xfId="55" applyFont="1" applyFill="1" applyBorder="1" applyAlignment="1">
      <alignment horizontal="center"/>
    </xf>
    <xf numFmtId="0" fontId="30" fillId="22" borderId="8" xfId="55" applyFont="1" applyFill="1" applyBorder="1" applyAlignment="1">
      <alignment horizontal="center"/>
    </xf>
    <xf numFmtId="0" fontId="17" fillId="23" borderId="6" xfId="55" applyFont="1" applyFill="1" applyBorder="1" applyAlignment="1">
      <alignment horizontal="center"/>
    </xf>
    <xf numFmtId="0" fontId="11" fillId="22" borderId="8" xfId="55" applyFont="1" applyFill="1" applyBorder="1" applyAlignment="1">
      <alignment horizontal="center"/>
    </xf>
    <xf numFmtId="0" fontId="12" fillId="24" borderId="7" xfId="55" applyFont="1" applyFill="1" applyBorder="1" applyAlignment="1">
      <alignment horizontal="center" vertical="center"/>
    </xf>
    <xf numFmtId="0" fontId="12" fillId="20" borderId="6" xfId="55" applyFont="1" applyFill="1" applyBorder="1" applyAlignment="1">
      <alignment horizontal="center" vertical="center"/>
    </xf>
    <xf numFmtId="0" fontId="11" fillId="24" borderId="8" xfId="55" applyFont="1" applyFill="1" applyBorder="1" applyAlignment="1">
      <alignment horizontal="center"/>
    </xf>
    <xf numFmtId="0" fontId="19" fillId="20" borderId="8" xfId="55" applyFont="1" applyFill="1" applyBorder="1" applyAlignment="1">
      <alignment horizontal="center"/>
    </xf>
    <xf numFmtId="0" fontId="17" fillId="20" borderId="5" xfId="55" applyFont="1" applyFill="1" applyBorder="1" applyAlignment="1">
      <alignment horizontal="center"/>
    </xf>
    <xf numFmtId="0" fontId="17" fillId="23" borderId="8" xfId="55" applyFont="1" applyFill="1" applyBorder="1" applyAlignment="1">
      <alignment horizontal="center"/>
    </xf>
    <xf numFmtId="0" fontId="30" fillId="14" borderId="8" xfId="55" applyFont="1" applyFill="1" applyBorder="1" applyAlignment="1">
      <alignment horizontal="center"/>
    </xf>
    <xf numFmtId="0" fontId="10" fillId="0" borderId="6" xfId="55" applyFont="1" applyBorder="1" applyAlignment="1">
      <alignment horizontal="center" vertical="center"/>
    </xf>
    <xf numFmtId="0" fontId="10" fillId="0" borderId="8" xfId="55" applyFont="1" applyBorder="1" applyAlignment="1">
      <alignment horizontal="center" vertical="center"/>
    </xf>
    <xf numFmtId="1" fontId="10" fillId="0" borderId="8" xfId="55" applyNumberFormat="1" applyFont="1" applyBorder="1" applyAlignment="1">
      <alignment horizontal="center" vertical="center"/>
    </xf>
    <xf numFmtId="0" fontId="17" fillId="15" borderId="7" xfId="55" applyFont="1" applyFill="1" applyBorder="1" applyAlignment="1">
      <alignment horizontal="center" vertical="center" wrapText="1"/>
    </xf>
    <xf numFmtId="0" fontId="17" fillId="15" borderId="8" xfId="55" applyFont="1" applyFill="1" applyBorder="1" applyAlignment="1">
      <alignment horizontal="center" vertical="center"/>
    </xf>
    <xf numFmtId="0" fontId="19" fillId="15" borderId="7" xfId="55" applyFont="1" applyFill="1" applyBorder="1" applyAlignment="1">
      <alignment horizontal="center" vertical="center" wrapText="1"/>
    </xf>
    <xf numFmtId="0" fontId="17" fillId="14" borderId="12" xfId="55" applyFont="1" applyFill="1" applyBorder="1" applyAlignment="1">
      <alignment horizontal="center"/>
    </xf>
    <xf numFmtId="0" fontId="17" fillId="18" borderId="14" xfId="55" applyFont="1" applyFill="1" applyBorder="1" applyAlignment="1">
      <alignment horizontal="center" vertical="center"/>
    </xf>
    <xf numFmtId="0" fontId="17" fillId="18" borderId="7" xfId="55" applyFont="1" applyFill="1" applyBorder="1" applyAlignment="1">
      <alignment horizontal="center" vertical="center"/>
    </xf>
    <xf numFmtId="0" fontId="3" fillId="16" borderId="7" xfId="55" applyFill="1" applyBorder="1" applyAlignment="1">
      <alignment horizontal="center" vertical="center"/>
    </xf>
    <xf numFmtId="0" fontId="17" fillId="18" borderId="6" xfId="55" applyFont="1" applyFill="1" applyBorder="1" applyAlignment="1">
      <alignment horizontal="center" vertical="center"/>
    </xf>
    <xf numFmtId="0" fontId="17" fillId="18" borderId="8" xfId="55" applyFont="1" applyFill="1" applyBorder="1" applyAlignment="1">
      <alignment horizontal="center" vertical="center"/>
    </xf>
    <xf numFmtId="0" fontId="17" fillId="17" borderId="5" xfId="55" applyFont="1" applyFill="1" applyBorder="1" applyAlignment="1">
      <alignment horizontal="center"/>
    </xf>
    <xf numFmtId="0" fontId="17" fillId="17" borderId="6" xfId="55" applyFont="1" applyFill="1" applyBorder="1" applyAlignment="1">
      <alignment horizontal="center"/>
    </xf>
    <xf numFmtId="0" fontId="17" fillId="17" borderId="8" xfId="55" applyFont="1" applyFill="1" applyBorder="1" applyAlignment="1">
      <alignment horizontal="center"/>
    </xf>
    <xf numFmtId="176" fontId="17" fillId="17" borderId="8" xfId="55" applyNumberFormat="1" applyFont="1" applyFill="1" applyBorder="1" applyAlignment="1">
      <alignment horizontal="center"/>
    </xf>
    <xf numFmtId="176" fontId="17" fillId="18" borderId="8" xfId="55" applyNumberFormat="1" applyFont="1" applyFill="1" applyBorder="1" applyAlignment="1">
      <alignment horizontal="center"/>
    </xf>
    <xf numFmtId="0" fontId="17" fillId="21" borderId="6" xfId="55" applyFont="1" applyFill="1" applyBorder="1" applyAlignment="1">
      <alignment horizontal="center" vertical="center"/>
    </xf>
    <xf numFmtId="0" fontId="17" fillId="21" borderId="8" xfId="55" applyFont="1" applyFill="1" applyBorder="1" applyAlignment="1">
      <alignment horizontal="center" vertical="center"/>
    </xf>
    <xf numFmtId="0" fontId="17" fillId="21" borderId="10" xfId="55" applyFont="1" applyFill="1" applyBorder="1" applyAlignment="1">
      <alignment horizontal="center" vertical="center"/>
    </xf>
    <xf numFmtId="0" fontId="17" fillId="21" borderId="7" xfId="55" applyFont="1" applyFill="1" applyBorder="1" applyAlignment="1">
      <alignment horizontal="center" vertical="center"/>
    </xf>
    <xf numFmtId="0" fontId="17" fillId="19" borderId="5" xfId="55" applyFont="1" applyFill="1" applyBorder="1" applyAlignment="1">
      <alignment horizontal="center"/>
    </xf>
    <xf numFmtId="0" fontId="17" fillId="19" borderId="6" xfId="55" applyFont="1" applyFill="1" applyBorder="1" applyAlignment="1">
      <alignment horizontal="center"/>
    </xf>
    <xf numFmtId="0" fontId="17" fillId="21" borderId="8" xfId="55" applyFont="1" applyFill="1" applyBorder="1" applyAlignment="1">
      <alignment horizontal="center" wrapText="1"/>
    </xf>
    <xf numFmtId="0" fontId="17" fillId="21" borderId="10" xfId="55" applyFont="1" applyFill="1" applyBorder="1" applyAlignment="1">
      <alignment horizontal="center" wrapText="1"/>
    </xf>
    <xf numFmtId="0" fontId="17" fillId="15" borderId="8" xfId="55" applyFont="1" applyFill="1" applyBorder="1" applyAlignment="1">
      <alignment horizontal="center" wrapText="1"/>
    </xf>
    <xf numFmtId="0" fontId="10" fillId="5" borderId="12" xfId="55" applyFont="1" applyFill="1" applyBorder="1" applyAlignment="1">
      <alignment horizontal="center" vertical="center"/>
    </xf>
    <xf numFmtId="0" fontId="10" fillId="5" borderId="0" xfId="55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>
      <alignment vertical="center"/>
    </xf>
    <xf numFmtId="2" fontId="28" fillId="0" borderId="13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0" fontId="8" fillId="3" borderId="7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10" fontId="12" fillId="3" borderId="7" xfId="3" applyNumberFormat="1" applyFont="1" applyFill="1" applyBorder="1" applyAlignment="1">
      <alignment horizontal="center" vertical="center"/>
    </xf>
    <xf numFmtId="179" fontId="12" fillId="3" borderId="7" xfId="0" applyNumberFormat="1" applyFont="1" applyFill="1" applyBorder="1" applyAlignment="1">
      <alignment horizontal="center" vertical="center"/>
    </xf>
    <xf numFmtId="2" fontId="29" fillId="13" borderId="5" xfId="0" applyNumberFormat="1" applyFont="1" applyFill="1" applyBorder="1" applyAlignment="1">
      <alignment horizontal="center" vertical="center"/>
    </xf>
    <xf numFmtId="177" fontId="29" fillId="13" borderId="5" xfId="0" applyNumberFormat="1" applyFont="1" applyFill="1" applyBorder="1" applyAlignment="1">
      <alignment horizontal="center" vertical="center"/>
    </xf>
    <xf numFmtId="10" fontId="29" fillId="13" borderId="5" xfId="3" applyNumberFormat="1" applyFont="1" applyFill="1" applyBorder="1" applyAlignment="1">
      <alignment horizontal="center" vertical="center"/>
    </xf>
    <xf numFmtId="0" fontId="31" fillId="0" borderId="0" xfId="49" applyFont="1" applyAlignment="1">
      <alignment horizontal="center" vertical="center"/>
    </xf>
    <xf numFmtId="0" fontId="31" fillId="0" borderId="0" xfId="49" applyFont="1" applyAlignment="1">
      <alignment horizontal="center"/>
    </xf>
    <xf numFmtId="179" fontId="31" fillId="0" borderId="0" xfId="49" applyNumberFormat="1" applyFont="1" applyAlignment="1">
      <alignment horizontal="center"/>
    </xf>
    <xf numFmtId="0" fontId="31" fillId="25" borderId="13" xfId="49" applyFont="1" applyFill="1" applyBorder="1" applyAlignment="1">
      <alignment horizontal="center" vertical="center" wrapText="1" shrinkToFit="1"/>
    </xf>
    <xf numFmtId="0" fontId="31" fillId="25" borderId="15" xfId="49" applyFont="1" applyFill="1" applyBorder="1" applyAlignment="1">
      <alignment horizontal="center" vertical="center" wrapText="1" shrinkToFit="1"/>
    </xf>
    <xf numFmtId="49" fontId="31" fillId="25" borderId="13" xfId="49" applyNumberFormat="1" applyFont="1" applyFill="1" applyBorder="1" applyAlignment="1">
      <alignment horizontal="center" vertical="center" wrapText="1" shrinkToFit="1"/>
    </xf>
    <xf numFmtId="179" fontId="32" fillId="26" borderId="13" xfId="49" applyNumberFormat="1" applyFont="1" applyFill="1" applyBorder="1" applyAlignment="1">
      <alignment horizontal="center" vertical="center"/>
    </xf>
    <xf numFmtId="0" fontId="31" fillId="25" borderId="16" xfId="49" applyFont="1" applyFill="1" applyBorder="1" applyAlignment="1">
      <alignment horizontal="center" vertical="center" wrapText="1" shrinkToFit="1"/>
    </xf>
    <xf numFmtId="179" fontId="31" fillId="26" borderId="13" xfId="49" applyNumberFormat="1" applyFont="1" applyFill="1" applyBorder="1" applyAlignment="1">
      <alignment horizontal="center" vertical="center" wrapText="1" shrinkToFit="1"/>
    </xf>
    <xf numFmtId="0" fontId="31" fillId="26" borderId="13" xfId="49" applyFont="1" applyFill="1" applyBorder="1" applyAlignment="1">
      <alignment horizontal="center" vertical="center" wrapText="1" shrinkToFit="1"/>
    </xf>
    <xf numFmtId="0" fontId="31" fillId="25" borderId="17" xfId="49" applyFont="1" applyFill="1" applyBorder="1" applyAlignment="1">
      <alignment vertical="center" wrapText="1" shrinkToFit="1"/>
    </xf>
    <xf numFmtId="0" fontId="31" fillId="25" borderId="18" xfId="49" applyFont="1" applyFill="1" applyBorder="1" applyAlignment="1">
      <alignment vertical="center" wrapText="1" shrinkToFit="1"/>
    </xf>
    <xf numFmtId="0" fontId="31" fillId="25" borderId="19" xfId="49" applyFont="1" applyFill="1" applyBorder="1" applyAlignment="1">
      <alignment vertical="center" wrapText="1" shrinkToFit="1"/>
    </xf>
    <xf numFmtId="0" fontId="31" fillId="25" borderId="13" xfId="49" applyFont="1" applyFill="1" applyBorder="1" applyAlignment="1">
      <alignment horizontal="center" vertical="center" shrinkToFit="1"/>
    </xf>
    <xf numFmtId="180" fontId="31" fillId="26" borderId="13" xfId="49" applyNumberFormat="1" applyFont="1" applyFill="1" applyBorder="1" applyAlignment="1">
      <alignment horizontal="center" shrinkToFit="1"/>
    </xf>
    <xf numFmtId="0" fontId="32" fillId="27" borderId="13" xfId="49" applyFont="1" applyFill="1" applyBorder="1" applyAlignment="1">
      <alignment horizontal="center" vertical="center"/>
    </xf>
    <xf numFmtId="0" fontId="31" fillId="27" borderId="13" xfId="49" applyFont="1" applyFill="1" applyBorder="1" applyAlignment="1">
      <alignment horizontal="center" vertical="center" wrapText="1" shrinkToFit="1"/>
    </xf>
    <xf numFmtId="180" fontId="31" fillId="26" borderId="13" xfId="49" applyNumberFormat="1" applyFont="1" applyFill="1" applyBorder="1" applyAlignment="1">
      <alignment horizontal="center"/>
    </xf>
    <xf numFmtId="180" fontId="31" fillId="27" borderId="13" xfId="49" applyNumberFormat="1" applyFont="1" applyFill="1" applyBorder="1" applyAlignment="1">
      <alignment horizontal="center" shrinkToFit="1"/>
    </xf>
    <xf numFmtId="180" fontId="31" fillId="27" borderId="13" xfId="49" applyNumberFormat="1" applyFont="1" applyFill="1" applyBorder="1" applyAlignment="1">
      <alignment horizontal="center" vertical="center"/>
    </xf>
    <xf numFmtId="0" fontId="32" fillId="28" borderId="13" xfId="49" applyFont="1" applyFill="1" applyBorder="1" applyAlignment="1">
      <alignment horizontal="center" vertical="center"/>
    </xf>
    <xf numFmtId="0" fontId="31" fillId="28" borderId="13" xfId="49" applyFont="1" applyFill="1" applyBorder="1" applyAlignment="1">
      <alignment horizontal="center" vertical="center" wrapText="1" shrinkToFit="1"/>
    </xf>
    <xf numFmtId="181" fontId="31" fillId="28" borderId="13" xfId="49" applyNumberFormat="1" applyFont="1" applyFill="1" applyBorder="1" applyAlignment="1">
      <alignment horizontal="center" vertical="center" wrapText="1" shrinkToFit="1"/>
    </xf>
    <xf numFmtId="180" fontId="31" fillId="28" borderId="13" xfId="49" applyNumberFormat="1" applyFont="1" applyFill="1" applyBorder="1" applyAlignment="1">
      <alignment horizontal="center" shrinkToFit="1"/>
    </xf>
    <xf numFmtId="0" fontId="31" fillId="29" borderId="13" xfId="49" applyFont="1" applyFill="1" applyBorder="1" applyAlignment="1">
      <alignment horizontal="center" vertical="center" wrapText="1" shrinkToFit="1"/>
    </xf>
    <xf numFmtId="0" fontId="31" fillId="29" borderId="15" xfId="49" applyFont="1" applyFill="1" applyBorder="1" applyAlignment="1">
      <alignment horizontal="center" vertical="center" wrapText="1" shrinkToFit="1"/>
    </xf>
    <xf numFmtId="0" fontId="31" fillId="29" borderId="16" xfId="49" applyFont="1" applyFill="1" applyBorder="1" applyAlignment="1">
      <alignment horizontal="center" vertical="center" wrapText="1" shrinkToFit="1"/>
    </xf>
    <xf numFmtId="180" fontId="31" fillId="29" borderId="13" xfId="49" applyNumberFormat="1" applyFont="1" applyFill="1" applyBorder="1" applyAlignment="1">
      <alignment horizontal="center" shrinkToFit="1"/>
    </xf>
    <xf numFmtId="182" fontId="31" fillId="29" borderId="13" xfId="49" applyNumberFormat="1" applyFont="1" applyFill="1" applyBorder="1" applyAlignment="1">
      <alignment horizontal="center" shrinkToFit="1"/>
    </xf>
    <xf numFmtId="0" fontId="31" fillId="29" borderId="13" xfId="49" applyFont="1" applyFill="1" applyBorder="1" applyAlignment="1">
      <alignment horizontal="center" shrinkToFit="1"/>
    </xf>
    <xf numFmtId="0" fontId="31" fillId="29" borderId="13" xfId="54" applyFont="1" applyFill="1" applyBorder="1" applyAlignment="1">
      <alignment horizontal="center" shrinkToFit="1"/>
    </xf>
    <xf numFmtId="0" fontId="33" fillId="29" borderId="13" xfId="54" applyFont="1" applyFill="1" applyBorder="1" applyAlignment="1">
      <alignment horizontal="center" shrinkToFit="1"/>
    </xf>
    <xf numFmtId="182" fontId="33" fillId="29" borderId="13" xfId="49" applyNumberFormat="1" applyFont="1" applyFill="1" applyBorder="1" applyAlignment="1">
      <alignment horizontal="center" shrinkToFit="1"/>
    </xf>
    <xf numFmtId="0" fontId="33" fillId="29" borderId="13" xfId="49" applyNumberFormat="1" applyFont="1" applyFill="1" applyBorder="1" applyAlignment="1" applyProtection="1">
      <alignment horizont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6 3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D8BD"/>
      <color rgb="00FF9F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Version="5" refreshedDate="45551.8583217593" refreshedBy="kang" recordCount="185">
  <cacheSource type="worksheet">
    <worksheetSource ref="A1:C186" sheet="智育加分汇总"/>
  </cacheSource>
  <cacheFields count="3">
    <cacheField name="学号" numFmtId="0">
      <sharedItems containsString="0" containsBlank="1" containsNumber="1" containsInteger="1" minValue="2022010100" maxValue="2022012012" count="65">
        <n v="2022010491"/>
        <n v="2022010493"/>
        <n v="2022010494"/>
        <n v="2022010522"/>
        <m/>
        <n v="2022010496"/>
        <n v="2022010486"/>
        <n v="2022012012"/>
        <n v="2022010492"/>
        <n v="2022010368"/>
        <n v="2022010365"/>
        <n v="2022010464"/>
        <n v="2022010455"/>
        <n v="2022010513"/>
        <n v="2022010470"/>
        <n v="2022010387"/>
        <n v="2022010401"/>
        <n v="2022010402"/>
        <n v="2022010451"/>
        <n v="2022010433"/>
        <n v="2022010399"/>
        <n v="2022010465"/>
        <n v="2022010463"/>
        <n v="2022010407"/>
        <n v="2022010468"/>
        <n v="2022010477"/>
        <n v="2022010506"/>
        <n v="2022010837"/>
        <n v="2022010406"/>
        <n v="2022011451"/>
        <n v="2022010478"/>
        <n v="2022010489"/>
        <n v="2022010471"/>
        <n v="2022010461"/>
        <n v="2022010519"/>
        <n v="2022010390"/>
        <n v="2022010374"/>
        <n v="2022010389"/>
        <n v="2022010386"/>
        <n v="2022010383"/>
        <n v="2022010384"/>
        <n v="2022010364"/>
        <n v="2022010371"/>
        <n v="2022010397"/>
        <n v="2022010100"/>
        <n v="2022010412"/>
        <n v="2022010373"/>
        <n v="2022010516"/>
        <n v="2022010452"/>
        <n v="2022010439"/>
        <n v="2022010449"/>
        <n v="2022010512"/>
        <n v="2022010441"/>
        <n v="2022010446"/>
        <n v="2022010430"/>
        <n v="2022010584"/>
        <n v="2022010408"/>
        <n v="2022010429"/>
        <n v="2022010440"/>
        <n v="2022010499"/>
        <n v="2022010422"/>
        <n v="2022010436"/>
        <n v="2022010445"/>
        <n v="2022010438"/>
        <n v="2022010382"/>
      </sharedItems>
    </cacheField>
    <cacheField name="姓名" numFmtId="0">
      <sharedItems count="64">
        <s v="张志彬"/>
        <s v="付锦依"/>
        <s v="熊俊程"/>
        <s v="张鑫"/>
        <s v="邵科元"/>
        <s v="欧子俊"/>
        <s v="钮缨雪"/>
        <s v="张露"/>
        <s v="杨秋瑶"/>
        <s v="邓姣"/>
        <s v="李芃钰"/>
        <s v="王德民"/>
        <s v="陈心"/>
        <s v="张润霞"/>
        <s v="陈方旭"/>
        <s v="贾文青"/>
        <s v="季睿"/>
        <s v="蒋子强"/>
        <s v="陈禾婕"/>
        <s v="邱绮慧"/>
        <s v="陈飞月"/>
        <s v="孙千翔"/>
        <s v="叶海宇"/>
        <s v="吴忆"/>
        <s v="张帅"/>
        <s v="张席地"/>
        <s v="陈伟玄"/>
        <s v="彭莎莎"/>
        <s v="喻治坤"/>
        <s v="李煌"/>
        <s v="谢林洲"/>
        <s v="张支铭"/>
        <s v="吴芷璇"/>
        <s v="李佳俊"/>
        <s v="申溱"/>
        <s v="袁佳怡"/>
        <s v="牛浩镔"/>
        <s v="李陶然"/>
        <s v="刘子瑞"/>
        <s v="吴立新"/>
        <s v="张姝瑶"/>
        <s v="何丽鸿"/>
        <s v="李安然"/>
        <s v="智玉轩"/>
        <s v="代肖彤"/>
        <s v="王晴宇"/>
        <s v="郭智硕"/>
        <s v="康胜"/>
        <s v="张心怡"/>
        <s v="郑少杰"/>
        <s v="陈俊逸"/>
        <s v="白兆"/>
        <s v="金立民"/>
        <s v="马瑜含"/>
        <s v="肖涵芮"/>
        <s v="许文轲"/>
        <s v="程实"/>
        <s v="黄颖聪"/>
        <s v="曹炜曼"/>
        <s v="江锦欣"/>
        <s v="孙涵"/>
        <s v="赵国平"/>
        <s v="张涵婷"/>
        <s v="张铸"/>
      </sharedItems>
    </cacheField>
    <cacheField name="加分(辅导员填写)" numFmtId="176">
      <sharedItems containsSemiMixedTypes="0" containsString="0" containsNumber="1" minValue="1" maxValue="12" count="18">
        <n v="5.33333333333333"/>
        <n v="2.5"/>
        <n v="1.33333333333333"/>
        <n v="4.5"/>
        <n v="5"/>
        <n v="2"/>
        <n v="6"/>
        <n v="4"/>
        <n v="3"/>
        <n v="1"/>
        <n v="2.66666666666667"/>
        <n v="12"/>
        <n v="8"/>
        <n v="8.67"/>
        <n v="1.5"/>
        <n v="5.33"/>
        <n v="3.33"/>
        <n v="3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</r>
  <r>
    <x v="0"/>
    <x v="0"/>
    <x v="1"/>
  </r>
  <r>
    <x v="0"/>
    <x v="0"/>
    <x v="2"/>
  </r>
  <r>
    <x v="1"/>
    <x v="1"/>
    <x v="3"/>
  </r>
  <r>
    <x v="1"/>
    <x v="1"/>
    <x v="4"/>
  </r>
  <r>
    <x v="2"/>
    <x v="1"/>
    <x v="5"/>
  </r>
  <r>
    <x v="3"/>
    <x v="2"/>
    <x v="5"/>
  </r>
  <r>
    <x v="4"/>
    <x v="2"/>
    <x v="5"/>
  </r>
  <r>
    <x v="5"/>
    <x v="3"/>
    <x v="5"/>
  </r>
  <r>
    <x v="6"/>
    <x v="4"/>
    <x v="6"/>
  </r>
  <r>
    <x v="7"/>
    <x v="5"/>
    <x v="5"/>
  </r>
  <r>
    <x v="8"/>
    <x v="6"/>
    <x v="1"/>
  </r>
  <r>
    <x v="4"/>
    <x v="6"/>
    <x v="2"/>
  </r>
  <r>
    <x v="9"/>
    <x v="7"/>
    <x v="4"/>
  </r>
  <r>
    <x v="4"/>
    <x v="7"/>
    <x v="4"/>
  </r>
  <r>
    <x v="4"/>
    <x v="7"/>
    <x v="6"/>
  </r>
  <r>
    <x v="4"/>
    <x v="7"/>
    <x v="6"/>
  </r>
  <r>
    <x v="10"/>
    <x v="8"/>
    <x v="7"/>
  </r>
  <r>
    <x v="4"/>
    <x v="8"/>
    <x v="6"/>
  </r>
  <r>
    <x v="4"/>
    <x v="8"/>
    <x v="4"/>
  </r>
  <r>
    <x v="11"/>
    <x v="9"/>
    <x v="4"/>
  </r>
  <r>
    <x v="4"/>
    <x v="9"/>
    <x v="5"/>
  </r>
  <r>
    <x v="4"/>
    <x v="10"/>
    <x v="1"/>
  </r>
  <r>
    <x v="4"/>
    <x v="10"/>
    <x v="1"/>
  </r>
  <r>
    <x v="12"/>
    <x v="11"/>
    <x v="4"/>
  </r>
  <r>
    <x v="4"/>
    <x v="11"/>
    <x v="4"/>
  </r>
  <r>
    <x v="4"/>
    <x v="11"/>
    <x v="5"/>
  </r>
  <r>
    <x v="4"/>
    <x v="11"/>
    <x v="6"/>
  </r>
  <r>
    <x v="4"/>
    <x v="11"/>
    <x v="3"/>
  </r>
  <r>
    <x v="13"/>
    <x v="12"/>
    <x v="7"/>
  </r>
  <r>
    <x v="14"/>
    <x v="13"/>
    <x v="7"/>
  </r>
  <r>
    <x v="4"/>
    <x v="13"/>
    <x v="6"/>
  </r>
  <r>
    <x v="4"/>
    <x v="13"/>
    <x v="8"/>
  </r>
  <r>
    <x v="4"/>
    <x v="13"/>
    <x v="5"/>
  </r>
  <r>
    <x v="4"/>
    <x v="13"/>
    <x v="8"/>
  </r>
  <r>
    <x v="15"/>
    <x v="14"/>
    <x v="5"/>
  </r>
  <r>
    <x v="16"/>
    <x v="15"/>
    <x v="5"/>
  </r>
  <r>
    <x v="17"/>
    <x v="16"/>
    <x v="5"/>
  </r>
  <r>
    <x v="18"/>
    <x v="17"/>
    <x v="7"/>
  </r>
  <r>
    <x v="4"/>
    <x v="17"/>
    <x v="4"/>
  </r>
  <r>
    <x v="4"/>
    <x v="17"/>
    <x v="5"/>
  </r>
  <r>
    <x v="4"/>
    <x v="17"/>
    <x v="3"/>
  </r>
  <r>
    <x v="19"/>
    <x v="18"/>
    <x v="4"/>
  </r>
  <r>
    <x v="4"/>
    <x v="18"/>
    <x v="9"/>
  </r>
  <r>
    <x v="4"/>
    <x v="18"/>
    <x v="10"/>
  </r>
  <r>
    <x v="4"/>
    <x v="18"/>
    <x v="5"/>
  </r>
  <r>
    <x v="20"/>
    <x v="19"/>
    <x v="5"/>
  </r>
  <r>
    <x v="4"/>
    <x v="19"/>
    <x v="8"/>
  </r>
  <r>
    <x v="21"/>
    <x v="20"/>
    <x v="7"/>
  </r>
  <r>
    <x v="21"/>
    <x v="20"/>
    <x v="8"/>
  </r>
  <r>
    <x v="22"/>
    <x v="21"/>
    <x v="1"/>
  </r>
  <r>
    <x v="22"/>
    <x v="21"/>
    <x v="8"/>
  </r>
  <r>
    <x v="22"/>
    <x v="21"/>
    <x v="7"/>
  </r>
  <r>
    <x v="23"/>
    <x v="22"/>
    <x v="8"/>
  </r>
  <r>
    <x v="23"/>
    <x v="22"/>
    <x v="7"/>
  </r>
  <r>
    <x v="23"/>
    <x v="22"/>
    <x v="11"/>
  </r>
  <r>
    <x v="23"/>
    <x v="22"/>
    <x v="5"/>
  </r>
  <r>
    <x v="23"/>
    <x v="22"/>
    <x v="5"/>
  </r>
  <r>
    <x v="24"/>
    <x v="23"/>
    <x v="2"/>
  </r>
  <r>
    <x v="24"/>
    <x v="23"/>
    <x v="1"/>
  </r>
  <r>
    <x v="24"/>
    <x v="23"/>
    <x v="5"/>
  </r>
  <r>
    <x v="25"/>
    <x v="24"/>
    <x v="5"/>
  </r>
  <r>
    <x v="25"/>
    <x v="24"/>
    <x v="10"/>
  </r>
  <r>
    <x v="25"/>
    <x v="24"/>
    <x v="5"/>
  </r>
  <r>
    <x v="26"/>
    <x v="25"/>
    <x v="5"/>
  </r>
  <r>
    <x v="26"/>
    <x v="25"/>
    <x v="5"/>
  </r>
  <r>
    <x v="27"/>
    <x v="26"/>
    <x v="7"/>
  </r>
  <r>
    <x v="27"/>
    <x v="26"/>
    <x v="4"/>
  </r>
  <r>
    <x v="28"/>
    <x v="27"/>
    <x v="12"/>
  </r>
  <r>
    <x v="28"/>
    <x v="27"/>
    <x v="7"/>
  </r>
  <r>
    <x v="28"/>
    <x v="27"/>
    <x v="8"/>
  </r>
  <r>
    <x v="28"/>
    <x v="27"/>
    <x v="4"/>
  </r>
  <r>
    <x v="29"/>
    <x v="28"/>
    <x v="4"/>
  </r>
  <r>
    <x v="29"/>
    <x v="28"/>
    <x v="13"/>
  </r>
  <r>
    <x v="30"/>
    <x v="29"/>
    <x v="7"/>
  </r>
  <r>
    <x v="30"/>
    <x v="29"/>
    <x v="6"/>
  </r>
  <r>
    <x v="30"/>
    <x v="29"/>
    <x v="7"/>
  </r>
  <r>
    <x v="30"/>
    <x v="29"/>
    <x v="7"/>
  </r>
  <r>
    <x v="31"/>
    <x v="30"/>
    <x v="4"/>
  </r>
  <r>
    <x v="32"/>
    <x v="31"/>
    <x v="5"/>
  </r>
  <r>
    <x v="32"/>
    <x v="31"/>
    <x v="7"/>
  </r>
  <r>
    <x v="32"/>
    <x v="31"/>
    <x v="7"/>
  </r>
  <r>
    <x v="32"/>
    <x v="31"/>
    <x v="7"/>
  </r>
  <r>
    <x v="32"/>
    <x v="31"/>
    <x v="1"/>
  </r>
  <r>
    <x v="32"/>
    <x v="31"/>
    <x v="14"/>
  </r>
  <r>
    <x v="33"/>
    <x v="32"/>
    <x v="10"/>
  </r>
  <r>
    <x v="33"/>
    <x v="32"/>
    <x v="0"/>
  </r>
  <r>
    <x v="33"/>
    <x v="32"/>
    <x v="0"/>
  </r>
  <r>
    <x v="33"/>
    <x v="32"/>
    <x v="15"/>
  </r>
  <r>
    <x v="33"/>
    <x v="32"/>
    <x v="16"/>
  </r>
  <r>
    <x v="33"/>
    <x v="32"/>
    <x v="5"/>
  </r>
  <r>
    <x v="33"/>
    <x v="32"/>
    <x v="5"/>
  </r>
  <r>
    <x v="33"/>
    <x v="32"/>
    <x v="12"/>
  </r>
  <r>
    <x v="33"/>
    <x v="32"/>
    <x v="5"/>
  </r>
  <r>
    <x v="33"/>
    <x v="32"/>
    <x v="7"/>
  </r>
  <r>
    <x v="33"/>
    <x v="32"/>
    <x v="4"/>
  </r>
  <r>
    <x v="34"/>
    <x v="33"/>
    <x v="6"/>
  </r>
  <r>
    <x v="34"/>
    <x v="33"/>
    <x v="5"/>
  </r>
  <r>
    <x v="34"/>
    <x v="33"/>
    <x v="5"/>
  </r>
  <r>
    <x v="35"/>
    <x v="34"/>
    <x v="4"/>
  </r>
  <r>
    <x v="35"/>
    <x v="34"/>
    <x v="5"/>
  </r>
  <r>
    <x v="36"/>
    <x v="35"/>
    <x v="12"/>
  </r>
  <r>
    <x v="36"/>
    <x v="35"/>
    <x v="8"/>
  </r>
  <r>
    <x v="36"/>
    <x v="35"/>
    <x v="9"/>
  </r>
  <r>
    <x v="37"/>
    <x v="36"/>
    <x v="7"/>
  </r>
  <r>
    <x v="37"/>
    <x v="36"/>
    <x v="7"/>
  </r>
  <r>
    <x v="38"/>
    <x v="37"/>
    <x v="4"/>
  </r>
  <r>
    <x v="38"/>
    <x v="37"/>
    <x v="5"/>
  </r>
  <r>
    <x v="39"/>
    <x v="38"/>
    <x v="4"/>
  </r>
  <r>
    <x v="39"/>
    <x v="38"/>
    <x v="7"/>
  </r>
  <r>
    <x v="40"/>
    <x v="39"/>
    <x v="7"/>
  </r>
  <r>
    <x v="40"/>
    <x v="39"/>
    <x v="5"/>
  </r>
  <r>
    <x v="41"/>
    <x v="40"/>
    <x v="7"/>
  </r>
  <r>
    <x v="42"/>
    <x v="41"/>
    <x v="5"/>
  </r>
  <r>
    <x v="43"/>
    <x v="42"/>
    <x v="7"/>
  </r>
  <r>
    <x v="44"/>
    <x v="43"/>
    <x v="7"/>
  </r>
  <r>
    <x v="44"/>
    <x v="43"/>
    <x v="6"/>
  </r>
  <r>
    <x v="45"/>
    <x v="44"/>
    <x v="7"/>
  </r>
  <r>
    <x v="45"/>
    <x v="44"/>
    <x v="5"/>
  </r>
  <r>
    <x v="46"/>
    <x v="45"/>
    <x v="8"/>
  </r>
  <r>
    <x v="46"/>
    <x v="45"/>
    <x v="8"/>
  </r>
  <r>
    <x v="46"/>
    <x v="45"/>
    <x v="5"/>
  </r>
  <r>
    <x v="46"/>
    <x v="45"/>
    <x v="0"/>
  </r>
  <r>
    <x v="46"/>
    <x v="45"/>
    <x v="8"/>
  </r>
  <r>
    <x v="46"/>
    <x v="45"/>
    <x v="8"/>
  </r>
  <r>
    <x v="46"/>
    <x v="45"/>
    <x v="17"/>
  </r>
  <r>
    <x v="46"/>
    <x v="45"/>
    <x v="4"/>
  </r>
  <r>
    <x v="46"/>
    <x v="45"/>
    <x v="5"/>
  </r>
  <r>
    <x v="46"/>
    <x v="45"/>
    <x v="5"/>
  </r>
  <r>
    <x v="47"/>
    <x v="46"/>
    <x v="7"/>
  </r>
  <r>
    <x v="47"/>
    <x v="46"/>
    <x v="6"/>
  </r>
  <r>
    <x v="48"/>
    <x v="47"/>
    <x v="7"/>
  </r>
  <r>
    <x v="48"/>
    <x v="47"/>
    <x v="6"/>
  </r>
  <r>
    <x v="48"/>
    <x v="47"/>
    <x v="17"/>
  </r>
  <r>
    <x v="48"/>
    <x v="47"/>
    <x v="6"/>
  </r>
  <r>
    <x v="48"/>
    <x v="47"/>
    <x v="4"/>
  </r>
  <r>
    <x v="48"/>
    <x v="47"/>
    <x v="7"/>
  </r>
  <r>
    <x v="48"/>
    <x v="47"/>
    <x v="8"/>
  </r>
  <r>
    <x v="48"/>
    <x v="47"/>
    <x v="8"/>
  </r>
  <r>
    <x v="48"/>
    <x v="47"/>
    <x v="7"/>
  </r>
  <r>
    <x v="48"/>
    <x v="47"/>
    <x v="5"/>
  </r>
  <r>
    <x v="48"/>
    <x v="47"/>
    <x v="7"/>
  </r>
  <r>
    <x v="48"/>
    <x v="47"/>
    <x v="14"/>
  </r>
  <r>
    <x v="49"/>
    <x v="48"/>
    <x v="7"/>
  </r>
  <r>
    <x v="50"/>
    <x v="49"/>
    <x v="6"/>
  </r>
  <r>
    <x v="50"/>
    <x v="49"/>
    <x v="5"/>
  </r>
  <r>
    <x v="51"/>
    <x v="50"/>
    <x v="7"/>
  </r>
  <r>
    <x v="52"/>
    <x v="51"/>
    <x v="7"/>
  </r>
  <r>
    <x v="52"/>
    <x v="51"/>
    <x v="1"/>
  </r>
  <r>
    <x v="53"/>
    <x v="52"/>
    <x v="4"/>
  </r>
  <r>
    <x v="53"/>
    <x v="52"/>
    <x v="6"/>
  </r>
  <r>
    <x v="54"/>
    <x v="53"/>
    <x v="7"/>
  </r>
  <r>
    <x v="54"/>
    <x v="53"/>
    <x v="5"/>
  </r>
  <r>
    <x v="54"/>
    <x v="53"/>
    <x v="4"/>
  </r>
  <r>
    <x v="54"/>
    <x v="53"/>
    <x v="5"/>
  </r>
  <r>
    <x v="55"/>
    <x v="54"/>
    <x v="5"/>
  </r>
  <r>
    <x v="55"/>
    <x v="54"/>
    <x v="7"/>
  </r>
  <r>
    <x v="55"/>
    <x v="54"/>
    <x v="5"/>
  </r>
  <r>
    <x v="55"/>
    <x v="54"/>
    <x v="17"/>
  </r>
  <r>
    <x v="55"/>
    <x v="54"/>
    <x v="4"/>
  </r>
  <r>
    <x v="55"/>
    <x v="54"/>
    <x v="7"/>
  </r>
  <r>
    <x v="55"/>
    <x v="54"/>
    <x v="8"/>
  </r>
  <r>
    <x v="55"/>
    <x v="54"/>
    <x v="8"/>
  </r>
  <r>
    <x v="56"/>
    <x v="55"/>
    <x v="12"/>
  </r>
  <r>
    <x v="56"/>
    <x v="55"/>
    <x v="6"/>
  </r>
  <r>
    <x v="56"/>
    <x v="55"/>
    <x v="6"/>
  </r>
  <r>
    <x v="56"/>
    <x v="55"/>
    <x v="4"/>
  </r>
  <r>
    <x v="56"/>
    <x v="55"/>
    <x v="7"/>
  </r>
  <r>
    <x v="56"/>
    <x v="55"/>
    <x v="8"/>
  </r>
  <r>
    <x v="56"/>
    <x v="55"/>
    <x v="8"/>
  </r>
  <r>
    <x v="57"/>
    <x v="56"/>
    <x v="5"/>
  </r>
  <r>
    <x v="58"/>
    <x v="57"/>
    <x v="5"/>
  </r>
  <r>
    <x v="59"/>
    <x v="58"/>
    <x v="5"/>
  </r>
  <r>
    <x v="59"/>
    <x v="58"/>
    <x v="9"/>
  </r>
  <r>
    <x v="59"/>
    <x v="58"/>
    <x v="8"/>
  </r>
  <r>
    <x v="60"/>
    <x v="59"/>
    <x v="8"/>
  </r>
  <r>
    <x v="60"/>
    <x v="59"/>
    <x v="8"/>
  </r>
  <r>
    <x v="60"/>
    <x v="59"/>
    <x v="6"/>
  </r>
  <r>
    <x v="60"/>
    <x v="59"/>
    <x v="7"/>
  </r>
  <r>
    <x v="60"/>
    <x v="59"/>
    <x v="4"/>
  </r>
  <r>
    <x v="61"/>
    <x v="60"/>
    <x v="5"/>
  </r>
  <r>
    <x v="61"/>
    <x v="60"/>
    <x v="5"/>
  </r>
  <r>
    <x v="62"/>
    <x v="61"/>
    <x v="5"/>
  </r>
  <r>
    <x v="63"/>
    <x v="62"/>
    <x v="7"/>
  </r>
  <r>
    <x v="64"/>
    <x v="6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5fzjq9" cacheId="0" autoFormatId="1" applyNumberFormats="0" applyBorderFormats="0" applyFontFormats="0" applyPatternFormats="0" applyAlignmentFormats="0" applyWidthHeightFormats="1" dataCaption="" updatedVersion="5" compact="0" compactData="0" showDrill="1">
  <location ref="F2:G67" firstHeaderRow="1" firstDataRow="1" firstDataCol="1"/>
  <pivotFields count="3">
    <pivotField compact="0" showAll="0"/>
    <pivotField axis="axisRow" compact="0" showAll="0">
      <items count="65">
        <item x="52"/>
        <item x="59"/>
        <item x="14"/>
        <item x="20"/>
        <item x="18"/>
        <item x="51"/>
        <item x="26"/>
        <item x="12"/>
        <item x="57"/>
        <item x="45"/>
        <item x="9"/>
        <item x="1"/>
        <item x="47"/>
        <item x="42"/>
        <item x="58"/>
        <item x="16"/>
        <item x="15"/>
        <item x="60"/>
        <item x="17"/>
        <item x="53"/>
        <item x="48"/>
        <item x="43"/>
        <item x="30"/>
        <item x="34"/>
        <item x="10"/>
        <item x="38"/>
        <item x="39"/>
        <item x="54"/>
        <item x="37"/>
        <item x="6"/>
        <item x="5"/>
        <item x="27"/>
        <item x="19"/>
        <item x="4"/>
        <item x="35"/>
        <item x="61"/>
        <item x="21"/>
        <item x="11"/>
        <item x="46"/>
        <item x="40"/>
        <item x="23"/>
        <item x="33"/>
        <item x="55"/>
        <item x="31"/>
        <item x="2"/>
        <item x="56"/>
        <item x="8"/>
        <item x="22"/>
        <item x="29"/>
        <item x="36"/>
        <item x="63"/>
        <item x="7"/>
        <item x="13"/>
        <item x="41"/>
        <item x="24"/>
        <item x="25"/>
        <item x="3"/>
        <item x="49"/>
        <item x="0"/>
        <item x="32"/>
        <item x="62"/>
        <item x="50"/>
        <item x="44"/>
        <item x="28"/>
        <item t="default"/>
      </items>
    </pivotField>
    <pivotField dataField="1" compact="0" showAll="0"/>
  </pivotFields>
  <rowFields count="1">
    <field x="1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dataFields count="1">
    <dataField name="求和项：加分(辅导员填写)" fld="2" baseField="0" baseItem="0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D104"/>
  <sheetViews>
    <sheetView tabSelected="1" zoomScale="130" zoomScaleNormal="130" workbookViewId="0">
      <pane xSplit="5" ySplit="2" topLeftCell="S3" activePane="bottomRight" state="frozen"/>
      <selection/>
      <selection pane="topRight"/>
      <selection pane="bottomLeft"/>
      <selection pane="bottomRight" activeCell="AE40" sqref="AE40"/>
    </sheetView>
  </sheetViews>
  <sheetFormatPr defaultColWidth="9" defaultRowHeight="12"/>
  <cols>
    <col min="1" max="1" width="5.55833333333333" style="275" customWidth="1"/>
    <col min="2" max="2" width="7.21666666666667" style="275" customWidth="1"/>
    <col min="3" max="3" width="12.8833333333333" style="274" customWidth="1"/>
    <col min="4" max="4" width="9.44166666666667" style="274" customWidth="1"/>
    <col min="5" max="5" width="15.775" style="274" customWidth="1"/>
    <col min="6" max="6" width="8.44166666666667" style="276" customWidth="1"/>
    <col min="7" max="7" width="8.44166666666667" style="275" customWidth="1"/>
    <col min="8" max="8" width="8.775" style="275" customWidth="1"/>
    <col min="9" max="10" width="9.44166666666667" style="275" customWidth="1"/>
    <col min="11" max="11" width="10.1083333333333" style="275" customWidth="1"/>
    <col min="12" max="12" width="9.775" style="275" customWidth="1"/>
    <col min="13" max="13" width="9.44166666666667" style="275" customWidth="1"/>
    <col min="14" max="14" width="9" style="275" customWidth="1"/>
    <col min="15" max="15" width="9.10833333333333" style="275" customWidth="1"/>
    <col min="16" max="16" width="9.88333333333333" style="275" customWidth="1"/>
    <col min="17" max="17" width="7.775" style="275" customWidth="1"/>
    <col min="18" max="23" width="9" style="275"/>
    <col min="24" max="24" width="8.44166666666667" style="275" customWidth="1"/>
    <col min="25" max="26" width="9" style="275"/>
    <col min="27" max="27" width="9" style="275" customWidth="1"/>
    <col min="28" max="28" width="8.88333333333333" style="275" customWidth="1"/>
    <col min="29" max="29" width="7.88333333333333" style="275" customWidth="1"/>
    <col min="30" max="30" width="8.775" style="275" customWidth="1"/>
    <col min="31" max="16384" width="9" style="275"/>
  </cols>
  <sheetData>
    <row r="1" s="274" customFormat="1" ht="24" customHeight="1" spans="1:30">
      <c r="A1" s="277" t="s">
        <v>0</v>
      </c>
      <c r="B1" s="278" t="s">
        <v>1</v>
      </c>
      <c r="C1" s="279" t="s">
        <v>2</v>
      </c>
      <c r="D1" s="277" t="s">
        <v>3</v>
      </c>
      <c r="E1" s="278" t="s">
        <v>4</v>
      </c>
      <c r="F1" s="280" t="s">
        <v>5</v>
      </c>
      <c r="G1" s="280"/>
      <c r="H1" s="280"/>
      <c r="I1" s="280"/>
      <c r="J1" s="280"/>
      <c r="K1" s="280"/>
      <c r="L1" s="280"/>
      <c r="M1" s="280"/>
      <c r="N1" s="289" t="s">
        <v>6</v>
      </c>
      <c r="O1" s="289"/>
      <c r="P1" s="289"/>
      <c r="Q1" s="289"/>
      <c r="R1" s="289"/>
      <c r="S1" s="289"/>
      <c r="T1" s="294" t="s">
        <v>7</v>
      </c>
      <c r="U1" s="294"/>
      <c r="V1" s="294"/>
      <c r="W1" s="294"/>
      <c r="X1" s="294"/>
      <c r="Y1" s="294"/>
      <c r="Z1" s="294"/>
      <c r="AA1" s="298" t="s">
        <v>8</v>
      </c>
      <c r="AB1" s="298" t="s">
        <v>9</v>
      </c>
      <c r="AC1" s="299" t="s">
        <v>10</v>
      </c>
      <c r="AD1" s="298" t="s">
        <v>11</v>
      </c>
    </row>
    <row r="2" ht="28.2" customHeight="1" spans="1:30">
      <c r="A2" s="277"/>
      <c r="B2" s="281"/>
      <c r="C2" s="279"/>
      <c r="D2" s="277"/>
      <c r="E2" s="281"/>
      <c r="F2" s="282" t="s">
        <v>12</v>
      </c>
      <c r="G2" s="283" t="s">
        <v>13</v>
      </c>
      <c r="H2" s="283" t="s">
        <v>14</v>
      </c>
      <c r="I2" s="283" t="s">
        <v>15</v>
      </c>
      <c r="J2" s="283" t="s">
        <v>16</v>
      </c>
      <c r="K2" s="283" t="s">
        <v>17</v>
      </c>
      <c r="L2" s="283" t="s">
        <v>5</v>
      </c>
      <c r="M2" s="283" t="s">
        <v>18</v>
      </c>
      <c r="N2" s="290" t="s">
        <v>19</v>
      </c>
      <c r="O2" s="290" t="s">
        <v>20</v>
      </c>
      <c r="P2" s="290" t="s">
        <v>21</v>
      </c>
      <c r="Q2" s="290" t="s">
        <v>22</v>
      </c>
      <c r="R2" s="290" t="s">
        <v>6</v>
      </c>
      <c r="S2" s="290" t="s">
        <v>23</v>
      </c>
      <c r="T2" s="295" t="s">
        <v>24</v>
      </c>
      <c r="U2" s="295" t="s">
        <v>25</v>
      </c>
      <c r="V2" s="296" t="s">
        <v>26</v>
      </c>
      <c r="W2" s="296" t="s">
        <v>27</v>
      </c>
      <c r="X2" s="295" t="s">
        <v>28</v>
      </c>
      <c r="Y2" s="295" t="s">
        <v>7</v>
      </c>
      <c r="Z2" s="295" t="s">
        <v>29</v>
      </c>
      <c r="AA2" s="298"/>
      <c r="AB2" s="298"/>
      <c r="AC2" s="300"/>
      <c r="AD2" s="298"/>
    </row>
    <row r="3" ht="28.2" customHeight="1" spans="1:30">
      <c r="A3" s="284" t="s">
        <v>30</v>
      </c>
      <c r="B3" s="285"/>
      <c r="C3" s="285"/>
      <c r="D3" s="285"/>
      <c r="E3" s="286"/>
      <c r="F3" s="282" t="s">
        <v>31</v>
      </c>
      <c r="G3" s="283" t="s">
        <v>31</v>
      </c>
      <c r="H3" s="283" t="s">
        <v>32</v>
      </c>
      <c r="I3" s="283" t="s">
        <v>32</v>
      </c>
      <c r="J3" s="283" t="s">
        <v>33</v>
      </c>
      <c r="K3" s="283" t="s">
        <v>33</v>
      </c>
      <c r="L3" s="283" t="s">
        <v>32</v>
      </c>
      <c r="M3" s="283" t="s">
        <v>32</v>
      </c>
      <c r="N3" s="290" t="s">
        <v>31</v>
      </c>
      <c r="O3" s="290" t="s">
        <v>31</v>
      </c>
      <c r="P3" s="290" t="s">
        <v>32</v>
      </c>
      <c r="Q3" s="290" t="s">
        <v>33</v>
      </c>
      <c r="R3" s="290" t="s">
        <v>32</v>
      </c>
      <c r="S3" s="290" t="s">
        <v>32</v>
      </c>
      <c r="T3" s="295" t="s">
        <v>34</v>
      </c>
      <c r="U3" s="295" t="s">
        <v>31</v>
      </c>
      <c r="V3" s="296" t="s">
        <v>32</v>
      </c>
      <c r="W3" s="296" t="s">
        <v>32</v>
      </c>
      <c r="X3" s="295" t="s">
        <v>33</v>
      </c>
      <c r="Y3" s="295" t="s">
        <v>32</v>
      </c>
      <c r="Z3" s="295" t="s">
        <v>32</v>
      </c>
      <c r="AA3" s="298" t="s">
        <v>32</v>
      </c>
      <c r="AB3" s="298" t="s">
        <v>31</v>
      </c>
      <c r="AC3" s="300" t="s">
        <v>31</v>
      </c>
      <c r="AD3" s="298" t="s">
        <v>31</v>
      </c>
    </row>
    <row r="4" ht="13.5" customHeight="1" spans="1:30">
      <c r="A4" s="287">
        <f>RANK(AA4,AA$4:AA$104)</f>
        <v>29</v>
      </c>
      <c r="B4" s="287">
        <f>RANK(N4,N$4:N$104)</f>
        <v>19</v>
      </c>
      <c r="C4" s="158">
        <v>2022010364</v>
      </c>
      <c r="D4" s="159" t="s">
        <v>35</v>
      </c>
      <c r="E4" s="160" t="s">
        <v>36</v>
      </c>
      <c r="F4" s="288">
        <f>VLOOKUP(C:C,德育基础分!A3:D103,4,0)</f>
        <v>99.8782714546561</v>
      </c>
      <c r="G4" s="288">
        <v>90</v>
      </c>
      <c r="H4" s="288">
        <f>F4*0.6</f>
        <v>59.9269628727937</v>
      </c>
      <c r="I4" s="288">
        <f>G4*0.4</f>
        <v>36</v>
      </c>
      <c r="J4" s="288">
        <f>VLOOKUP(C:C,'德育加分 (2)'!C:AC,27,0)</f>
        <v>0.5</v>
      </c>
      <c r="K4" s="291">
        <f>VLOOKUP(C:C,德育扣分!A2:F103,6,0)</f>
        <v>0</v>
      </c>
      <c r="L4" s="288">
        <f>H4+I4+J4-K4</f>
        <v>96.4269628727937</v>
      </c>
      <c r="M4" s="288">
        <f>L4*0.2</f>
        <v>19.2853925745587</v>
      </c>
      <c r="N4" s="292">
        <f>VLOOKUP(C:C,成绩!B1:D102,3,0)</f>
        <v>84.2266666666667</v>
      </c>
      <c r="O4" s="292">
        <f>VLOOKUP(C:C,成绩!B:E,4,0)</f>
        <v>82.5</v>
      </c>
      <c r="P4" s="293">
        <f>N4*0.8+O4*0.2</f>
        <v>83.8813333333333</v>
      </c>
      <c r="Q4" s="292">
        <f>VLOOKUP(D:D,智育加分汇总!F:G,2,0)</f>
        <v>4</v>
      </c>
      <c r="R4" s="292">
        <f>Q4+P4</f>
        <v>87.8813333333333</v>
      </c>
      <c r="S4" s="292">
        <f>R4*0.7</f>
        <v>61.5169333333333</v>
      </c>
      <c r="T4" s="297">
        <f>VLOOKUP(C:C,成绩!B:F,5,0)</f>
        <v>90</v>
      </c>
      <c r="U4" s="297">
        <v>100</v>
      </c>
      <c r="V4" s="297">
        <f t="shared" ref="V4:V67" si="0">T4*0.6</f>
        <v>54</v>
      </c>
      <c r="W4" s="297">
        <f t="shared" ref="W4:W67" si="1">U4*0.4</f>
        <v>40</v>
      </c>
      <c r="X4" s="297">
        <f>VLOOKUP(C:C,'文体加分 (2)'!C2:O167,13,0)</f>
        <v>0</v>
      </c>
      <c r="Y4" s="297">
        <f>V4+W4+X4</f>
        <v>94</v>
      </c>
      <c r="Z4" s="297">
        <f>Y4*0.1</f>
        <v>9.4</v>
      </c>
      <c r="AA4" s="301">
        <f>Z4+S4+M4</f>
        <v>90.2023259078921</v>
      </c>
      <c r="AB4" s="302">
        <f>VLOOKUP(C:C,成绩!B:G,6,0)</f>
        <v>0.789473684210526</v>
      </c>
      <c r="AC4" s="303">
        <v>547</v>
      </c>
      <c r="AD4" s="304">
        <f>VLOOKUP(C:C,成绩!B:H,7,0)</f>
        <v>0</v>
      </c>
    </row>
    <row r="5" ht="14.25" spans="1:30">
      <c r="A5" s="287">
        <f t="shared" ref="A5:A68" si="2">RANK(AA5,AA$4:AA$104)</f>
        <v>81</v>
      </c>
      <c r="B5" s="287">
        <f t="shared" ref="B5:B68" si="3">RANK(N5,N$4:N$104)</f>
        <v>97</v>
      </c>
      <c r="C5" s="161">
        <v>2022010367</v>
      </c>
      <c r="D5" s="159" t="s">
        <v>37</v>
      </c>
      <c r="E5" s="159" t="s">
        <v>36</v>
      </c>
      <c r="F5" s="288">
        <f>VLOOKUP(C:C,德育基础分!A4:D104,4,0)</f>
        <v>99.9087035909921</v>
      </c>
      <c r="G5" s="288">
        <v>90</v>
      </c>
      <c r="H5" s="288">
        <f t="shared" ref="H5:H68" si="4">F5*0.6</f>
        <v>59.9452221545952</v>
      </c>
      <c r="I5" s="288">
        <f t="shared" ref="I5:I68" si="5">G5*0.4</f>
        <v>36</v>
      </c>
      <c r="J5" s="288">
        <f>VLOOKUP(C:C,'德育加分 (2)'!C:AC,27,0)</f>
        <v>6.83</v>
      </c>
      <c r="K5" s="291">
        <f>VLOOKUP(C:C,德育扣分!A3:F104,6,0)</f>
        <v>0</v>
      </c>
      <c r="L5" s="288">
        <f t="shared" ref="L5:L68" si="6">H5+I5+J5-K5</f>
        <v>102.775222154595</v>
      </c>
      <c r="M5" s="288">
        <f t="shared" ref="M5:M68" si="7">L5*0.2</f>
        <v>20.5550444309191</v>
      </c>
      <c r="N5" s="292">
        <f>VLOOKUP(C:C,成绩!B2:D103,3,0)</f>
        <v>65.641975308642</v>
      </c>
      <c r="O5" s="292">
        <f>VLOOKUP(C:C,成绩!B:E,4,0)</f>
        <v>89</v>
      </c>
      <c r="P5" s="293">
        <f t="shared" ref="P5:P68" si="8">N5*0.8+O5*0.2</f>
        <v>70.3135802469136</v>
      </c>
      <c r="Q5" s="292">
        <v>0</v>
      </c>
      <c r="R5" s="292">
        <f t="shared" ref="R5:R68" si="9">Q5+P5</f>
        <v>70.3135802469136</v>
      </c>
      <c r="S5" s="292">
        <f t="shared" ref="S5:S68" si="10">R5*0.7</f>
        <v>49.2195061728395</v>
      </c>
      <c r="T5" s="297">
        <f>VLOOKUP(C:C,成绩!B:F,5,0)</f>
        <v>92.5</v>
      </c>
      <c r="U5" s="297">
        <v>100</v>
      </c>
      <c r="V5" s="297">
        <f t="shared" si="0"/>
        <v>55.5</v>
      </c>
      <c r="W5" s="297">
        <f t="shared" si="1"/>
        <v>40</v>
      </c>
      <c r="X5" s="297">
        <f>VLOOKUP(C:C,'文体加分 (2)'!C3:O168,13,0)</f>
        <v>0</v>
      </c>
      <c r="Y5" s="297">
        <f t="shared" ref="Y5:Y68" si="11">V5+W5+X5</f>
        <v>95.5</v>
      </c>
      <c r="Z5" s="297">
        <f t="shared" ref="Z5:Z68" si="12">Y5*0.1</f>
        <v>9.55</v>
      </c>
      <c r="AA5" s="301">
        <f t="shared" ref="AA5:AA68" si="13">Z5+S5+M5</f>
        <v>79.3245506037586</v>
      </c>
      <c r="AB5" s="302">
        <f>VLOOKUP(C:C,成绩!B:G,6,0)</f>
        <v>0.35</v>
      </c>
      <c r="AC5" s="303">
        <v>570</v>
      </c>
      <c r="AD5" s="305">
        <f>VLOOKUP(C:C,成绩!B:H,7,0)</f>
        <v>4</v>
      </c>
    </row>
    <row r="6" ht="14.25" spans="1:30">
      <c r="A6" s="287">
        <f t="shared" si="2"/>
        <v>46</v>
      </c>
      <c r="B6" s="287">
        <f t="shared" si="3"/>
        <v>24</v>
      </c>
      <c r="C6" s="161">
        <v>2022010369</v>
      </c>
      <c r="D6" s="159" t="s">
        <v>38</v>
      </c>
      <c r="E6" s="159" t="s">
        <v>36</v>
      </c>
      <c r="F6" s="288">
        <f>VLOOKUP(C:C,德育基础分!A5:D105,4,0)</f>
        <v>99.8782714546561</v>
      </c>
      <c r="G6" s="288">
        <v>90</v>
      </c>
      <c r="H6" s="288">
        <f t="shared" si="4"/>
        <v>59.9269628727937</v>
      </c>
      <c r="I6" s="288">
        <f t="shared" si="5"/>
        <v>36</v>
      </c>
      <c r="J6" s="288">
        <f>VLOOKUP(C:C,'德育加分 (2)'!C:AC,27,0)</f>
        <v>0.5</v>
      </c>
      <c r="K6" s="291">
        <f>VLOOKUP(C:C,德育扣分!A4:F105,6,0)</f>
        <v>0</v>
      </c>
      <c r="L6" s="288">
        <f t="shared" si="6"/>
        <v>96.4269628727937</v>
      </c>
      <c r="M6" s="288">
        <f t="shared" si="7"/>
        <v>19.2853925745587</v>
      </c>
      <c r="N6" s="292">
        <f>VLOOKUP(C:C,成绩!B3:D104,3,0)</f>
        <v>83.6266666666667</v>
      </c>
      <c r="O6" s="292">
        <f>VLOOKUP(C:C,成绩!B:E,4,0)</f>
        <v>78.5</v>
      </c>
      <c r="P6" s="293">
        <f t="shared" si="8"/>
        <v>82.6013333333333</v>
      </c>
      <c r="Q6" s="292">
        <v>0</v>
      </c>
      <c r="R6" s="292">
        <f t="shared" si="9"/>
        <v>82.6013333333333</v>
      </c>
      <c r="S6" s="292">
        <f t="shared" si="10"/>
        <v>57.8209333333333</v>
      </c>
      <c r="T6" s="297">
        <f>VLOOKUP(C:C,成绩!B:F,5,0)</f>
        <v>90</v>
      </c>
      <c r="U6" s="297">
        <v>100</v>
      </c>
      <c r="V6" s="297">
        <f t="shared" si="0"/>
        <v>54</v>
      </c>
      <c r="W6" s="297">
        <f t="shared" si="1"/>
        <v>40</v>
      </c>
      <c r="X6" s="297">
        <f>VLOOKUP(C:C,'文体加分 (2)'!C4:O169,13,0)</f>
        <v>0</v>
      </c>
      <c r="Y6" s="297">
        <f t="shared" si="11"/>
        <v>94</v>
      </c>
      <c r="Z6" s="297">
        <f t="shared" si="12"/>
        <v>9.4</v>
      </c>
      <c r="AA6" s="301">
        <f t="shared" si="13"/>
        <v>86.5063259078921</v>
      </c>
      <c r="AB6" s="302">
        <f>VLOOKUP(C:C,成绩!B:G,6,0)</f>
        <v>0.736842105263158</v>
      </c>
      <c r="AC6" s="306" t="s">
        <v>39</v>
      </c>
      <c r="AD6" s="304">
        <f>VLOOKUP(C:C,成绩!B:H,7,0)</f>
        <v>0</v>
      </c>
    </row>
    <row r="7" ht="14.25" spans="1:30">
      <c r="A7" s="287">
        <f t="shared" si="2"/>
        <v>89</v>
      </c>
      <c r="B7" s="287">
        <f t="shared" si="3"/>
        <v>79</v>
      </c>
      <c r="C7" s="161">
        <v>2022010370</v>
      </c>
      <c r="D7" s="159" t="s">
        <v>40</v>
      </c>
      <c r="E7" s="159" t="s">
        <v>36</v>
      </c>
      <c r="F7" s="288">
        <f>VLOOKUP(C:C,德育基础分!A6:D106,4,0)</f>
        <v>99.8478393183201</v>
      </c>
      <c r="G7" s="288">
        <v>90</v>
      </c>
      <c r="H7" s="288">
        <f t="shared" si="4"/>
        <v>59.9087035909921</v>
      </c>
      <c r="I7" s="288">
        <f t="shared" si="5"/>
        <v>36</v>
      </c>
      <c r="J7" s="288">
        <f>VLOOKUP(C:C,'德育加分 (2)'!C:AC,27,0)</f>
        <v>0.5</v>
      </c>
      <c r="K7" s="291">
        <f>VLOOKUP(C:C,德育扣分!A5:F106,6,0)</f>
        <v>0</v>
      </c>
      <c r="L7" s="288">
        <f t="shared" si="6"/>
        <v>96.4087035909921</v>
      </c>
      <c r="M7" s="288">
        <f t="shared" si="7"/>
        <v>19.2817407181984</v>
      </c>
      <c r="N7" s="292">
        <f>VLOOKUP(C:C,成绩!B4:D105,3,0)</f>
        <v>70.8390804597701</v>
      </c>
      <c r="O7" s="292">
        <f>VLOOKUP(C:C,成绩!B:E,4,0)</f>
        <v>72</v>
      </c>
      <c r="P7" s="293">
        <f t="shared" si="8"/>
        <v>71.0712643678161</v>
      </c>
      <c r="Q7" s="292">
        <v>0</v>
      </c>
      <c r="R7" s="292">
        <f t="shared" si="9"/>
        <v>71.0712643678161</v>
      </c>
      <c r="S7" s="292">
        <f t="shared" si="10"/>
        <v>49.7498850574713</v>
      </c>
      <c r="T7" s="297">
        <f>VLOOKUP(C:C,成绩!B:F,5,0)</f>
        <v>75</v>
      </c>
      <c r="U7" s="297">
        <v>100</v>
      </c>
      <c r="V7" s="297">
        <f t="shared" si="0"/>
        <v>45</v>
      </c>
      <c r="W7" s="297">
        <f t="shared" si="1"/>
        <v>40</v>
      </c>
      <c r="X7" s="297">
        <f>VLOOKUP(C:C,'文体加分 (2)'!C5:O170,13,0)</f>
        <v>0</v>
      </c>
      <c r="Y7" s="297">
        <f t="shared" si="11"/>
        <v>85</v>
      </c>
      <c r="Z7" s="297">
        <f t="shared" si="12"/>
        <v>8.5</v>
      </c>
      <c r="AA7" s="301">
        <f t="shared" si="13"/>
        <v>77.5316257756697</v>
      </c>
      <c r="AB7" s="302">
        <f>VLOOKUP(C:C,成绩!B:G,6,0)</f>
        <v>0.285714285714286</v>
      </c>
      <c r="AC7" s="306" t="s">
        <v>39</v>
      </c>
      <c r="AD7" s="304">
        <f>VLOOKUP(C:C,成绩!B:H,7,0)</f>
        <v>0</v>
      </c>
    </row>
    <row r="8" ht="14.25" spans="1:30">
      <c r="A8" s="287">
        <f t="shared" si="2"/>
        <v>41</v>
      </c>
      <c r="B8" s="287">
        <f t="shared" si="3"/>
        <v>37</v>
      </c>
      <c r="C8" s="161">
        <v>2022010371</v>
      </c>
      <c r="D8" s="159" t="s">
        <v>41</v>
      </c>
      <c r="E8" s="159" t="s">
        <v>36</v>
      </c>
      <c r="F8" s="288">
        <f>VLOOKUP(C:C,德育基础分!A7:D107,4,0)</f>
        <v>99.8478393183201</v>
      </c>
      <c r="G8" s="288">
        <v>90</v>
      </c>
      <c r="H8" s="288">
        <f t="shared" si="4"/>
        <v>59.9087035909921</v>
      </c>
      <c r="I8" s="288">
        <f t="shared" si="5"/>
        <v>36</v>
      </c>
      <c r="J8" s="288">
        <f>VLOOKUP(C:C,'德育加分 (2)'!C:AC,27,0)</f>
        <v>3.5</v>
      </c>
      <c r="K8" s="291">
        <f>VLOOKUP(C:C,德育扣分!A6:F107,6,0)</f>
        <v>0</v>
      </c>
      <c r="L8" s="288">
        <f t="shared" si="6"/>
        <v>99.4087035909921</v>
      </c>
      <c r="M8" s="288">
        <f t="shared" si="7"/>
        <v>19.8817407181984</v>
      </c>
      <c r="N8" s="292">
        <f>VLOOKUP(C:C,成绩!B5:D106,3,0)</f>
        <v>79.4320987654321</v>
      </c>
      <c r="O8" s="292">
        <f>VLOOKUP(C:C,成绩!B:E,4,0)</f>
        <v>80.25</v>
      </c>
      <c r="P8" s="293">
        <f t="shared" si="8"/>
        <v>79.5956790123457</v>
      </c>
      <c r="Q8" s="292">
        <f>VLOOKUP(D:D,智育加分汇总!F:G,2,0)</f>
        <v>2</v>
      </c>
      <c r="R8" s="292">
        <f t="shared" si="9"/>
        <v>81.5956790123457</v>
      </c>
      <c r="S8" s="292">
        <f t="shared" si="10"/>
        <v>57.116975308642</v>
      </c>
      <c r="T8" s="297">
        <f>VLOOKUP(C:C,成绩!B:F,5,0)</f>
        <v>90.5</v>
      </c>
      <c r="U8" s="297">
        <v>100</v>
      </c>
      <c r="V8" s="297">
        <f t="shared" si="0"/>
        <v>54.3</v>
      </c>
      <c r="W8" s="297">
        <f t="shared" si="1"/>
        <v>40</v>
      </c>
      <c r="X8" s="297">
        <f>VLOOKUP(C:C,'文体加分 (2)'!C6:O171,13,0)</f>
        <v>8</v>
      </c>
      <c r="Y8" s="297">
        <f t="shared" si="11"/>
        <v>102.3</v>
      </c>
      <c r="Z8" s="297">
        <f t="shared" si="12"/>
        <v>10.23</v>
      </c>
      <c r="AA8" s="301">
        <f t="shared" si="13"/>
        <v>87.2287160268404</v>
      </c>
      <c r="AB8" s="302">
        <f>VLOOKUP(C:C,成绩!B:G,6,0)</f>
        <v>0.55</v>
      </c>
      <c r="AC8" s="303">
        <v>498</v>
      </c>
      <c r="AD8" s="304">
        <f>VLOOKUP(C:C,成绩!B:H,7,0)</f>
        <v>0</v>
      </c>
    </row>
    <row r="9" ht="14.25" spans="1:30">
      <c r="A9" s="287">
        <f t="shared" si="2"/>
        <v>45</v>
      </c>
      <c r="B9" s="287">
        <f t="shared" si="3"/>
        <v>33</v>
      </c>
      <c r="C9" s="161">
        <v>2022010372</v>
      </c>
      <c r="D9" s="159" t="s">
        <v>42</v>
      </c>
      <c r="E9" s="159" t="s">
        <v>36</v>
      </c>
      <c r="F9" s="288">
        <f>VLOOKUP(C:C,德育基础分!A8:D108,4,0)</f>
        <v>99.5435179549604</v>
      </c>
      <c r="G9" s="288">
        <v>90</v>
      </c>
      <c r="H9" s="288">
        <f t="shared" si="4"/>
        <v>59.7261107729763</v>
      </c>
      <c r="I9" s="288">
        <f t="shared" si="5"/>
        <v>36</v>
      </c>
      <c r="J9" s="288">
        <f>VLOOKUP(C:C,'德育加分 (2)'!C:AC,27,0)</f>
        <v>4.5</v>
      </c>
      <c r="K9" s="291">
        <f>VLOOKUP(C:C,德育扣分!A7:F108,6,0)</f>
        <v>0</v>
      </c>
      <c r="L9" s="288">
        <f t="shared" si="6"/>
        <v>100.226110772976</v>
      </c>
      <c r="M9" s="288">
        <f t="shared" si="7"/>
        <v>20.0452221545953</v>
      </c>
      <c r="N9" s="292">
        <f>VLOOKUP(C:C,成绩!B6:D107,3,0)</f>
        <v>80.0133333333333</v>
      </c>
      <c r="O9" s="292">
        <f>VLOOKUP(C:C,成绩!B:E,4,0)</f>
        <v>87.3333333333333</v>
      </c>
      <c r="P9" s="293">
        <f t="shared" si="8"/>
        <v>81.4773333333333</v>
      </c>
      <c r="Q9" s="292">
        <v>0</v>
      </c>
      <c r="R9" s="292">
        <f t="shared" si="9"/>
        <v>81.4773333333333</v>
      </c>
      <c r="S9" s="292">
        <f t="shared" si="10"/>
        <v>57.0341333333333</v>
      </c>
      <c r="T9" s="297">
        <f>VLOOKUP(C:C,成绩!B:F,5,0)</f>
        <v>87</v>
      </c>
      <c r="U9" s="297">
        <v>100</v>
      </c>
      <c r="V9" s="297">
        <f t="shared" si="0"/>
        <v>52.2</v>
      </c>
      <c r="W9" s="297">
        <f t="shared" si="1"/>
        <v>40</v>
      </c>
      <c r="X9" s="297">
        <f>VLOOKUP(C:C,'文体加分 (2)'!C7:O172,13,0)</f>
        <v>4</v>
      </c>
      <c r="Y9" s="297">
        <f t="shared" si="11"/>
        <v>96.2</v>
      </c>
      <c r="Z9" s="297">
        <f t="shared" si="12"/>
        <v>9.62</v>
      </c>
      <c r="AA9" s="301">
        <f t="shared" si="13"/>
        <v>86.6993554879286</v>
      </c>
      <c r="AB9" s="302">
        <f>VLOOKUP(C:C,成绩!B:G,6,0)</f>
        <v>0.631578947368421</v>
      </c>
      <c r="AC9" s="303">
        <v>429</v>
      </c>
      <c r="AD9" s="304">
        <f>VLOOKUP(C:C,成绩!B:H,7,0)</f>
        <v>0</v>
      </c>
    </row>
    <row r="10" ht="14.25" spans="1:30">
      <c r="A10" s="287">
        <f t="shared" si="2"/>
        <v>4</v>
      </c>
      <c r="B10" s="287">
        <f t="shared" si="3"/>
        <v>2</v>
      </c>
      <c r="C10" s="161">
        <v>2022010373</v>
      </c>
      <c r="D10" s="159" t="s">
        <v>43</v>
      </c>
      <c r="E10" s="159" t="s">
        <v>36</v>
      </c>
      <c r="F10" s="288">
        <f>VLOOKUP(C:C,德育基础分!A9:D109,4,0)</f>
        <v>99.8174071819842</v>
      </c>
      <c r="G10" s="288">
        <v>90</v>
      </c>
      <c r="H10" s="288">
        <f t="shared" si="4"/>
        <v>59.8904443091905</v>
      </c>
      <c r="I10" s="288">
        <f t="shared" si="5"/>
        <v>36</v>
      </c>
      <c r="J10" s="288">
        <f>VLOOKUP(C:C,'德育加分 (2)'!C:AC,27,0)</f>
        <v>9.37</v>
      </c>
      <c r="K10" s="291">
        <f>VLOOKUP(C:C,德育扣分!A8:F109,6,0)</f>
        <v>0</v>
      </c>
      <c r="L10" s="288">
        <f t="shared" si="6"/>
        <v>105.260444309191</v>
      </c>
      <c r="M10" s="288">
        <f t="shared" si="7"/>
        <v>21.0520888618381</v>
      </c>
      <c r="N10" s="292">
        <f>VLOOKUP(C:C,成绩!B7:D108,3,0)</f>
        <v>88.52</v>
      </c>
      <c r="O10" s="292">
        <f>VLOOKUP(C:C,成绩!B:E,4,0)</f>
        <v>90.6666666666667</v>
      </c>
      <c r="P10" s="293">
        <f t="shared" si="8"/>
        <v>88.9493333333333</v>
      </c>
      <c r="Q10" s="292">
        <f>VLOOKUP(D:D,智育加分汇总!F:G,2,0)</f>
        <v>31.8333333333333</v>
      </c>
      <c r="R10" s="292">
        <f t="shared" si="9"/>
        <v>120.782666666667</v>
      </c>
      <c r="S10" s="292">
        <f t="shared" si="10"/>
        <v>84.5478666666666</v>
      </c>
      <c r="T10" s="297">
        <f>VLOOKUP(C:C,成绩!B:F,5,0)</f>
        <v>92</v>
      </c>
      <c r="U10" s="297">
        <v>100</v>
      </c>
      <c r="V10" s="297">
        <f t="shared" si="0"/>
        <v>55.2</v>
      </c>
      <c r="W10" s="297">
        <f t="shared" si="1"/>
        <v>40</v>
      </c>
      <c r="X10" s="297">
        <f>VLOOKUP(C:C,'文体加分 (2)'!C8:O173,13,0)</f>
        <v>0</v>
      </c>
      <c r="Y10" s="297">
        <f t="shared" si="11"/>
        <v>95.2</v>
      </c>
      <c r="Z10" s="297">
        <f t="shared" si="12"/>
        <v>9.52</v>
      </c>
      <c r="AA10" s="301">
        <f t="shared" si="13"/>
        <v>115.119955528505</v>
      </c>
      <c r="AB10" s="302">
        <f>VLOOKUP(C:C,成绩!B:G,6,0)</f>
        <v>0.894736842105263</v>
      </c>
      <c r="AC10" s="303">
        <v>568</v>
      </c>
      <c r="AD10" s="304">
        <f>VLOOKUP(C:C,成绩!B:H,7,0)</f>
        <v>0</v>
      </c>
    </row>
    <row r="11" ht="14.25" spans="1:30">
      <c r="A11" s="287">
        <f t="shared" si="2"/>
        <v>8</v>
      </c>
      <c r="B11" s="287">
        <f t="shared" si="3"/>
        <v>3</v>
      </c>
      <c r="C11" s="161">
        <v>2022010374</v>
      </c>
      <c r="D11" s="159" t="s">
        <v>44</v>
      </c>
      <c r="E11" s="159" t="s">
        <v>36</v>
      </c>
      <c r="F11" s="288">
        <f>VLOOKUP(C:C,德育基础分!A10:D110,4,0)</f>
        <v>99.8478393183201</v>
      </c>
      <c r="G11" s="288">
        <v>90</v>
      </c>
      <c r="H11" s="288">
        <f t="shared" si="4"/>
        <v>59.9087035909921</v>
      </c>
      <c r="I11" s="288">
        <f t="shared" si="5"/>
        <v>36</v>
      </c>
      <c r="J11" s="288">
        <f>VLOOKUP(C:C,'德育加分 (2)'!C:AC,27,0)</f>
        <v>4.5</v>
      </c>
      <c r="K11" s="291">
        <f>VLOOKUP(C:C,德育扣分!A9:F110,6,0)</f>
        <v>0</v>
      </c>
      <c r="L11" s="288">
        <f t="shared" si="6"/>
        <v>100.408703590992</v>
      </c>
      <c r="M11" s="288">
        <f t="shared" si="7"/>
        <v>20.0817407181984</v>
      </c>
      <c r="N11" s="292">
        <f>VLOOKUP(C:C,成绩!B8:D109,3,0)</f>
        <v>88.0266666666667</v>
      </c>
      <c r="O11" s="292">
        <f>VLOOKUP(C:C,成绩!B:E,4,0)</f>
        <v>86.5</v>
      </c>
      <c r="P11" s="293">
        <f t="shared" si="8"/>
        <v>87.7213333333333</v>
      </c>
      <c r="Q11" s="292">
        <f>VLOOKUP(D:D,智育加分汇总!F:G,2,0)</f>
        <v>12</v>
      </c>
      <c r="R11" s="292">
        <f t="shared" si="9"/>
        <v>99.7213333333333</v>
      </c>
      <c r="S11" s="292">
        <f t="shared" si="10"/>
        <v>69.8049333333333</v>
      </c>
      <c r="T11" s="297">
        <f>VLOOKUP(C:C,成绩!B:F,5,0)</f>
        <v>95.5</v>
      </c>
      <c r="U11" s="297">
        <v>100</v>
      </c>
      <c r="V11" s="297">
        <f t="shared" si="0"/>
        <v>57.3</v>
      </c>
      <c r="W11" s="297">
        <f t="shared" si="1"/>
        <v>40</v>
      </c>
      <c r="X11" s="297">
        <f>VLOOKUP(C:C,'文体加分 (2)'!C9:O174,13,0)</f>
        <v>0</v>
      </c>
      <c r="Y11" s="297">
        <f t="shared" si="11"/>
        <v>97.3</v>
      </c>
      <c r="Z11" s="297">
        <f t="shared" si="12"/>
        <v>9.73</v>
      </c>
      <c r="AA11" s="301">
        <f t="shared" si="13"/>
        <v>99.6166740515317</v>
      </c>
      <c r="AB11" s="302">
        <f>VLOOKUP(C:C,成绩!B:G,6,0)</f>
        <v>0.947368421052632</v>
      </c>
      <c r="AC11" s="303">
        <v>591</v>
      </c>
      <c r="AD11" s="304">
        <f>VLOOKUP(C:C,成绩!B:H,7,0)</f>
        <v>0</v>
      </c>
    </row>
    <row r="12" ht="14.25" spans="1:30">
      <c r="A12" s="287">
        <f t="shared" si="2"/>
        <v>75</v>
      </c>
      <c r="B12" s="287">
        <f t="shared" si="3"/>
        <v>73</v>
      </c>
      <c r="C12" s="161">
        <v>2022012311</v>
      </c>
      <c r="D12" s="159" t="s">
        <v>45</v>
      </c>
      <c r="E12" s="159" t="s">
        <v>36</v>
      </c>
      <c r="F12" s="288">
        <f>VLOOKUP(C:C,德育基础分!A11:D111,4,0)</f>
        <v>99.8782714546561</v>
      </c>
      <c r="G12" s="288">
        <v>90</v>
      </c>
      <c r="H12" s="288">
        <f t="shared" si="4"/>
        <v>59.9269628727937</v>
      </c>
      <c r="I12" s="288">
        <f t="shared" si="5"/>
        <v>36</v>
      </c>
      <c r="J12" s="288">
        <f>VLOOKUP(C:C,'德育加分 (2)'!C:AC,27,0)</f>
        <v>0.5</v>
      </c>
      <c r="K12" s="291">
        <f>VLOOKUP(C:C,德育扣分!A10:F111,6,0)</f>
        <v>0</v>
      </c>
      <c r="L12" s="288">
        <f t="shared" si="6"/>
        <v>96.4269628727937</v>
      </c>
      <c r="M12" s="288">
        <f t="shared" si="7"/>
        <v>19.2853925745587</v>
      </c>
      <c r="N12" s="292">
        <f>VLOOKUP(C:C,成绩!B9:D110,3,0)</f>
        <v>72.3066666666667</v>
      </c>
      <c r="O12" s="292">
        <f>VLOOKUP(C:C,成绩!B:E,4,0)</f>
        <v>78</v>
      </c>
      <c r="P12" s="293">
        <f t="shared" si="8"/>
        <v>73.4453333333333</v>
      </c>
      <c r="Q12" s="292">
        <v>0</v>
      </c>
      <c r="R12" s="292">
        <f t="shared" si="9"/>
        <v>73.4453333333333</v>
      </c>
      <c r="S12" s="292">
        <f t="shared" si="10"/>
        <v>51.4117333333333</v>
      </c>
      <c r="T12" s="297">
        <f>VLOOKUP(C:C,成绩!B:F,5,0)</f>
        <v>84</v>
      </c>
      <c r="U12" s="297">
        <v>100</v>
      </c>
      <c r="V12" s="297">
        <f t="shared" si="0"/>
        <v>50.4</v>
      </c>
      <c r="W12" s="297">
        <f t="shared" si="1"/>
        <v>40</v>
      </c>
      <c r="X12" s="297">
        <f>VLOOKUP(C:C,'文体加分 (2)'!C10:O175,13,0)</f>
        <v>0</v>
      </c>
      <c r="Y12" s="297">
        <f t="shared" si="11"/>
        <v>90.4</v>
      </c>
      <c r="Z12" s="297">
        <f t="shared" si="12"/>
        <v>9.04</v>
      </c>
      <c r="AA12" s="301">
        <f t="shared" si="13"/>
        <v>79.7371259078921</v>
      </c>
      <c r="AB12" s="302">
        <f>VLOOKUP(C:C,成绩!B:G,6,0)</f>
        <v>0.421052631578947</v>
      </c>
      <c r="AC12" s="303">
        <v>510</v>
      </c>
      <c r="AD12" s="305">
        <f>VLOOKUP(C:C,成绩!B:H,7,0)</f>
        <v>1</v>
      </c>
    </row>
    <row r="13" ht="14.25" spans="1:30">
      <c r="A13" s="287">
        <f t="shared" si="2"/>
        <v>28</v>
      </c>
      <c r="B13" s="287">
        <f t="shared" si="3"/>
        <v>14</v>
      </c>
      <c r="C13" s="161">
        <v>2022010397</v>
      </c>
      <c r="D13" s="159" t="s">
        <v>46</v>
      </c>
      <c r="E13" s="159" t="s">
        <v>36</v>
      </c>
      <c r="F13" s="288">
        <f>VLOOKUP(C:C,德育基础分!A12:D112,4,0)</f>
        <v>99.8478393183201</v>
      </c>
      <c r="G13" s="288">
        <v>90</v>
      </c>
      <c r="H13" s="288">
        <f t="shared" si="4"/>
        <v>59.9087035909921</v>
      </c>
      <c r="I13" s="288">
        <f t="shared" si="5"/>
        <v>36</v>
      </c>
      <c r="J13" s="288">
        <f>VLOOKUP(C:C,'德育加分 (2)'!C:AC,27,0)</f>
        <v>0.5</v>
      </c>
      <c r="K13" s="291">
        <f>VLOOKUP(C:C,德育扣分!A11:F112,6,0)</f>
        <v>0</v>
      </c>
      <c r="L13" s="288">
        <f t="shared" si="6"/>
        <v>96.4087035909921</v>
      </c>
      <c r="M13" s="288">
        <f t="shared" si="7"/>
        <v>19.2817407181984</v>
      </c>
      <c r="N13" s="292">
        <f>VLOOKUP(C:C,成绩!B10:D111,3,0)</f>
        <v>84.9066666666667</v>
      </c>
      <c r="O13" s="292">
        <f>VLOOKUP(C:C,成绩!B:E,4,0)</f>
        <v>81.5</v>
      </c>
      <c r="P13" s="293">
        <f t="shared" si="8"/>
        <v>84.2253333333333</v>
      </c>
      <c r="Q13" s="292">
        <f>VLOOKUP(D:D,智育加分汇总!F:G,2,0)</f>
        <v>4</v>
      </c>
      <c r="R13" s="292">
        <f t="shared" si="9"/>
        <v>88.2253333333333</v>
      </c>
      <c r="S13" s="292">
        <f t="shared" si="10"/>
        <v>61.7577333333333</v>
      </c>
      <c r="T13" s="297">
        <f>VLOOKUP(C:C,成绩!B:F,5,0)</f>
        <v>86.5</v>
      </c>
      <c r="U13" s="297">
        <v>100</v>
      </c>
      <c r="V13" s="297">
        <f t="shared" si="0"/>
        <v>51.9</v>
      </c>
      <c r="W13" s="297">
        <f t="shared" si="1"/>
        <v>40</v>
      </c>
      <c r="X13" s="297">
        <f>VLOOKUP(C:C,'文体加分 (2)'!C11:O176,13,0)</f>
        <v>0</v>
      </c>
      <c r="Y13" s="297">
        <f t="shared" si="11"/>
        <v>91.9</v>
      </c>
      <c r="Z13" s="297">
        <f t="shared" si="12"/>
        <v>9.19</v>
      </c>
      <c r="AA13" s="301">
        <f t="shared" si="13"/>
        <v>90.2294740515318</v>
      </c>
      <c r="AB13" s="302">
        <f>VLOOKUP(C:C,成绩!B:G,6,0)</f>
        <v>0.947368421052632</v>
      </c>
      <c r="AC13" s="303">
        <v>580</v>
      </c>
      <c r="AD13" s="304">
        <f>VLOOKUP(C:C,成绩!B:H,7,0)</f>
        <v>0</v>
      </c>
    </row>
    <row r="14" ht="14.25" spans="1:30">
      <c r="A14" s="287">
        <f t="shared" si="2"/>
        <v>11</v>
      </c>
      <c r="B14" s="287">
        <f t="shared" si="3"/>
        <v>9</v>
      </c>
      <c r="C14" s="161">
        <v>2022010100</v>
      </c>
      <c r="D14" s="159" t="s">
        <v>47</v>
      </c>
      <c r="E14" s="159" t="s">
        <v>36</v>
      </c>
      <c r="F14" s="288">
        <f>VLOOKUP(C:C,德育基础分!A13:D113,4,0)</f>
        <v>99.8478393183201</v>
      </c>
      <c r="G14" s="288">
        <v>90</v>
      </c>
      <c r="H14" s="288">
        <f t="shared" si="4"/>
        <v>59.9087035909921</v>
      </c>
      <c r="I14" s="288">
        <f t="shared" si="5"/>
        <v>36</v>
      </c>
      <c r="J14" s="288">
        <f>VLOOKUP(C:C,'德育加分 (2)'!C:AC,27,0)</f>
        <v>8.5</v>
      </c>
      <c r="K14" s="291">
        <f>VLOOKUP(C:C,德育扣分!A12:F113,6,0)</f>
        <v>0</v>
      </c>
      <c r="L14" s="288">
        <f t="shared" si="6"/>
        <v>104.408703590992</v>
      </c>
      <c r="M14" s="288">
        <f t="shared" si="7"/>
        <v>20.8817407181984</v>
      </c>
      <c r="N14" s="292">
        <f>VLOOKUP(C:C,成绩!B11:D112,3,0)</f>
        <v>86.55</v>
      </c>
      <c r="O14" s="292">
        <f>VLOOKUP(C:C,成绩!B:E,4,0)</f>
        <v>82</v>
      </c>
      <c r="P14" s="293">
        <f t="shared" si="8"/>
        <v>85.64</v>
      </c>
      <c r="Q14" s="292">
        <f>VLOOKUP(D:D,智育加分汇总!F:G,2,0)</f>
        <v>10</v>
      </c>
      <c r="R14" s="292">
        <f t="shared" si="9"/>
        <v>95.64</v>
      </c>
      <c r="S14" s="292">
        <f t="shared" si="10"/>
        <v>66.948</v>
      </c>
      <c r="T14" s="297">
        <f>VLOOKUP(C:C,成绩!B:F,5,0)</f>
        <v>93.5</v>
      </c>
      <c r="U14" s="297">
        <v>100</v>
      </c>
      <c r="V14" s="297">
        <f t="shared" si="0"/>
        <v>56.1</v>
      </c>
      <c r="W14" s="297">
        <f t="shared" si="1"/>
        <v>40</v>
      </c>
      <c r="X14" s="297">
        <f>VLOOKUP(C:C,'文体加分 (2)'!C12:O177,13,0)</f>
        <v>0</v>
      </c>
      <c r="Y14" s="297">
        <f t="shared" si="11"/>
        <v>96.1</v>
      </c>
      <c r="Z14" s="297">
        <f t="shared" si="12"/>
        <v>9.61</v>
      </c>
      <c r="AA14" s="301">
        <f t="shared" si="13"/>
        <v>97.4397407181984</v>
      </c>
      <c r="AB14" s="302">
        <f>VLOOKUP(C:C,成绩!B:G,6,0)</f>
        <v>0.952380952380952</v>
      </c>
      <c r="AC14" s="303">
        <v>626</v>
      </c>
      <c r="AD14" s="304">
        <f>VLOOKUP(C:C,成绩!B:H,7,0)</f>
        <v>0</v>
      </c>
    </row>
    <row r="15" ht="14.25" spans="1:30">
      <c r="A15" s="287">
        <f t="shared" si="2"/>
        <v>72</v>
      </c>
      <c r="B15" s="287">
        <f t="shared" si="3"/>
        <v>58</v>
      </c>
      <c r="C15" s="161">
        <v>2022010377</v>
      </c>
      <c r="D15" s="159" t="s">
        <v>48</v>
      </c>
      <c r="E15" s="159" t="s">
        <v>36</v>
      </c>
      <c r="F15" s="288">
        <f>VLOOKUP(C:C,德育基础分!A14:D114,4,0)</f>
        <v>100</v>
      </c>
      <c r="G15" s="288">
        <v>90</v>
      </c>
      <c r="H15" s="288">
        <f t="shared" si="4"/>
        <v>60</v>
      </c>
      <c r="I15" s="288">
        <f t="shared" si="5"/>
        <v>36</v>
      </c>
      <c r="J15" s="288">
        <f>VLOOKUP(C:C,'德育加分 (2)'!C:AC,27,0)</f>
        <v>0.5</v>
      </c>
      <c r="K15" s="291">
        <f>VLOOKUP(C:C,德育扣分!A13:F114,6,0)</f>
        <v>0</v>
      </c>
      <c r="L15" s="288">
        <f t="shared" si="6"/>
        <v>96.5</v>
      </c>
      <c r="M15" s="288">
        <f t="shared" si="7"/>
        <v>19.3</v>
      </c>
      <c r="N15" s="292">
        <f>VLOOKUP(C:C,成绩!B12:D113,3,0)</f>
        <v>75.8</v>
      </c>
      <c r="O15" s="292">
        <f>VLOOKUP(C:C,成绩!B:E,4,0)</f>
        <v>73</v>
      </c>
      <c r="P15" s="293">
        <f t="shared" si="8"/>
        <v>75.24</v>
      </c>
      <c r="Q15" s="292">
        <v>0</v>
      </c>
      <c r="R15" s="292">
        <f t="shared" si="9"/>
        <v>75.24</v>
      </c>
      <c r="S15" s="292">
        <f t="shared" si="10"/>
        <v>52.668</v>
      </c>
      <c r="T15" s="297">
        <f>VLOOKUP(C:C,成绩!B:F,5,0)</f>
        <v>76</v>
      </c>
      <c r="U15" s="297">
        <v>100</v>
      </c>
      <c r="V15" s="297">
        <f t="shared" si="0"/>
        <v>45.6</v>
      </c>
      <c r="W15" s="297">
        <f t="shared" si="1"/>
        <v>40</v>
      </c>
      <c r="X15" s="297">
        <f>VLOOKUP(C:C,'文体加分 (2)'!C13:O178,13,0)</f>
        <v>0</v>
      </c>
      <c r="Y15" s="297">
        <f t="shared" si="11"/>
        <v>85.6</v>
      </c>
      <c r="Z15" s="297">
        <f t="shared" si="12"/>
        <v>8.56</v>
      </c>
      <c r="AA15" s="301">
        <f t="shared" si="13"/>
        <v>80.528</v>
      </c>
      <c r="AB15" s="302">
        <f>VLOOKUP(C:C,成绩!B:G,6,0)</f>
        <v>0.421052631578947</v>
      </c>
      <c r="AC15" s="303">
        <v>459</v>
      </c>
      <c r="AD15" s="304">
        <f>VLOOKUP(C:C,成绩!B:H,7,0)</f>
        <v>0</v>
      </c>
    </row>
    <row r="16" ht="14.25" spans="1:30">
      <c r="A16" s="287">
        <f t="shared" si="2"/>
        <v>86</v>
      </c>
      <c r="B16" s="287">
        <f t="shared" si="3"/>
        <v>91</v>
      </c>
      <c r="C16" s="161">
        <v>2022010379</v>
      </c>
      <c r="D16" s="159" t="s">
        <v>49</v>
      </c>
      <c r="E16" s="159" t="s">
        <v>36</v>
      </c>
      <c r="F16" s="288">
        <f>VLOOKUP(C:C,德育基础分!A15:D115,4,0)</f>
        <v>99.4826536822885</v>
      </c>
      <c r="G16" s="288">
        <v>90</v>
      </c>
      <c r="H16" s="288">
        <f t="shared" si="4"/>
        <v>59.6895922093731</v>
      </c>
      <c r="I16" s="288">
        <f t="shared" si="5"/>
        <v>36</v>
      </c>
      <c r="J16" s="288">
        <f>VLOOKUP(C:C,'德育加分 (2)'!C:AC,27,0)</f>
        <v>0.5</v>
      </c>
      <c r="K16" s="291">
        <f>VLOOKUP(C:C,德育扣分!A14:F115,6,0)</f>
        <v>0</v>
      </c>
      <c r="L16" s="288">
        <f t="shared" si="6"/>
        <v>96.1895922093731</v>
      </c>
      <c r="M16" s="288">
        <f t="shared" si="7"/>
        <v>19.2379184418746</v>
      </c>
      <c r="N16" s="292">
        <f>VLOOKUP(C:C,成绩!B13:D114,3,0)</f>
        <v>68.6153846153846</v>
      </c>
      <c r="O16" s="292">
        <f>VLOOKUP(C:C,成绩!B:E,4,0)</f>
        <v>84.6666666666667</v>
      </c>
      <c r="P16" s="293">
        <f t="shared" si="8"/>
        <v>71.825641025641</v>
      </c>
      <c r="Q16" s="292">
        <v>0</v>
      </c>
      <c r="R16" s="292">
        <f t="shared" si="9"/>
        <v>71.825641025641</v>
      </c>
      <c r="S16" s="292">
        <f t="shared" si="10"/>
        <v>50.2779487179487</v>
      </c>
      <c r="T16" s="297">
        <f>VLOOKUP(C:C,成绩!B:F,5,0)</f>
        <v>82</v>
      </c>
      <c r="U16" s="297">
        <v>100</v>
      </c>
      <c r="V16" s="297">
        <f t="shared" si="0"/>
        <v>49.2</v>
      </c>
      <c r="W16" s="297">
        <f t="shared" si="1"/>
        <v>40</v>
      </c>
      <c r="X16" s="297">
        <f>VLOOKUP(C:C,'文体加分 (2)'!C14:O179,13,0)</f>
        <v>0</v>
      </c>
      <c r="Y16" s="297">
        <f t="shared" si="11"/>
        <v>89.2</v>
      </c>
      <c r="Z16" s="297">
        <f t="shared" si="12"/>
        <v>8.92</v>
      </c>
      <c r="AA16" s="301">
        <f t="shared" si="13"/>
        <v>78.4358671598233</v>
      </c>
      <c r="AB16" s="302">
        <f>VLOOKUP(C:C,成绩!B:G,6,0)</f>
        <v>0.4</v>
      </c>
      <c r="AC16" s="306" t="s">
        <v>39</v>
      </c>
      <c r="AD16" s="305">
        <f>VLOOKUP(C:C,成绩!B:H,7,0)</f>
        <v>3</v>
      </c>
    </row>
    <row r="17" ht="14.25" spans="1:30">
      <c r="A17" s="287">
        <f t="shared" si="2"/>
        <v>52</v>
      </c>
      <c r="B17" s="287">
        <f t="shared" si="3"/>
        <v>43</v>
      </c>
      <c r="C17" s="161">
        <v>2022010382</v>
      </c>
      <c r="D17" s="159" t="s">
        <v>50</v>
      </c>
      <c r="E17" s="159" t="s">
        <v>36</v>
      </c>
      <c r="F17" s="288">
        <f>VLOOKUP(C:C,德育基础分!A16:D116,4,0)</f>
        <v>99.9391357273281</v>
      </c>
      <c r="G17" s="288">
        <v>90</v>
      </c>
      <c r="H17" s="288">
        <f t="shared" si="4"/>
        <v>59.9634814363968</v>
      </c>
      <c r="I17" s="288">
        <f t="shared" si="5"/>
        <v>36</v>
      </c>
      <c r="J17" s="288">
        <f>VLOOKUP(C:C,'德育加分 (2)'!C:AC,27,0)</f>
        <v>4.9</v>
      </c>
      <c r="K17" s="291">
        <f>VLOOKUP(C:C,德育扣分!A15:F116,6,0)</f>
        <v>0</v>
      </c>
      <c r="L17" s="288">
        <f t="shared" si="6"/>
        <v>100.863481436397</v>
      </c>
      <c r="M17" s="288">
        <f t="shared" si="7"/>
        <v>20.1726962872794</v>
      </c>
      <c r="N17" s="292">
        <f>VLOOKUP(C:C,成绩!B14:D115,3,0)</f>
        <v>78.2179487179487</v>
      </c>
      <c r="O17" s="292">
        <f>VLOOKUP(C:C,成绩!B:E,4,0)</f>
        <v>74.6666666666667</v>
      </c>
      <c r="P17" s="293">
        <f t="shared" si="8"/>
        <v>77.5076923076923</v>
      </c>
      <c r="Q17" s="292">
        <f>VLOOKUP(D:D,智育加分汇总!F:G,2,0)</f>
        <v>2</v>
      </c>
      <c r="R17" s="292">
        <f t="shared" si="9"/>
        <v>79.5076923076923</v>
      </c>
      <c r="S17" s="292">
        <f t="shared" si="10"/>
        <v>55.6553846153846</v>
      </c>
      <c r="T17" s="297">
        <f>VLOOKUP(C:C,成绩!B:F,5,0)</f>
        <v>87.5</v>
      </c>
      <c r="U17" s="297">
        <v>100</v>
      </c>
      <c r="V17" s="297">
        <f t="shared" si="0"/>
        <v>52.5</v>
      </c>
      <c r="W17" s="297">
        <f t="shared" si="1"/>
        <v>40</v>
      </c>
      <c r="X17" s="297">
        <f>VLOOKUP(C:C,'文体加分 (2)'!C15:O180,13,0)</f>
        <v>0</v>
      </c>
      <c r="Y17" s="297">
        <f t="shared" si="11"/>
        <v>92.5</v>
      </c>
      <c r="Z17" s="297">
        <f t="shared" si="12"/>
        <v>9.25</v>
      </c>
      <c r="AA17" s="301">
        <f t="shared" si="13"/>
        <v>85.078080902664</v>
      </c>
      <c r="AB17" s="302">
        <f>VLOOKUP(C:C,成绩!B:G,6,0)</f>
        <v>0.6</v>
      </c>
      <c r="AC17" s="303">
        <v>514</v>
      </c>
      <c r="AD17" s="304">
        <f>VLOOKUP(C:C,成绩!B:H,7,0)</f>
        <v>0</v>
      </c>
    </row>
    <row r="18" ht="14.25" spans="1:30">
      <c r="A18" s="287">
        <f t="shared" si="2"/>
        <v>25</v>
      </c>
      <c r="B18" s="287">
        <f t="shared" si="3"/>
        <v>47</v>
      </c>
      <c r="C18" s="161">
        <v>2022010383</v>
      </c>
      <c r="D18" s="159" t="s">
        <v>51</v>
      </c>
      <c r="E18" s="159" t="s">
        <v>36</v>
      </c>
      <c r="F18" s="288">
        <f>VLOOKUP(C:C,德育基础分!A17:D117,4,0)</f>
        <v>99.9087035909921</v>
      </c>
      <c r="G18" s="288">
        <v>90</v>
      </c>
      <c r="H18" s="288">
        <f t="shared" si="4"/>
        <v>59.9452221545952</v>
      </c>
      <c r="I18" s="288">
        <f t="shared" si="5"/>
        <v>36</v>
      </c>
      <c r="J18" s="288">
        <f>VLOOKUP(C:C,'德育加分 (2)'!C:AC,27,0)</f>
        <v>4.9</v>
      </c>
      <c r="K18" s="291">
        <f>VLOOKUP(C:C,德育扣分!A16:F117,6,0)</f>
        <v>0</v>
      </c>
      <c r="L18" s="288">
        <f t="shared" si="6"/>
        <v>100.845222154595</v>
      </c>
      <c r="M18" s="288">
        <f t="shared" si="7"/>
        <v>20.1690444309191</v>
      </c>
      <c r="N18" s="292">
        <f>VLOOKUP(C:C,成绩!B15:D116,3,0)</f>
        <v>77.6133333333333</v>
      </c>
      <c r="O18" s="292">
        <f>VLOOKUP(C:C,成绩!B:E,4,0)</f>
        <v>86</v>
      </c>
      <c r="P18" s="293">
        <f t="shared" si="8"/>
        <v>79.2906666666667</v>
      </c>
      <c r="Q18" s="292">
        <f>VLOOKUP(D:D,智育加分汇总!F:G,2,0)</f>
        <v>9</v>
      </c>
      <c r="R18" s="292">
        <f t="shared" si="9"/>
        <v>88.2906666666667</v>
      </c>
      <c r="S18" s="292">
        <f t="shared" si="10"/>
        <v>61.8034666666667</v>
      </c>
      <c r="T18" s="297">
        <f>VLOOKUP(C:C,成绩!B:F,5,0)</f>
        <v>81</v>
      </c>
      <c r="U18" s="297">
        <v>100</v>
      </c>
      <c r="V18" s="297">
        <f t="shared" si="0"/>
        <v>48.6</v>
      </c>
      <c r="W18" s="297">
        <f t="shared" si="1"/>
        <v>40</v>
      </c>
      <c r="X18" s="297">
        <f>VLOOKUP(C:C,'文体加分 (2)'!C16:O181,13,0)</f>
        <v>0</v>
      </c>
      <c r="Y18" s="297">
        <f t="shared" si="11"/>
        <v>88.6</v>
      </c>
      <c r="Z18" s="297">
        <f t="shared" si="12"/>
        <v>8.86</v>
      </c>
      <c r="AA18" s="301">
        <f t="shared" si="13"/>
        <v>90.8325110975857</v>
      </c>
      <c r="AB18" s="302">
        <f>VLOOKUP(C:C,成绩!B:G,6,0)</f>
        <v>0.684210526315789</v>
      </c>
      <c r="AC18" s="303">
        <v>490</v>
      </c>
      <c r="AD18" s="305">
        <f>VLOOKUP(C:C,成绩!B:H,7,0)</f>
        <v>1</v>
      </c>
    </row>
    <row r="19" ht="14.25" spans="1:30">
      <c r="A19" s="287">
        <f t="shared" si="2"/>
        <v>19</v>
      </c>
      <c r="B19" s="287">
        <f t="shared" si="3"/>
        <v>5</v>
      </c>
      <c r="C19" s="161">
        <v>2022010384</v>
      </c>
      <c r="D19" s="159" t="s">
        <v>52</v>
      </c>
      <c r="E19" s="159" t="s">
        <v>36</v>
      </c>
      <c r="F19" s="288">
        <f>VLOOKUP(C:C,德育基础分!A18:D118,4,0)</f>
        <v>99.969567863664</v>
      </c>
      <c r="G19" s="288">
        <v>90</v>
      </c>
      <c r="H19" s="288">
        <f t="shared" si="4"/>
        <v>59.9817407181984</v>
      </c>
      <c r="I19" s="288">
        <f t="shared" si="5"/>
        <v>36</v>
      </c>
      <c r="J19" s="288">
        <f>VLOOKUP(C:C,'德育加分 (2)'!C:AC,27,0)</f>
        <v>3.5</v>
      </c>
      <c r="K19" s="291">
        <f>VLOOKUP(C:C,德育扣分!A17:F118,6,0)</f>
        <v>0</v>
      </c>
      <c r="L19" s="288">
        <f t="shared" si="6"/>
        <v>99.4817407181984</v>
      </c>
      <c r="M19" s="288">
        <f t="shared" si="7"/>
        <v>19.8963481436397</v>
      </c>
      <c r="N19" s="292">
        <f>VLOOKUP(C:C,成绩!B16:D117,3,0)</f>
        <v>87.8</v>
      </c>
      <c r="O19" s="292">
        <f>VLOOKUP(C:C,成绩!B:E,4,0)</f>
        <v>80</v>
      </c>
      <c r="P19" s="293">
        <f t="shared" si="8"/>
        <v>86.24</v>
      </c>
      <c r="Q19" s="292">
        <f>VLOOKUP(D:D,智育加分汇总!F:G,2,0)</f>
        <v>6</v>
      </c>
      <c r="R19" s="292">
        <f t="shared" si="9"/>
        <v>92.24</v>
      </c>
      <c r="S19" s="292">
        <f t="shared" si="10"/>
        <v>64.568</v>
      </c>
      <c r="T19" s="297">
        <f>VLOOKUP(C:C,成绩!B:F,5,0)</f>
        <v>83.5</v>
      </c>
      <c r="U19" s="297">
        <v>100</v>
      </c>
      <c r="V19" s="297">
        <f t="shared" si="0"/>
        <v>50.1</v>
      </c>
      <c r="W19" s="297">
        <f t="shared" si="1"/>
        <v>40</v>
      </c>
      <c r="X19" s="297">
        <f>VLOOKUP(C:C,'文体加分 (2)'!C17:O182,13,0)</f>
        <v>2</v>
      </c>
      <c r="Y19" s="297">
        <f t="shared" si="11"/>
        <v>92.1</v>
      </c>
      <c r="Z19" s="297">
        <f t="shared" si="12"/>
        <v>9.21</v>
      </c>
      <c r="AA19" s="301">
        <f t="shared" si="13"/>
        <v>93.6743481436397</v>
      </c>
      <c r="AB19" s="302">
        <f>VLOOKUP(C:C,成绩!B:G,6,0)</f>
        <v>0.947368421052632</v>
      </c>
      <c r="AC19" s="306" t="s">
        <v>39</v>
      </c>
      <c r="AD19" s="304">
        <f>VLOOKUP(C:C,成绩!B:H,7,0)</f>
        <v>0</v>
      </c>
    </row>
    <row r="20" ht="14.25" spans="1:30">
      <c r="A20" s="287">
        <f t="shared" si="2"/>
        <v>55</v>
      </c>
      <c r="B20" s="287">
        <f t="shared" si="3"/>
        <v>34</v>
      </c>
      <c r="C20" s="161">
        <v>2022010385</v>
      </c>
      <c r="D20" s="159" t="s">
        <v>53</v>
      </c>
      <c r="E20" s="159" t="s">
        <v>36</v>
      </c>
      <c r="F20" s="288">
        <f>VLOOKUP(C:C,德育基础分!A19:D119,4,0)</f>
        <v>99.8782714546561</v>
      </c>
      <c r="G20" s="288">
        <v>90</v>
      </c>
      <c r="H20" s="288">
        <f t="shared" si="4"/>
        <v>59.9269628727937</v>
      </c>
      <c r="I20" s="288">
        <f t="shared" si="5"/>
        <v>36</v>
      </c>
      <c r="J20" s="288">
        <f>VLOOKUP(C:C,'德育加分 (2)'!C:AC,27,0)</f>
        <v>0.5</v>
      </c>
      <c r="K20" s="291">
        <f>VLOOKUP(C:C,德育扣分!A18:F119,6,0)</f>
        <v>0</v>
      </c>
      <c r="L20" s="288">
        <f t="shared" si="6"/>
        <v>96.4269628727937</v>
      </c>
      <c r="M20" s="288">
        <f t="shared" si="7"/>
        <v>19.2853925745587</v>
      </c>
      <c r="N20" s="292">
        <f>VLOOKUP(C:C,成绩!B17:D118,3,0)</f>
        <v>79.84</v>
      </c>
      <c r="O20" s="292">
        <f>VLOOKUP(C:C,成绩!B:E,4,0)</f>
        <v>80</v>
      </c>
      <c r="P20" s="293">
        <f t="shared" si="8"/>
        <v>79.872</v>
      </c>
      <c r="Q20" s="292">
        <v>0</v>
      </c>
      <c r="R20" s="292">
        <f t="shared" si="9"/>
        <v>79.872</v>
      </c>
      <c r="S20" s="292">
        <f t="shared" si="10"/>
        <v>55.9104</v>
      </c>
      <c r="T20" s="297">
        <f>VLOOKUP(C:C,成绩!B:F,5,0)</f>
        <v>87</v>
      </c>
      <c r="U20" s="297">
        <v>100</v>
      </c>
      <c r="V20" s="297">
        <f t="shared" si="0"/>
        <v>52.2</v>
      </c>
      <c r="W20" s="297">
        <f t="shared" si="1"/>
        <v>40</v>
      </c>
      <c r="X20" s="297">
        <f>VLOOKUP(C:C,'文体加分 (2)'!C18:O183,13,0)</f>
        <v>0</v>
      </c>
      <c r="Y20" s="297">
        <f t="shared" si="11"/>
        <v>92.2</v>
      </c>
      <c r="Z20" s="297">
        <f t="shared" si="12"/>
        <v>9.22</v>
      </c>
      <c r="AA20" s="301">
        <f t="shared" si="13"/>
        <v>84.4157925745587</v>
      </c>
      <c r="AB20" s="302">
        <f>VLOOKUP(C:C,成绩!B:G,6,0)</f>
        <v>0.631578947368421</v>
      </c>
      <c r="AC20" s="303">
        <v>554</v>
      </c>
      <c r="AD20" s="304">
        <f>VLOOKUP(C:C,成绩!B:H,7,0)</f>
        <v>0</v>
      </c>
    </row>
    <row r="21" ht="14.25" spans="1:30">
      <c r="A21" s="287">
        <f t="shared" si="2"/>
        <v>42</v>
      </c>
      <c r="B21" s="287">
        <f t="shared" si="3"/>
        <v>44</v>
      </c>
      <c r="C21" s="161">
        <v>2022010386</v>
      </c>
      <c r="D21" s="159" t="s">
        <v>54</v>
      </c>
      <c r="E21" s="159" t="s">
        <v>36</v>
      </c>
      <c r="F21" s="288">
        <f>VLOOKUP(C:C,德育基础分!A20:D120,4,0)</f>
        <v>99.8782714546561</v>
      </c>
      <c r="G21" s="288">
        <v>90</v>
      </c>
      <c r="H21" s="288">
        <f t="shared" si="4"/>
        <v>59.9269628727937</v>
      </c>
      <c r="I21" s="288">
        <f t="shared" si="5"/>
        <v>36</v>
      </c>
      <c r="J21" s="288">
        <f>VLOOKUP(C:C,'德育加分 (2)'!C:AC,27,0)</f>
        <v>4.9</v>
      </c>
      <c r="K21" s="291">
        <f>VLOOKUP(C:C,德育扣分!A19:F120,6,0)</f>
        <v>0</v>
      </c>
      <c r="L21" s="288">
        <f t="shared" si="6"/>
        <v>100.826962872794</v>
      </c>
      <c r="M21" s="288">
        <f t="shared" si="7"/>
        <v>20.1653925745587</v>
      </c>
      <c r="N21" s="292">
        <f>VLOOKUP(C:C,成绩!B18:D119,3,0)</f>
        <v>78.1666666666667</v>
      </c>
      <c r="O21" s="292">
        <f>VLOOKUP(C:C,成绩!B:E,4,0)</f>
        <v>70.5</v>
      </c>
      <c r="P21" s="293">
        <f t="shared" si="8"/>
        <v>76.6333333333333</v>
      </c>
      <c r="Q21" s="292">
        <f>VLOOKUP(D:D,智育加分汇总!F:G,2,0)</f>
        <v>7</v>
      </c>
      <c r="R21" s="292">
        <f t="shared" si="9"/>
        <v>83.6333333333333</v>
      </c>
      <c r="S21" s="292">
        <f t="shared" si="10"/>
        <v>58.5433333333333</v>
      </c>
      <c r="T21" s="297">
        <f>VLOOKUP(C:C,成绩!B:F,5,0)</f>
        <v>75</v>
      </c>
      <c r="U21" s="297">
        <v>100</v>
      </c>
      <c r="V21" s="297">
        <f t="shared" si="0"/>
        <v>45</v>
      </c>
      <c r="W21" s="297">
        <f t="shared" si="1"/>
        <v>40</v>
      </c>
      <c r="X21" s="297">
        <f>VLOOKUP(C:C,'文体加分 (2)'!C19:O184,13,0)</f>
        <v>0</v>
      </c>
      <c r="Y21" s="297">
        <f t="shared" si="11"/>
        <v>85</v>
      </c>
      <c r="Z21" s="297">
        <f t="shared" si="12"/>
        <v>8.5</v>
      </c>
      <c r="AA21" s="301">
        <f t="shared" si="13"/>
        <v>87.2087259078921</v>
      </c>
      <c r="AB21" s="302">
        <f>VLOOKUP(C:C,成绩!B:G,6,0)</f>
        <v>0.45</v>
      </c>
      <c r="AC21" s="303">
        <v>478</v>
      </c>
      <c r="AD21" s="305">
        <f>VLOOKUP(C:C,成绩!B:H,7,0)</f>
        <v>1</v>
      </c>
    </row>
    <row r="22" ht="14.25" spans="1:30">
      <c r="A22" s="287">
        <f t="shared" si="2"/>
        <v>34</v>
      </c>
      <c r="B22" s="287">
        <f t="shared" si="3"/>
        <v>35</v>
      </c>
      <c r="C22" s="161">
        <v>2022010389</v>
      </c>
      <c r="D22" s="159" t="s">
        <v>55</v>
      </c>
      <c r="E22" s="159" t="s">
        <v>36</v>
      </c>
      <c r="F22" s="288">
        <f>VLOOKUP(C:C,德育基础分!A21:D121,4,0)</f>
        <v>99.9391357273281</v>
      </c>
      <c r="G22" s="288">
        <v>90</v>
      </c>
      <c r="H22" s="288">
        <f t="shared" si="4"/>
        <v>59.9634814363968</v>
      </c>
      <c r="I22" s="288">
        <f t="shared" si="5"/>
        <v>36</v>
      </c>
      <c r="J22" s="288">
        <f>VLOOKUP(C:C,'德育加分 (2)'!C:AC,27,0)</f>
        <v>4.1</v>
      </c>
      <c r="K22" s="291">
        <f>VLOOKUP(C:C,德育扣分!A20:F121,6,0)</f>
        <v>0</v>
      </c>
      <c r="L22" s="288">
        <f t="shared" si="6"/>
        <v>100.063481436397</v>
      </c>
      <c r="M22" s="288">
        <f t="shared" si="7"/>
        <v>20.0126962872794</v>
      </c>
      <c r="N22" s="292">
        <f>VLOOKUP(C:C,成绩!B19:D120,3,0)</f>
        <v>79.6973684210526</v>
      </c>
      <c r="O22" s="292">
        <f>VLOOKUP(C:C,成绩!B:E,4,0)</f>
        <v>78</v>
      </c>
      <c r="P22" s="293">
        <f t="shared" si="8"/>
        <v>79.3578947368421</v>
      </c>
      <c r="Q22" s="292">
        <f>VLOOKUP(D:D,智育加分汇总!F:G,2,0)</f>
        <v>8</v>
      </c>
      <c r="R22" s="292">
        <f t="shared" si="9"/>
        <v>87.3578947368421</v>
      </c>
      <c r="S22" s="292">
        <f t="shared" si="10"/>
        <v>61.1505263157895</v>
      </c>
      <c r="T22" s="297">
        <f>VLOOKUP(C:C,成绩!B:F,5,0)</f>
        <v>75</v>
      </c>
      <c r="U22" s="297">
        <v>100</v>
      </c>
      <c r="V22" s="297">
        <f t="shared" si="0"/>
        <v>45</v>
      </c>
      <c r="W22" s="297">
        <f t="shared" si="1"/>
        <v>40</v>
      </c>
      <c r="X22" s="297">
        <f>VLOOKUP(C:C,'文体加分 (2)'!C20:O185,13,0)</f>
        <v>0</v>
      </c>
      <c r="Y22" s="297">
        <f t="shared" si="11"/>
        <v>85</v>
      </c>
      <c r="Z22" s="297">
        <f t="shared" si="12"/>
        <v>8.5</v>
      </c>
      <c r="AA22" s="301">
        <f t="shared" si="13"/>
        <v>89.6632226030688</v>
      </c>
      <c r="AB22" s="302">
        <f>VLOOKUP(C:C,成绩!B:G,6,0)</f>
        <v>0.6</v>
      </c>
      <c r="AC22" s="303">
        <v>557</v>
      </c>
      <c r="AD22" s="304">
        <f>VLOOKUP(C:C,成绩!B:H,7,0)</f>
        <v>0</v>
      </c>
    </row>
    <row r="23" ht="14.25" spans="1:30">
      <c r="A23" s="287">
        <f t="shared" si="2"/>
        <v>22</v>
      </c>
      <c r="B23" s="287">
        <f t="shared" si="3"/>
        <v>26</v>
      </c>
      <c r="C23" s="161">
        <v>2022010390</v>
      </c>
      <c r="D23" s="159" t="s">
        <v>56</v>
      </c>
      <c r="E23" s="159" t="s">
        <v>36</v>
      </c>
      <c r="F23" s="288">
        <f>VLOOKUP(C:C,德育基础分!A22:D122,4,0)</f>
        <v>99.5130858186245</v>
      </c>
      <c r="G23" s="288">
        <v>90</v>
      </c>
      <c r="H23" s="288">
        <f t="shared" si="4"/>
        <v>59.7078514911747</v>
      </c>
      <c r="I23" s="288">
        <f t="shared" si="5"/>
        <v>36</v>
      </c>
      <c r="J23" s="288">
        <f>VLOOKUP(C:C,'德育加分 (2)'!C:AC,27,0)</f>
        <v>7.1</v>
      </c>
      <c r="K23" s="291">
        <f>VLOOKUP(C:C,德育扣分!A21:F122,6,0)</f>
        <v>0</v>
      </c>
      <c r="L23" s="288">
        <f t="shared" si="6"/>
        <v>102.807851491175</v>
      </c>
      <c r="M23" s="288">
        <f t="shared" si="7"/>
        <v>20.5615702982349</v>
      </c>
      <c r="N23" s="292">
        <f>VLOOKUP(C:C,成绩!B20:D121,3,0)</f>
        <v>82.9866666666667</v>
      </c>
      <c r="O23" s="292">
        <f>VLOOKUP(C:C,成绩!B:E,4,0)</f>
        <v>87</v>
      </c>
      <c r="P23" s="293">
        <f t="shared" si="8"/>
        <v>83.7893333333333</v>
      </c>
      <c r="Q23" s="292">
        <f>VLOOKUP(D:D,智育加分汇总!F:G,2,0)</f>
        <v>7</v>
      </c>
      <c r="R23" s="292">
        <f t="shared" si="9"/>
        <v>90.7893333333333</v>
      </c>
      <c r="S23" s="292">
        <f t="shared" si="10"/>
        <v>63.5525333333333</v>
      </c>
      <c r="T23" s="297">
        <f>VLOOKUP(C:C,成绩!B:F,5,0)</f>
        <v>82.5</v>
      </c>
      <c r="U23" s="297">
        <v>100</v>
      </c>
      <c r="V23" s="297">
        <f t="shared" si="0"/>
        <v>49.5</v>
      </c>
      <c r="W23" s="297">
        <f t="shared" si="1"/>
        <v>40</v>
      </c>
      <c r="X23" s="297">
        <f>VLOOKUP(C:C,'文体加分 (2)'!C21:O186,13,0)</f>
        <v>0</v>
      </c>
      <c r="Y23" s="297">
        <f t="shared" si="11"/>
        <v>89.5</v>
      </c>
      <c r="Z23" s="297">
        <f t="shared" si="12"/>
        <v>8.95</v>
      </c>
      <c r="AA23" s="301">
        <f t="shared" si="13"/>
        <v>93.0641036315683</v>
      </c>
      <c r="AB23" s="302">
        <f>VLOOKUP(C:C,成绩!B:G,6,0)</f>
        <v>0.789473684210526</v>
      </c>
      <c r="AC23" s="303">
        <v>584</v>
      </c>
      <c r="AD23" s="305">
        <f>VLOOKUP(C:C,成绩!B:H,7,0)</f>
        <v>1</v>
      </c>
    </row>
    <row r="24" ht="14.25" spans="1:30">
      <c r="A24" s="287">
        <f t="shared" si="2"/>
        <v>92</v>
      </c>
      <c r="B24" s="287">
        <f t="shared" si="3"/>
        <v>17</v>
      </c>
      <c r="C24" s="161">
        <v>2022010392</v>
      </c>
      <c r="D24" s="159" t="s">
        <v>57</v>
      </c>
      <c r="E24" s="159" t="s">
        <v>36</v>
      </c>
      <c r="F24" s="288">
        <f>VLOOKUP(C:C,德育基础分!A23:D123,4,0)</f>
        <v>99.7869750456482</v>
      </c>
      <c r="G24" s="288">
        <v>90</v>
      </c>
      <c r="H24" s="288">
        <f t="shared" si="4"/>
        <v>59.8721850273889</v>
      </c>
      <c r="I24" s="288">
        <f t="shared" si="5"/>
        <v>36</v>
      </c>
      <c r="J24" s="288">
        <f>VLOOKUP(C:C,'德育加分 (2)'!C:AC,27,0)</f>
        <v>0.5</v>
      </c>
      <c r="K24" s="291">
        <f>VLOOKUP(C:C,德育扣分!A22:F123,6,0)</f>
        <v>0</v>
      </c>
      <c r="L24" s="288">
        <f t="shared" si="6"/>
        <v>96.3721850273889</v>
      </c>
      <c r="M24" s="288">
        <f t="shared" si="7"/>
        <v>19.2744370054778</v>
      </c>
      <c r="N24" s="292">
        <f>VLOOKUP(C:C,成绩!B21:D122,3,0)</f>
        <v>84.7564102564103</v>
      </c>
      <c r="O24" s="292">
        <f>VLOOKUP(C:C,成绩!B:E,4,0)</f>
        <v>0</v>
      </c>
      <c r="P24" s="293">
        <f t="shared" si="8"/>
        <v>67.8051282051282</v>
      </c>
      <c r="Q24" s="292">
        <v>0</v>
      </c>
      <c r="R24" s="292">
        <f t="shared" si="9"/>
        <v>67.8051282051282</v>
      </c>
      <c r="S24" s="292">
        <f t="shared" si="10"/>
        <v>47.4635897435897</v>
      </c>
      <c r="T24" s="297">
        <f>VLOOKUP(C:C,成绩!B:F,5,0)</f>
        <v>87.5</v>
      </c>
      <c r="U24" s="297">
        <v>100</v>
      </c>
      <c r="V24" s="297">
        <f t="shared" si="0"/>
        <v>52.5</v>
      </c>
      <c r="W24" s="297">
        <f t="shared" si="1"/>
        <v>40</v>
      </c>
      <c r="X24" s="297">
        <f>VLOOKUP(C:C,'文体加分 (2)'!C22:O187,13,0)</f>
        <v>0</v>
      </c>
      <c r="Y24" s="297">
        <f t="shared" si="11"/>
        <v>92.5</v>
      </c>
      <c r="Z24" s="297">
        <f t="shared" si="12"/>
        <v>9.25</v>
      </c>
      <c r="AA24" s="301">
        <f t="shared" si="13"/>
        <v>75.9880267490675</v>
      </c>
      <c r="AB24" s="302">
        <f>VLOOKUP(C:C,成绩!B:G,6,0)</f>
        <v>0.8</v>
      </c>
      <c r="AC24" s="303">
        <v>517</v>
      </c>
      <c r="AD24" s="304">
        <f>VLOOKUP(C:C,成绩!B:H,7,0)</f>
        <v>0</v>
      </c>
    </row>
    <row r="25" ht="14.25" spans="1:30">
      <c r="A25" s="287">
        <f t="shared" si="2"/>
        <v>35</v>
      </c>
      <c r="B25" s="287">
        <f t="shared" si="3"/>
        <v>27</v>
      </c>
      <c r="C25" s="161">
        <v>2022010394</v>
      </c>
      <c r="D25" s="159" t="s">
        <v>58</v>
      </c>
      <c r="E25" s="159" t="s">
        <v>36</v>
      </c>
      <c r="F25" s="288">
        <f>VLOOKUP(C:C,德育基础分!A24:D124,4,0)</f>
        <v>99.7261107729763</v>
      </c>
      <c r="G25" s="288">
        <v>90</v>
      </c>
      <c r="H25" s="288">
        <f t="shared" si="4"/>
        <v>59.8356664637857</v>
      </c>
      <c r="I25" s="288">
        <f t="shared" si="5"/>
        <v>36</v>
      </c>
      <c r="J25" s="288">
        <f>VLOOKUP(C:C,'德育加分 (2)'!C:AC,27,0)</f>
        <v>0.5</v>
      </c>
      <c r="K25" s="291">
        <f>VLOOKUP(C:C,德育扣分!A23:F124,6,0)</f>
        <v>0</v>
      </c>
      <c r="L25" s="288">
        <f t="shared" si="6"/>
        <v>96.3356664637857</v>
      </c>
      <c r="M25" s="288">
        <f t="shared" si="7"/>
        <v>19.2671332927572</v>
      </c>
      <c r="N25" s="292">
        <f>VLOOKUP(C:C,成绩!B22:D123,3,0)</f>
        <v>82.8974358974359</v>
      </c>
      <c r="O25" s="292">
        <f>VLOOKUP(C:C,成绩!B:E,4,0)</f>
        <v>94</v>
      </c>
      <c r="P25" s="293">
        <f t="shared" si="8"/>
        <v>85.1179487179487</v>
      </c>
      <c r="Q25" s="292">
        <v>0</v>
      </c>
      <c r="R25" s="292">
        <f t="shared" si="9"/>
        <v>85.1179487179487</v>
      </c>
      <c r="S25" s="292">
        <f t="shared" si="10"/>
        <v>59.5825641025641</v>
      </c>
      <c r="T25" s="297">
        <f>VLOOKUP(C:C,成绩!B:F,5,0)</f>
        <v>90.5</v>
      </c>
      <c r="U25" s="297">
        <v>100</v>
      </c>
      <c r="V25" s="297">
        <f t="shared" si="0"/>
        <v>54.3</v>
      </c>
      <c r="W25" s="297">
        <f t="shared" si="1"/>
        <v>40</v>
      </c>
      <c r="X25" s="297">
        <f>VLOOKUP(C:C,'文体加分 (2)'!C23:O188,13,0)</f>
        <v>10</v>
      </c>
      <c r="Y25" s="297">
        <f t="shared" si="11"/>
        <v>104.3</v>
      </c>
      <c r="Z25" s="297">
        <f t="shared" si="12"/>
        <v>10.43</v>
      </c>
      <c r="AA25" s="301">
        <f t="shared" si="13"/>
        <v>89.2796973953212</v>
      </c>
      <c r="AB25" s="302">
        <f>VLOOKUP(C:C,成绩!B:G,6,0)</f>
        <v>0.85</v>
      </c>
      <c r="AC25" s="303">
        <v>610</v>
      </c>
      <c r="AD25" s="304">
        <f>VLOOKUP(C:C,成绩!B:H,7,0)</f>
        <v>0</v>
      </c>
    </row>
    <row r="26" ht="14.25" spans="1:30">
      <c r="A26" s="287">
        <f t="shared" si="2"/>
        <v>63</v>
      </c>
      <c r="B26" s="287">
        <f t="shared" si="3"/>
        <v>45</v>
      </c>
      <c r="C26" s="161">
        <v>2022012312</v>
      </c>
      <c r="D26" s="159" t="s">
        <v>59</v>
      </c>
      <c r="E26" s="159" t="s">
        <v>36</v>
      </c>
      <c r="F26" s="288">
        <f>VLOOKUP(C:C,德育基础分!A25:D125,4,0)</f>
        <v>98.7218502738892</v>
      </c>
      <c r="G26" s="288">
        <v>90</v>
      </c>
      <c r="H26" s="288">
        <f t="shared" si="4"/>
        <v>59.2331101643335</v>
      </c>
      <c r="I26" s="288">
        <f t="shared" si="5"/>
        <v>36</v>
      </c>
      <c r="J26" s="288">
        <f>VLOOKUP(C:C,'德育加分 (2)'!C:AC,27,0)</f>
        <v>2.5</v>
      </c>
      <c r="K26" s="291">
        <f>VLOOKUP(C:C,德育扣分!A24:F125,6,0)</f>
        <v>0</v>
      </c>
      <c r="L26" s="288">
        <f t="shared" si="6"/>
        <v>97.7331101643335</v>
      </c>
      <c r="M26" s="288">
        <f t="shared" si="7"/>
        <v>19.5466220328667</v>
      </c>
      <c r="N26" s="292">
        <f>VLOOKUP(C:C,成绩!B23:D124,3,0)</f>
        <v>77.8933333333333</v>
      </c>
      <c r="O26" s="292">
        <f>VLOOKUP(C:C,成绩!B:E,4,0)</f>
        <v>79</v>
      </c>
      <c r="P26" s="293">
        <f t="shared" si="8"/>
        <v>78.1146666666667</v>
      </c>
      <c r="Q26" s="292">
        <v>0</v>
      </c>
      <c r="R26" s="292">
        <f t="shared" si="9"/>
        <v>78.1146666666667</v>
      </c>
      <c r="S26" s="292">
        <f t="shared" si="10"/>
        <v>54.6802666666667</v>
      </c>
      <c r="T26" s="297">
        <f>VLOOKUP(C:C,成绩!B:F,5,0)</f>
        <v>76.5</v>
      </c>
      <c r="U26" s="297">
        <v>100</v>
      </c>
      <c r="V26" s="297">
        <f t="shared" si="0"/>
        <v>45.9</v>
      </c>
      <c r="W26" s="297">
        <f t="shared" si="1"/>
        <v>40</v>
      </c>
      <c r="X26" s="297">
        <f>VLOOKUP(C:C,'文体加分 (2)'!C24:O189,13,0)</f>
        <v>0</v>
      </c>
      <c r="Y26" s="297">
        <f t="shared" si="11"/>
        <v>85.9</v>
      </c>
      <c r="Z26" s="297">
        <f t="shared" si="12"/>
        <v>8.59</v>
      </c>
      <c r="AA26" s="301">
        <f t="shared" si="13"/>
        <v>82.8168886995334</v>
      </c>
      <c r="AB26" s="302">
        <f>VLOOKUP(C:C,成绩!B:G,6,0)</f>
        <v>0.631578947368421</v>
      </c>
      <c r="AC26" s="303">
        <v>590</v>
      </c>
      <c r="AD26" s="304">
        <f>VLOOKUP(C:C,成绩!B:H,7,0)</f>
        <v>0</v>
      </c>
    </row>
    <row r="27" ht="14.25" spans="1:30">
      <c r="A27" s="287">
        <f t="shared" si="2"/>
        <v>74</v>
      </c>
      <c r="B27" s="287">
        <f t="shared" si="3"/>
        <v>75</v>
      </c>
      <c r="C27" s="161">
        <v>2022010409</v>
      </c>
      <c r="D27" s="159" t="s">
        <v>60</v>
      </c>
      <c r="E27" s="159" t="s">
        <v>36</v>
      </c>
      <c r="F27" s="288">
        <f>VLOOKUP(C:C,德育基础分!A26:D126,4,0)</f>
        <v>99.7869750456482</v>
      </c>
      <c r="G27" s="288">
        <v>90</v>
      </c>
      <c r="H27" s="288">
        <f t="shared" si="4"/>
        <v>59.8721850273889</v>
      </c>
      <c r="I27" s="288">
        <f t="shared" si="5"/>
        <v>36</v>
      </c>
      <c r="J27" s="288">
        <f>VLOOKUP(C:C,'德育加分 (2)'!C:AC,27,0)</f>
        <v>0.5</v>
      </c>
      <c r="K27" s="291">
        <f>VLOOKUP(C:C,德育扣分!A25:F126,6,0)</f>
        <v>0</v>
      </c>
      <c r="L27" s="288">
        <f t="shared" si="6"/>
        <v>96.3721850273889</v>
      </c>
      <c r="M27" s="288">
        <f t="shared" si="7"/>
        <v>19.2744370054778</v>
      </c>
      <c r="N27" s="292">
        <f>VLOOKUP(C:C,成绩!B24:D125,3,0)</f>
        <v>71.68</v>
      </c>
      <c r="O27" s="292">
        <f>VLOOKUP(C:C,成绩!B:E,4,0)</f>
        <v>85</v>
      </c>
      <c r="P27" s="293">
        <f t="shared" si="8"/>
        <v>74.344</v>
      </c>
      <c r="Q27" s="292">
        <v>0</v>
      </c>
      <c r="R27" s="292">
        <f t="shared" si="9"/>
        <v>74.344</v>
      </c>
      <c r="S27" s="292">
        <f t="shared" si="10"/>
        <v>52.0408</v>
      </c>
      <c r="T27" s="297">
        <f>VLOOKUP(C:C,成绩!B:F,5,0)</f>
        <v>81.5</v>
      </c>
      <c r="U27" s="297">
        <v>100</v>
      </c>
      <c r="V27" s="297">
        <f t="shared" si="0"/>
        <v>48.9</v>
      </c>
      <c r="W27" s="297">
        <f t="shared" si="1"/>
        <v>40</v>
      </c>
      <c r="X27" s="297">
        <f>VLOOKUP(C:C,'文体加分 (2)'!C25:O190,13,0)</f>
        <v>0</v>
      </c>
      <c r="Y27" s="297">
        <f t="shared" si="11"/>
        <v>88.9</v>
      </c>
      <c r="Z27" s="297">
        <f t="shared" si="12"/>
        <v>8.89</v>
      </c>
      <c r="AA27" s="301">
        <f t="shared" si="13"/>
        <v>80.2052370054778</v>
      </c>
      <c r="AB27" s="302">
        <f>VLOOKUP(C:C,成绩!B:G,6,0)</f>
        <v>0.473684210526316</v>
      </c>
      <c r="AC27" s="303">
        <v>445</v>
      </c>
      <c r="AD27" s="305">
        <f>VLOOKUP(C:C,成绩!B:H,7,0)</f>
        <v>2</v>
      </c>
    </row>
    <row r="28" ht="14.25" spans="1:30">
      <c r="A28" s="287">
        <f t="shared" si="2"/>
        <v>79</v>
      </c>
      <c r="B28" s="287">
        <f t="shared" si="3"/>
        <v>80</v>
      </c>
      <c r="C28" s="161">
        <v>2022010411</v>
      </c>
      <c r="D28" s="159" t="s">
        <v>61</v>
      </c>
      <c r="E28" s="159" t="s">
        <v>36</v>
      </c>
      <c r="F28" s="288">
        <f>VLOOKUP(C:C,德育基础分!A27:D127,4,0)</f>
        <v>99.7869750456482</v>
      </c>
      <c r="G28" s="288">
        <v>90</v>
      </c>
      <c r="H28" s="288">
        <f t="shared" si="4"/>
        <v>59.8721850273889</v>
      </c>
      <c r="I28" s="288">
        <f t="shared" si="5"/>
        <v>36</v>
      </c>
      <c r="J28" s="288">
        <f>VLOOKUP(C:C,'德育加分 (2)'!C:AC,27,0)</f>
        <v>0.5</v>
      </c>
      <c r="K28" s="291">
        <f>VLOOKUP(C:C,德育扣分!A26:F127,6,0)</f>
        <v>0</v>
      </c>
      <c r="L28" s="288">
        <f t="shared" si="6"/>
        <v>96.3721850273889</v>
      </c>
      <c r="M28" s="288">
        <f t="shared" si="7"/>
        <v>19.2744370054778</v>
      </c>
      <c r="N28" s="292">
        <f>VLOOKUP(C:C,成绩!B25:D126,3,0)</f>
        <v>70.7692307692308</v>
      </c>
      <c r="O28" s="292">
        <f>VLOOKUP(C:C,成绩!B:E,4,0)</f>
        <v>79</v>
      </c>
      <c r="P28" s="293">
        <f t="shared" si="8"/>
        <v>72.4153846153846</v>
      </c>
      <c r="Q28" s="292">
        <v>0</v>
      </c>
      <c r="R28" s="292">
        <f t="shared" si="9"/>
        <v>72.4153846153846</v>
      </c>
      <c r="S28" s="292">
        <f t="shared" si="10"/>
        <v>50.6907692307692</v>
      </c>
      <c r="T28" s="297">
        <f>VLOOKUP(C:C,成绩!B:F,5,0)</f>
        <v>91.5</v>
      </c>
      <c r="U28" s="297">
        <v>100</v>
      </c>
      <c r="V28" s="297">
        <f t="shared" si="0"/>
        <v>54.9</v>
      </c>
      <c r="W28" s="297">
        <f t="shared" si="1"/>
        <v>40</v>
      </c>
      <c r="X28" s="297">
        <f>VLOOKUP(C:C,'文体加分 (2)'!C26:O191,13,0)</f>
        <v>0</v>
      </c>
      <c r="Y28" s="297">
        <f t="shared" si="11"/>
        <v>94.9</v>
      </c>
      <c r="Z28" s="297">
        <f t="shared" si="12"/>
        <v>9.49</v>
      </c>
      <c r="AA28" s="301">
        <f t="shared" si="13"/>
        <v>79.455206236247</v>
      </c>
      <c r="AB28" s="302">
        <f>VLOOKUP(C:C,成绩!B:G,6,0)</f>
        <v>0.45</v>
      </c>
      <c r="AC28" s="306" t="s">
        <v>39</v>
      </c>
      <c r="AD28" s="305">
        <f>VLOOKUP(C:C,成绩!B:H,7,0)</f>
        <v>2</v>
      </c>
    </row>
    <row r="29" ht="13.5" customHeight="1" spans="1:30">
      <c r="A29" s="287">
        <f t="shared" si="2"/>
        <v>23</v>
      </c>
      <c r="B29" s="287">
        <f t="shared" si="3"/>
        <v>16</v>
      </c>
      <c r="C29" s="161">
        <v>2022010412</v>
      </c>
      <c r="D29" s="159" t="s">
        <v>62</v>
      </c>
      <c r="E29" s="159" t="s">
        <v>36</v>
      </c>
      <c r="F29" s="288">
        <f>VLOOKUP(C:C,德育基础分!A28:D128,4,0)</f>
        <v>99.8174071819842</v>
      </c>
      <c r="G29" s="288">
        <v>90</v>
      </c>
      <c r="H29" s="288">
        <f t="shared" si="4"/>
        <v>59.8904443091905</v>
      </c>
      <c r="I29" s="288">
        <f t="shared" si="5"/>
        <v>36</v>
      </c>
      <c r="J29" s="288">
        <f>VLOOKUP(C:C,'德育加分 (2)'!C:AC,27,0)</f>
        <v>0.5</v>
      </c>
      <c r="K29" s="291">
        <f>VLOOKUP(C:C,德育扣分!A27:F128,6,0)</f>
        <v>0</v>
      </c>
      <c r="L29" s="288">
        <f t="shared" si="6"/>
        <v>96.3904443091905</v>
      </c>
      <c r="M29" s="288">
        <f t="shared" si="7"/>
        <v>19.2780888618381</v>
      </c>
      <c r="N29" s="292">
        <f>VLOOKUP(C:C,成绩!B26:D127,3,0)</f>
        <v>84.8533333333333</v>
      </c>
      <c r="O29" s="292">
        <f>VLOOKUP(C:C,成绩!B:E,4,0)</f>
        <v>82.5</v>
      </c>
      <c r="P29" s="293">
        <f t="shared" si="8"/>
        <v>84.3826666666667</v>
      </c>
      <c r="Q29" s="292">
        <f>VLOOKUP(D:D,智育加分汇总!F:G,2,0)</f>
        <v>6</v>
      </c>
      <c r="R29" s="292">
        <f t="shared" si="9"/>
        <v>90.3826666666667</v>
      </c>
      <c r="S29" s="292">
        <f t="shared" si="10"/>
        <v>63.2678666666667</v>
      </c>
      <c r="T29" s="297">
        <f>VLOOKUP(C:C,成绩!B:F,5,0)</f>
        <v>92.5</v>
      </c>
      <c r="U29" s="297">
        <v>100</v>
      </c>
      <c r="V29" s="297">
        <f t="shared" si="0"/>
        <v>55.5</v>
      </c>
      <c r="W29" s="297">
        <f t="shared" si="1"/>
        <v>40</v>
      </c>
      <c r="X29" s="297">
        <f>VLOOKUP(C:C,'文体加分 (2)'!C27:O192,13,0)</f>
        <v>0</v>
      </c>
      <c r="Y29" s="297">
        <f t="shared" si="11"/>
        <v>95.5</v>
      </c>
      <c r="Z29" s="297">
        <f t="shared" si="12"/>
        <v>9.55</v>
      </c>
      <c r="AA29" s="301">
        <f t="shared" si="13"/>
        <v>92.0959555285048</v>
      </c>
      <c r="AB29" s="302">
        <f>VLOOKUP(C:C,成绩!B:G,6,0)</f>
        <v>0.842105263157895</v>
      </c>
      <c r="AC29" s="303">
        <v>447</v>
      </c>
      <c r="AD29" s="304">
        <f>VLOOKUP(C:C,成绩!B:H,7,0)</f>
        <v>0</v>
      </c>
    </row>
    <row r="30" ht="14.25" spans="1:30">
      <c r="A30" s="287">
        <f t="shared" si="2"/>
        <v>85</v>
      </c>
      <c r="B30" s="287">
        <f t="shared" si="3"/>
        <v>84</v>
      </c>
      <c r="C30" s="161">
        <v>2022010413</v>
      </c>
      <c r="D30" s="159" t="s">
        <v>63</v>
      </c>
      <c r="E30" s="159" t="s">
        <v>36</v>
      </c>
      <c r="F30" s="288">
        <f>VLOOKUP(C:C,德育基础分!A29:D129,4,0)</f>
        <v>99.7869750456482</v>
      </c>
      <c r="G30" s="288">
        <v>90</v>
      </c>
      <c r="H30" s="288">
        <f t="shared" si="4"/>
        <v>59.8721850273889</v>
      </c>
      <c r="I30" s="288">
        <f t="shared" si="5"/>
        <v>36</v>
      </c>
      <c r="J30" s="288">
        <f>VLOOKUP(C:C,'德育加分 (2)'!C:AC,27,0)</f>
        <v>0.5</v>
      </c>
      <c r="K30" s="291">
        <f>VLOOKUP(C:C,德育扣分!A28:F129,6,0)</f>
        <v>0</v>
      </c>
      <c r="L30" s="288">
        <f t="shared" si="6"/>
        <v>96.3721850273889</v>
      </c>
      <c r="M30" s="288">
        <f t="shared" si="7"/>
        <v>19.2744370054778</v>
      </c>
      <c r="N30" s="292">
        <f>VLOOKUP(C:C,成绩!B27:D128,3,0)</f>
        <v>69.28</v>
      </c>
      <c r="O30" s="292">
        <f>VLOOKUP(C:C,成绩!B:E,4,0)</f>
        <v>81.5</v>
      </c>
      <c r="P30" s="293">
        <f t="shared" si="8"/>
        <v>71.724</v>
      </c>
      <c r="Q30" s="292">
        <v>0</v>
      </c>
      <c r="R30" s="292">
        <f t="shared" si="9"/>
        <v>71.724</v>
      </c>
      <c r="S30" s="292">
        <f t="shared" si="10"/>
        <v>50.2068</v>
      </c>
      <c r="T30" s="297">
        <f>VLOOKUP(C:C,成绩!B:F,5,0)</f>
        <v>83</v>
      </c>
      <c r="U30" s="297">
        <v>100</v>
      </c>
      <c r="V30" s="297">
        <f t="shared" si="0"/>
        <v>49.8</v>
      </c>
      <c r="W30" s="297">
        <f t="shared" si="1"/>
        <v>40</v>
      </c>
      <c r="X30" s="297">
        <f>VLOOKUP(C:C,'文体加分 (2)'!C28:O193,13,0)</f>
        <v>0</v>
      </c>
      <c r="Y30" s="297">
        <f t="shared" si="11"/>
        <v>89.8</v>
      </c>
      <c r="Z30" s="297">
        <f t="shared" si="12"/>
        <v>8.98</v>
      </c>
      <c r="AA30" s="301">
        <f t="shared" si="13"/>
        <v>78.4612370054778</v>
      </c>
      <c r="AB30" s="302">
        <f>VLOOKUP(C:C,成绩!B:G,6,0)</f>
        <v>0.473684210526316</v>
      </c>
      <c r="AC30" s="303">
        <v>522</v>
      </c>
      <c r="AD30" s="305">
        <f>VLOOKUP(C:C,成绩!B:H,7,0)</f>
        <v>3</v>
      </c>
    </row>
    <row r="31" ht="14.25" spans="1:30">
      <c r="A31" s="287">
        <f t="shared" si="2"/>
        <v>58</v>
      </c>
      <c r="B31" s="287">
        <f t="shared" si="3"/>
        <v>46</v>
      </c>
      <c r="C31" s="161">
        <v>2022010414</v>
      </c>
      <c r="D31" s="159" t="s">
        <v>64</v>
      </c>
      <c r="E31" s="159" t="s">
        <v>36</v>
      </c>
      <c r="F31" s="288">
        <f>VLOOKUP(C:C,德育基础分!A30:D130,4,0)</f>
        <v>99.8174071819842</v>
      </c>
      <c r="G31" s="288">
        <v>90</v>
      </c>
      <c r="H31" s="288">
        <f t="shared" si="4"/>
        <v>59.8904443091905</v>
      </c>
      <c r="I31" s="288">
        <f t="shared" si="5"/>
        <v>36</v>
      </c>
      <c r="J31" s="288">
        <f>VLOOKUP(C:C,'德育加分 (2)'!C:AC,27,0)</f>
        <v>5.83</v>
      </c>
      <c r="K31" s="291">
        <f>VLOOKUP(C:C,德育扣分!A29:F130,6,0)</f>
        <v>0</v>
      </c>
      <c r="L31" s="288">
        <f t="shared" si="6"/>
        <v>101.72044430919</v>
      </c>
      <c r="M31" s="288">
        <f t="shared" si="7"/>
        <v>20.3440888618381</v>
      </c>
      <c r="N31" s="292">
        <f>VLOOKUP(C:C,成绩!B28:D129,3,0)</f>
        <v>77.8630136986301</v>
      </c>
      <c r="O31" s="292">
        <f>VLOOKUP(C:C,成绩!B:E,4,0)</f>
        <v>80.5</v>
      </c>
      <c r="P31" s="293">
        <f t="shared" si="8"/>
        <v>78.3904109589041</v>
      </c>
      <c r="Q31" s="292">
        <v>0</v>
      </c>
      <c r="R31" s="292">
        <f t="shared" si="9"/>
        <v>78.3904109589041</v>
      </c>
      <c r="S31" s="292">
        <f t="shared" si="10"/>
        <v>54.8732876712329</v>
      </c>
      <c r="T31" s="297">
        <f>VLOOKUP(C:C,成绩!B:F,5,0)</f>
        <v>75</v>
      </c>
      <c r="U31" s="297">
        <v>100</v>
      </c>
      <c r="V31" s="297">
        <f t="shared" si="0"/>
        <v>45</v>
      </c>
      <c r="W31" s="297">
        <f t="shared" si="1"/>
        <v>40</v>
      </c>
      <c r="X31" s="297">
        <f>VLOOKUP(C:C,'文体加分 (2)'!C29:O194,13,0)</f>
        <v>0</v>
      </c>
      <c r="Y31" s="297">
        <f t="shared" si="11"/>
        <v>85</v>
      </c>
      <c r="Z31" s="297">
        <f t="shared" si="12"/>
        <v>8.5</v>
      </c>
      <c r="AA31" s="301">
        <f t="shared" si="13"/>
        <v>83.717376533071</v>
      </c>
      <c r="AB31" s="302">
        <f>VLOOKUP(C:C,成绩!B:G,6,0)</f>
        <v>0.388888888888889</v>
      </c>
      <c r="AC31" s="306" t="s">
        <v>39</v>
      </c>
      <c r="AD31" s="305">
        <f>VLOOKUP(C:C,成绩!B:H,7,0)</f>
        <v>1</v>
      </c>
    </row>
    <row r="32" ht="14.25" spans="1:30">
      <c r="A32" s="287">
        <f t="shared" si="2"/>
        <v>88</v>
      </c>
      <c r="B32" s="287">
        <f t="shared" si="3"/>
        <v>85</v>
      </c>
      <c r="C32" s="161">
        <v>2022010418</v>
      </c>
      <c r="D32" s="159" t="s">
        <v>65</v>
      </c>
      <c r="E32" s="159" t="s">
        <v>36</v>
      </c>
      <c r="F32" s="288">
        <f>VLOOKUP(C:C,德育基础分!A31:D131,4,0)</f>
        <v>99.6348143639683</v>
      </c>
      <c r="G32" s="288">
        <v>90</v>
      </c>
      <c r="H32" s="288">
        <f t="shared" si="4"/>
        <v>59.780888618381</v>
      </c>
      <c r="I32" s="288">
        <f t="shared" si="5"/>
        <v>36</v>
      </c>
      <c r="J32" s="288">
        <f>VLOOKUP(C:C,'德育加分 (2)'!C:AC,27,0)</f>
        <v>0.5</v>
      </c>
      <c r="K32" s="291">
        <f>VLOOKUP(C:C,德育扣分!A30:F131,6,0)</f>
        <v>0</v>
      </c>
      <c r="L32" s="288">
        <f t="shared" si="6"/>
        <v>96.280888618381</v>
      </c>
      <c r="M32" s="288">
        <f t="shared" si="7"/>
        <v>19.2561777236762</v>
      </c>
      <c r="N32" s="292">
        <f>VLOOKUP(C:C,成绩!B29:D130,3,0)</f>
        <v>69.2435897435897</v>
      </c>
      <c r="O32" s="292">
        <f>VLOOKUP(C:C,成绩!B:E,4,0)</f>
        <v>78</v>
      </c>
      <c r="P32" s="293">
        <f t="shared" si="8"/>
        <v>70.9948717948718</v>
      </c>
      <c r="Q32" s="292">
        <v>0</v>
      </c>
      <c r="R32" s="292">
        <f t="shared" si="9"/>
        <v>70.9948717948718</v>
      </c>
      <c r="S32" s="292">
        <f t="shared" si="10"/>
        <v>49.6964102564102</v>
      </c>
      <c r="T32" s="297">
        <f>VLOOKUP(C:C,成绩!B:F,5,0)</f>
        <v>80.5</v>
      </c>
      <c r="U32" s="297">
        <v>100</v>
      </c>
      <c r="V32" s="297">
        <f t="shared" si="0"/>
        <v>48.3</v>
      </c>
      <c r="W32" s="297">
        <f t="shared" si="1"/>
        <v>40</v>
      </c>
      <c r="X32" s="297">
        <f>VLOOKUP(C:C,'文体加分 (2)'!C30:O195,13,0)</f>
        <v>0</v>
      </c>
      <c r="Y32" s="297">
        <f t="shared" si="11"/>
        <v>88.3</v>
      </c>
      <c r="Z32" s="297">
        <f t="shared" si="12"/>
        <v>8.83</v>
      </c>
      <c r="AA32" s="301">
        <f t="shared" si="13"/>
        <v>77.7825879800864</v>
      </c>
      <c r="AB32" s="302">
        <f>VLOOKUP(C:C,成绩!B:G,6,0)</f>
        <v>0.4</v>
      </c>
      <c r="AC32" s="303">
        <v>439</v>
      </c>
      <c r="AD32" s="305">
        <f>VLOOKUP(C:C,成绩!B:H,7,0)</f>
        <v>2</v>
      </c>
    </row>
    <row r="33" ht="14.25" spans="1:30">
      <c r="A33" s="287">
        <f t="shared" si="2"/>
        <v>64</v>
      </c>
      <c r="B33" s="287">
        <f t="shared" si="3"/>
        <v>65</v>
      </c>
      <c r="C33" s="161">
        <v>2022010419</v>
      </c>
      <c r="D33" s="159" t="s">
        <v>66</v>
      </c>
      <c r="E33" s="159" t="s">
        <v>36</v>
      </c>
      <c r="F33" s="288">
        <f>VLOOKUP(C:C,德育基础分!A32:D132,4,0)</f>
        <v>99.7869750456482</v>
      </c>
      <c r="G33" s="288">
        <v>90</v>
      </c>
      <c r="H33" s="288">
        <f t="shared" si="4"/>
        <v>59.8721850273889</v>
      </c>
      <c r="I33" s="288">
        <f t="shared" si="5"/>
        <v>36</v>
      </c>
      <c r="J33" s="288">
        <f>VLOOKUP(C:C,'德育加分 (2)'!C:AC,27,0)</f>
        <v>3.5</v>
      </c>
      <c r="K33" s="291">
        <f>VLOOKUP(C:C,德育扣分!A31:F132,6,0)</f>
        <v>0</v>
      </c>
      <c r="L33" s="288">
        <f t="shared" si="6"/>
        <v>99.3721850273889</v>
      </c>
      <c r="M33" s="288">
        <f t="shared" si="7"/>
        <v>19.8744370054778</v>
      </c>
      <c r="N33" s="292">
        <f>VLOOKUP(C:C,成绩!B30:D131,3,0)</f>
        <v>74.4</v>
      </c>
      <c r="O33" s="292">
        <f>VLOOKUP(C:C,成绩!B:E,4,0)</f>
        <v>84.6666666666667</v>
      </c>
      <c r="P33" s="293">
        <f t="shared" si="8"/>
        <v>76.4533333333333</v>
      </c>
      <c r="Q33" s="292">
        <v>0</v>
      </c>
      <c r="R33" s="292">
        <f t="shared" si="9"/>
        <v>76.4533333333333</v>
      </c>
      <c r="S33" s="292">
        <f t="shared" si="10"/>
        <v>53.5173333333333</v>
      </c>
      <c r="T33" s="297">
        <f>VLOOKUP(C:C,成绩!B:F,5,0)</f>
        <v>84.5</v>
      </c>
      <c r="U33" s="297">
        <v>100</v>
      </c>
      <c r="V33" s="297">
        <f t="shared" si="0"/>
        <v>50.7</v>
      </c>
      <c r="W33" s="297">
        <f t="shared" si="1"/>
        <v>40</v>
      </c>
      <c r="X33" s="297">
        <f>VLOOKUP(C:C,'文体加分 (2)'!C31:O196,13,0)</f>
        <v>0</v>
      </c>
      <c r="Y33" s="297">
        <f t="shared" si="11"/>
        <v>90.7</v>
      </c>
      <c r="Z33" s="297">
        <f t="shared" si="12"/>
        <v>9.07</v>
      </c>
      <c r="AA33" s="301">
        <f t="shared" si="13"/>
        <v>82.4617703388111</v>
      </c>
      <c r="AB33" s="302">
        <f>VLOOKUP(C:C,成绩!B:G,6,0)</f>
        <v>0.578947368421053</v>
      </c>
      <c r="AC33" s="303">
        <v>433</v>
      </c>
      <c r="AD33" s="305">
        <f>VLOOKUP(C:C,成绩!B:H,7,0)</f>
        <v>1</v>
      </c>
    </row>
    <row r="34" ht="14.25" spans="1:30">
      <c r="A34" s="287">
        <f t="shared" si="2"/>
        <v>14</v>
      </c>
      <c r="B34" s="287">
        <f t="shared" si="3"/>
        <v>13</v>
      </c>
      <c r="C34" s="161">
        <v>2022010516</v>
      </c>
      <c r="D34" s="159" t="s">
        <v>67</v>
      </c>
      <c r="E34" s="159" t="s">
        <v>36</v>
      </c>
      <c r="F34" s="288">
        <f>VLOOKUP(C:C,德育基础分!A33:D133,4,0)</f>
        <v>99.7869750456482</v>
      </c>
      <c r="G34" s="288">
        <v>90</v>
      </c>
      <c r="H34" s="288">
        <f t="shared" si="4"/>
        <v>59.8721850273889</v>
      </c>
      <c r="I34" s="288">
        <f t="shared" si="5"/>
        <v>36</v>
      </c>
      <c r="J34" s="288">
        <f>VLOOKUP(C:C,'德育加分 (2)'!C:AC,27,0)</f>
        <v>0.5</v>
      </c>
      <c r="K34" s="291">
        <f>VLOOKUP(C:C,德育扣分!A32:F133,6,0)</f>
        <v>0</v>
      </c>
      <c r="L34" s="288">
        <f t="shared" si="6"/>
        <v>96.3721850273889</v>
      </c>
      <c r="M34" s="288">
        <f t="shared" si="7"/>
        <v>19.2744370054778</v>
      </c>
      <c r="N34" s="292">
        <f>VLOOKUP(C:C,成绩!B31:D132,3,0)</f>
        <v>85.0133333333333</v>
      </c>
      <c r="O34" s="292">
        <f>VLOOKUP(C:C,成绩!B:E,4,0)</f>
        <v>89.3333333333333</v>
      </c>
      <c r="P34" s="293">
        <f t="shared" si="8"/>
        <v>85.8773333333333</v>
      </c>
      <c r="Q34" s="292">
        <f>VLOOKUP(D:D,智育加分汇总!F:G,2,0)</f>
        <v>10</v>
      </c>
      <c r="R34" s="292">
        <f t="shared" si="9"/>
        <v>95.8773333333333</v>
      </c>
      <c r="S34" s="292">
        <f t="shared" si="10"/>
        <v>67.1141333333333</v>
      </c>
      <c r="T34" s="297">
        <f>VLOOKUP(C:C,成绩!B:F,5,0)</f>
        <v>83.5</v>
      </c>
      <c r="U34" s="297">
        <v>100</v>
      </c>
      <c r="V34" s="297">
        <f t="shared" si="0"/>
        <v>50.1</v>
      </c>
      <c r="W34" s="297">
        <f t="shared" si="1"/>
        <v>40</v>
      </c>
      <c r="X34" s="297">
        <f>VLOOKUP(C:C,'文体加分 (2)'!C32:O197,13,0)</f>
        <v>0</v>
      </c>
      <c r="Y34" s="297">
        <f t="shared" si="11"/>
        <v>90.1</v>
      </c>
      <c r="Z34" s="297">
        <f t="shared" si="12"/>
        <v>9.01</v>
      </c>
      <c r="AA34" s="301">
        <f t="shared" si="13"/>
        <v>95.3985703388111</v>
      </c>
      <c r="AB34" s="302">
        <f>VLOOKUP(C:C,成绩!B:G,6,0)</f>
        <v>0.894736842105263</v>
      </c>
      <c r="AC34" s="303">
        <v>485</v>
      </c>
      <c r="AD34" s="304">
        <f>VLOOKUP(C:C,成绩!B:H,7,0)</f>
        <v>0</v>
      </c>
    </row>
    <row r="35" ht="14.25" spans="1:30">
      <c r="A35" s="287">
        <f t="shared" si="2"/>
        <v>27</v>
      </c>
      <c r="B35" s="287">
        <f t="shared" si="3"/>
        <v>10</v>
      </c>
      <c r="C35" s="161">
        <v>2022010518</v>
      </c>
      <c r="D35" s="159" t="s">
        <v>68</v>
      </c>
      <c r="E35" s="159" t="s">
        <v>36</v>
      </c>
      <c r="F35" s="288">
        <f>VLOOKUP(C:C,德育基础分!A34:D134,4,0)</f>
        <v>99.6956786366403</v>
      </c>
      <c r="G35" s="288">
        <v>90</v>
      </c>
      <c r="H35" s="288">
        <f t="shared" si="4"/>
        <v>59.8174071819842</v>
      </c>
      <c r="I35" s="288">
        <f t="shared" si="5"/>
        <v>36</v>
      </c>
      <c r="J35" s="288">
        <f>VLOOKUP(C:C,'德育加分 (2)'!C:AC,27,0)</f>
        <v>0.5</v>
      </c>
      <c r="K35" s="291">
        <f>VLOOKUP(C:C,德育扣分!A33:F134,6,0)</f>
        <v>0</v>
      </c>
      <c r="L35" s="288">
        <f t="shared" si="6"/>
        <v>96.3174071819842</v>
      </c>
      <c r="M35" s="288">
        <f t="shared" si="7"/>
        <v>19.2634814363968</v>
      </c>
      <c r="N35" s="292">
        <f>VLOOKUP(C:C,成绩!B32:D133,3,0)</f>
        <v>86</v>
      </c>
      <c r="O35" s="292">
        <f>VLOOKUP(C:C,成绩!B:E,4,0)</f>
        <v>84.3333333333333</v>
      </c>
      <c r="P35" s="293">
        <f t="shared" si="8"/>
        <v>85.6666666666667</v>
      </c>
      <c r="Q35" s="292">
        <v>0</v>
      </c>
      <c r="R35" s="292">
        <f t="shared" si="9"/>
        <v>85.6666666666667</v>
      </c>
      <c r="S35" s="292">
        <f t="shared" si="10"/>
        <v>59.9666666666667</v>
      </c>
      <c r="T35" s="297">
        <f>VLOOKUP(C:C,成绩!B:F,5,0)</f>
        <v>97</v>
      </c>
      <c r="U35" s="297">
        <v>100</v>
      </c>
      <c r="V35" s="297">
        <f t="shared" si="0"/>
        <v>58.2</v>
      </c>
      <c r="W35" s="297">
        <f t="shared" si="1"/>
        <v>40</v>
      </c>
      <c r="X35" s="297">
        <f>VLOOKUP(C:C,'文体加分 (2)'!C33:O198,13,0)</f>
        <v>12</v>
      </c>
      <c r="Y35" s="297">
        <f t="shared" si="11"/>
        <v>110.2</v>
      </c>
      <c r="Z35" s="297">
        <f t="shared" si="12"/>
        <v>11.02</v>
      </c>
      <c r="AA35" s="301">
        <f t="shared" si="13"/>
        <v>90.2501481030635</v>
      </c>
      <c r="AB35" s="302">
        <f>VLOOKUP(C:C,成绩!B:G,6,0)</f>
        <v>0.789473684210526</v>
      </c>
      <c r="AC35" s="303">
        <v>545</v>
      </c>
      <c r="AD35" s="304">
        <f>VLOOKUP(C:C,成绩!B:H,7,0)</f>
        <v>0</v>
      </c>
    </row>
    <row r="36" ht="14.25" spans="1:30">
      <c r="A36" s="287">
        <f t="shared" si="2"/>
        <v>9</v>
      </c>
      <c r="B36" s="287">
        <f t="shared" si="3"/>
        <v>20</v>
      </c>
      <c r="C36" s="161">
        <v>2022010519</v>
      </c>
      <c r="D36" s="159" t="s">
        <v>69</v>
      </c>
      <c r="E36" s="159" t="s">
        <v>36</v>
      </c>
      <c r="F36" s="288">
        <f>VLOOKUP(C:C,德育基础分!A35:D135,4,0)</f>
        <v>99.7565429093122</v>
      </c>
      <c r="G36" s="288">
        <v>90</v>
      </c>
      <c r="H36" s="288">
        <f t="shared" si="4"/>
        <v>59.8539257455873</v>
      </c>
      <c r="I36" s="288">
        <f t="shared" si="5"/>
        <v>36</v>
      </c>
      <c r="J36" s="288">
        <f>VLOOKUP(C:C,'德育加分 (2)'!C:AC,27,0)</f>
        <v>2.5</v>
      </c>
      <c r="K36" s="291">
        <f>VLOOKUP(C:C,德育扣分!A34:F135,6,0)</f>
        <v>0</v>
      </c>
      <c r="L36" s="288">
        <f t="shared" si="6"/>
        <v>98.3539257455873</v>
      </c>
      <c r="M36" s="288">
        <f t="shared" si="7"/>
        <v>19.6707851491175</v>
      </c>
      <c r="N36" s="292">
        <f>VLOOKUP(C:C,成绩!B33:D134,3,0)</f>
        <v>84.16</v>
      </c>
      <c r="O36" s="292">
        <f>VLOOKUP(C:C,成绩!B:E,4,0)</f>
        <v>84.6666666666667</v>
      </c>
      <c r="P36" s="293">
        <f t="shared" si="8"/>
        <v>84.2613333333333</v>
      </c>
      <c r="Q36" s="292">
        <f>VLOOKUP(D:D,智育加分汇总!F:G,2,0)</f>
        <v>10</v>
      </c>
      <c r="R36" s="292">
        <f t="shared" si="9"/>
        <v>94.2613333333333</v>
      </c>
      <c r="S36" s="292">
        <f t="shared" si="10"/>
        <v>65.9829333333333</v>
      </c>
      <c r="T36" s="297">
        <f>VLOOKUP(C:C,成绩!B:F,5,0)</f>
        <v>97.5</v>
      </c>
      <c r="U36" s="297">
        <v>100</v>
      </c>
      <c r="V36" s="297">
        <f t="shared" si="0"/>
        <v>58.5</v>
      </c>
      <c r="W36" s="297">
        <f t="shared" si="1"/>
        <v>40</v>
      </c>
      <c r="X36" s="297">
        <f>VLOOKUP(C:C,'文体加分 (2)'!C34:O199,13,0)</f>
        <v>28</v>
      </c>
      <c r="Y36" s="297">
        <f t="shared" si="11"/>
        <v>126.5</v>
      </c>
      <c r="Z36" s="297">
        <f t="shared" si="12"/>
        <v>12.65</v>
      </c>
      <c r="AA36" s="301">
        <f t="shared" si="13"/>
        <v>98.3037184824508</v>
      </c>
      <c r="AB36" s="302">
        <f>VLOOKUP(C:C,成绩!B:G,6,0)</f>
        <v>0.789473684210526</v>
      </c>
      <c r="AC36" s="303">
        <v>524</v>
      </c>
      <c r="AD36" s="304">
        <f>VLOOKUP(C:C,成绩!B:H,7,0)</f>
        <v>0</v>
      </c>
    </row>
    <row r="37" ht="14.25" spans="1:30">
      <c r="A37" s="287">
        <f t="shared" si="2"/>
        <v>98</v>
      </c>
      <c r="B37" s="287">
        <f t="shared" si="3"/>
        <v>89</v>
      </c>
      <c r="C37" s="161">
        <v>2022010622</v>
      </c>
      <c r="D37" s="159" t="s">
        <v>70</v>
      </c>
      <c r="E37" s="159" t="s">
        <v>36</v>
      </c>
      <c r="F37" s="288">
        <f>VLOOKUP(C:C,德育基础分!A36:D136,4,0)</f>
        <v>99.7261107729763</v>
      </c>
      <c r="G37" s="288">
        <v>90</v>
      </c>
      <c r="H37" s="288">
        <f t="shared" si="4"/>
        <v>59.8356664637857</v>
      </c>
      <c r="I37" s="288">
        <f t="shared" si="5"/>
        <v>36</v>
      </c>
      <c r="J37" s="288">
        <f>VLOOKUP(C:C,'德育加分 (2)'!C:AC,27,0)</f>
        <v>5.8</v>
      </c>
      <c r="K37" s="291">
        <f>VLOOKUP(C:C,德育扣分!A35:F136,6,0)</f>
        <v>0</v>
      </c>
      <c r="L37" s="288">
        <f t="shared" si="6"/>
        <v>101.635666463786</v>
      </c>
      <c r="M37" s="288">
        <f t="shared" si="7"/>
        <v>20.3271332927571</v>
      </c>
      <c r="N37" s="292">
        <f>VLOOKUP(C:C,成绩!B34:D135,3,0)</f>
        <v>68.8356164383562</v>
      </c>
      <c r="O37" s="292">
        <f>VLOOKUP(C:C,成绩!B:E,4,0)</f>
        <v>0</v>
      </c>
      <c r="P37" s="293">
        <f t="shared" si="8"/>
        <v>55.0684931506849</v>
      </c>
      <c r="Q37" s="292">
        <v>0</v>
      </c>
      <c r="R37" s="292">
        <f t="shared" si="9"/>
        <v>55.0684931506849</v>
      </c>
      <c r="S37" s="292">
        <f t="shared" si="10"/>
        <v>38.5479452054795</v>
      </c>
      <c r="T37" s="297">
        <f>VLOOKUP(C:C,成绩!B:F,5,0)</f>
        <v>79.5</v>
      </c>
      <c r="U37" s="297">
        <v>100</v>
      </c>
      <c r="V37" s="297">
        <f t="shared" si="0"/>
        <v>47.7</v>
      </c>
      <c r="W37" s="297">
        <f t="shared" si="1"/>
        <v>40</v>
      </c>
      <c r="X37" s="297">
        <f>VLOOKUP(C:C,'文体加分 (2)'!C35:O200,13,0)</f>
        <v>0</v>
      </c>
      <c r="Y37" s="297">
        <f t="shared" si="11"/>
        <v>87.7</v>
      </c>
      <c r="Z37" s="297">
        <f t="shared" si="12"/>
        <v>8.77</v>
      </c>
      <c r="AA37" s="301">
        <f t="shared" si="13"/>
        <v>67.6450784982366</v>
      </c>
      <c r="AB37" s="302">
        <f>VLOOKUP(C:C,成绩!B:G,6,0)</f>
        <v>0.277777777777778</v>
      </c>
      <c r="AC37" s="303">
        <v>504</v>
      </c>
      <c r="AD37" s="305">
        <f>VLOOKUP(C:C,成绩!B:H,7,0)</f>
        <v>2</v>
      </c>
    </row>
    <row r="38" ht="14.25" spans="1:30">
      <c r="A38" s="287">
        <f t="shared" si="2"/>
        <v>39</v>
      </c>
      <c r="B38" s="287">
        <f t="shared" si="3"/>
        <v>30</v>
      </c>
      <c r="C38" s="161">
        <v>2022010429</v>
      </c>
      <c r="D38" s="159" t="s">
        <v>71</v>
      </c>
      <c r="E38" s="159" t="s">
        <v>72</v>
      </c>
      <c r="F38" s="288">
        <f>VLOOKUP(C:C,德育基础分!A37:D137,4,0)</f>
        <v>99.5473219720024</v>
      </c>
      <c r="G38" s="288">
        <v>90</v>
      </c>
      <c r="H38" s="288">
        <f t="shared" si="4"/>
        <v>59.7283931832014</v>
      </c>
      <c r="I38" s="288">
        <f t="shared" si="5"/>
        <v>36</v>
      </c>
      <c r="J38" s="288">
        <f>VLOOKUP(C:C,'德育加分 (2)'!C:AC,27,0)</f>
        <v>3</v>
      </c>
      <c r="K38" s="291">
        <f>VLOOKUP(C:C,德育扣分!A36:F137,6,0)</f>
        <v>0</v>
      </c>
      <c r="L38" s="288">
        <f t="shared" si="6"/>
        <v>98.7283931832014</v>
      </c>
      <c r="M38" s="288">
        <f t="shared" si="7"/>
        <v>19.7456786366403</v>
      </c>
      <c r="N38" s="292">
        <f>VLOOKUP(C:C,成绩!B35:D136,3,0)</f>
        <v>81.44</v>
      </c>
      <c r="O38" s="292">
        <f>VLOOKUP(C:C,成绩!B:E,4,0)</f>
        <v>86</v>
      </c>
      <c r="P38" s="293">
        <f t="shared" si="8"/>
        <v>82.352</v>
      </c>
      <c r="Q38" s="292">
        <f>VLOOKUP(D:D,智育加分汇总!F:G,2,0)</f>
        <v>2</v>
      </c>
      <c r="R38" s="292">
        <f t="shared" si="9"/>
        <v>84.352</v>
      </c>
      <c r="S38" s="292">
        <f t="shared" si="10"/>
        <v>59.0464</v>
      </c>
      <c r="T38" s="297">
        <f>VLOOKUP(C:C,成绩!B:F,5,0)</f>
        <v>90</v>
      </c>
      <c r="U38" s="297">
        <v>100</v>
      </c>
      <c r="V38" s="297">
        <f t="shared" si="0"/>
        <v>54</v>
      </c>
      <c r="W38" s="297">
        <f t="shared" si="1"/>
        <v>40</v>
      </c>
      <c r="X38" s="297">
        <f>VLOOKUP(C:C,'文体加分 (2)'!C36:O201,13,0)</f>
        <v>0</v>
      </c>
      <c r="Y38" s="297">
        <f t="shared" si="11"/>
        <v>94</v>
      </c>
      <c r="Z38" s="297">
        <f t="shared" si="12"/>
        <v>9.4</v>
      </c>
      <c r="AA38" s="301">
        <f t="shared" si="13"/>
        <v>88.1920786366403</v>
      </c>
      <c r="AB38" s="302">
        <f>VLOOKUP(C:C,成绩!B:G,6,0)</f>
        <v>0.736842105263158</v>
      </c>
      <c r="AC38" s="303">
        <v>498</v>
      </c>
      <c r="AD38" s="304">
        <f>VLOOKUP(C:C,成绩!B:H,7,0)</f>
        <v>0</v>
      </c>
    </row>
    <row r="39" ht="14.25" spans="1:30">
      <c r="A39" s="287">
        <f t="shared" si="2"/>
        <v>15</v>
      </c>
      <c r="B39" s="287">
        <f t="shared" si="3"/>
        <v>52</v>
      </c>
      <c r="C39" s="161">
        <v>2022010430</v>
      </c>
      <c r="D39" s="159" t="s">
        <v>73</v>
      </c>
      <c r="E39" s="159" t="s">
        <v>72</v>
      </c>
      <c r="F39" s="288">
        <f>VLOOKUP(C:C,德育基础分!A38:D138,4,0)</f>
        <v>99.6728545343883</v>
      </c>
      <c r="G39" s="288">
        <v>90</v>
      </c>
      <c r="H39" s="288">
        <f t="shared" si="4"/>
        <v>59.803712720633</v>
      </c>
      <c r="I39" s="288">
        <f t="shared" si="5"/>
        <v>36</v>
      </c>
      <c r="J39" s="288">
        <f>VLOOKUP(C:C,'德育加分 (2)'!C:AC,27,0)</f>
        <v>7.534</v>
      </c>
      <c r="K39" s="291">
        <f>VLOOKUP(C:C,德育扣分!A37:F138,6,0)</f>
        <v>0</v>
      </c>
      <c r="L39" s="288">
        <f t="shared" si="6"/>
        <v>103.337712720633</v>
      </c>
      <c r="M39" s="288">
        <f t="shared" si="7"/>
        <v>20.6675425441266</v>
      </c>
      <c r="N39" s="292">
        <f>VLOOKUP(C:C,成绩!B36:D137,3,0)</f>
        <v>76.5128205128205</v>
      </c>
      <c r="O39" s="292">
        <f>VLOOKUP(C:C,成绩!B:E,4,0)</f>
        <v>85.5</v>
      </c>
      <c r="P39" s="293">
        <f t="shared" si="8"/>
        <v>78.3102564102564</v>
      </c>
      <c r="Q39" s="292">
        <f>VLOOKUP(D:D,智育加分汇总!F:G,2,0)</f>
        <v>13</v>
      </c>
      <c r="R39" s="292">
        <f t="shared" si="9"/>
        <v>91.3102564102564</v>
      </c>
      <c r="S39" s="292">
        <f t="shared" si="10"/>
        <v>63.9171794871795</v>
      </c>
      <c r="T39" s="297">
        <f>VLOOKUP(C:C,成绩!B:F,5,0)</f>
        <v>95</v>
      </c>
      <c r="U39" s="297">
        <v>100</v>
      </c>
      <c r="V39" s="297">
        <f t="shared" si="0"/>
        <v>57</v>
      </c>
      <c r="W39" s="297">
        <f t="shared" si="1"/>
        <v>40</v>
      </c>
      <c r="X39" s="297">
        <f>VLOOKUP(C:C,'文体加分 (2)'!C37:O202,13,0)</f>
        <v>9</v>
      </c>
      <c r="Y39" s="297">
        <f t="shared" si="11"/>
        <v>106</v>
      </c>
      <c r="Z39" s="297">
        <f t="shared" si="12"/>
        <v>10.6</v>
      </c>
      <c r="AA39" s="301">
        <f t="shared" si="13"/>
        <v>95.1847220313061</v>
      </c>
      <c r="AB39" s="302">
        <f>VLOOKUP(C:C,成绩!B:G,6,0)</f>
        <v>0.6</v>
      </c>
      <c r="AC39" s="303">
        <v>536</v>
      </c>
      <c r="AD39" s="304">
        <f>VLOOKUP(C:C,成绩!B:H,7,0)</f>
        <v>0</v>
      </c>
    </row>
    <row r="40" ht="14.25" spans="1:30">
      <c r="A40" s="287">
        <f t="shared" si="2"/>
        <v>82</v>
      </c>
      <c r="B40" s="287">
        <f t="shared" si="3"/>
        <v>86</v>
      </c>
      <c r="C40" s="161">
        <v>2022010431</v>
      </c>
      <c r="D40" s="159" t="s">
        <v>74</v>
      </c>
      <c r="E40" s="159" t="s">
        <v>72</v>
      </c>
      <c r="F40" s="288">
        <f>VLOOKUP(C:C,德育基础分!A39:D139,4,0)</f>
        <v>99.618</v>
      </c>
      <c r="G40" s="288">
        <v>90</v>
      </c>
      <c r="H40" s="288">
        <f t="shared" si="4"/>
        <v>59.7708</v>
      </c>
      <c r="I40" s="288">
        <f t="shared" si="5"/>
        <v>36</v>
      </c>
      <c r="J40" s="288">
        <f>VLOOKUP(C:C,'德育加分 (2)'!C:AC,27,0)</f>
        <v>1.5</v>
      </c>
      <c r="K40" s="291">
        <f>VLOOKUP(C:C,德育扣分!A38:F139,6,0)</f>
        <v>0</v>
      </c>
      <c r="L40" s="288">
        <f t="shared" si="6"/>
        <v>97.2708</v>
      </c>
      <c r="M40" s="288">
        <f t="shared" si="7"/>
        <v>19.45416</v>
      </c>
      <c r="N40" s="292">
        <f>VLOOKUP(C:C,成绩!B37:D138,3,0)</f>
        <v>69.136986</v>
      </c>
      <c r="O40" s="292">
        <f>VLOOKUP(C:C,成绩!B:E,4,0)</f>
        <v>82</v>
      </c>
      <c r="P40" s="293">
        <f t="shared" si="8"/>
        <v>71.7095888</v>
      </c>
      <c r="Q40" s="292">
        <v>0</v>
      </c>
      <c r="R40" s="292">
        <f t="shared" si="9"/>
        <v>71.7095888</v>
      </c>
      <c r="S40" s="292">
        <f t="shared" si="10"/>
        <v>50.19671216</v>
      </c>
      <c r="T40" s="297">
        <f>VLOOKUP(C:C,成绩!B:F,5,0)</f>
        <v>90</v>
      </c>
      <c r="U40" s="297">
        <v>100</v>
      </c>
      <c r="V40" s="297">
        <f t="shared" si="0"/>
        <v>54</v>
      </c>
      <c r="W40" s="297">
        <f t="shared" si="1"/>
        <v>40</v>
      </c>
      <c r="X40" s="297">
        <f>VLOOKUP(C:C,'文体加分 (2)'!C38:O203,13,0)</f>
        <v>0</v>
      </c>
      <c r="Y40" s="297">
        <f t="shared" si="11"/>
        <v>94</v>
      </c>
      <c r="Z40" s="297">
        <f t="shared" si="12"/>
        <v>9.4</v>
      </c>
      <c r="AA40" s="301">
        <f t="shared" si="13"/>
        <v>79.05087216</v>
      </c>
      <c r="AB40" s="302">
        <v>0.35</v>
      </c>
      <c r="AC40" s="307">
        <v>449</v>
      </c>
      <c r="AD40" s="304">
        <f>VLOOKUP(C:C,成绩!B:H,7,0)</f>
        <v>0</v>
      </c>
    </row>
    <row r="41" ht="14.25" spans="1:30">
      <c r="A41" s="287">
        <f t="shared" si="2"/>
        <v>96</v>
      </c>
      <c r="B41" s="287">
        <f t="shared" si="3"/>
        <v>100</v>
      </c>
      <c r="C41" s="161">
        <v>2022010432</v>
      </c>
      <c r="D41" s="159" t="s">
        <v>75</v>
      </c>
      <c r="E41" s="159" t="s">
        <v>72</v>
      </c>
      <c r="F41" s="288">
        <f>VLOOKUP(C:C,德育基础分!A40:D140,4,0)</f>
        <v>99.453172550213</v>
      </c>
      <c r="G41" s="288">
        <v>90</v>
      </c>
      <c r="H41" s="288">
        <f t="shared" si="4"/>
        <v>59.6719035301278</v>
      </c>
      <c r="I41" s="288">
        <f t="shared" si="5"/>
        <v>36</v>
      </c>
      <c r="J41" s="288">
        <f>VLOOKUP(C:C,'德育加分 (2)'!C:AC,27,0)</f>
        <v>13.5</v>
      </c>
      <c r="K41" s="291">
        <f>VLOOKUP(C:C,德育扣分!A39:F140,6,0)</f>
        <v>2</v>
      </c>
      <c r="L41" s="288">
        <f t="shared" si="6"/>
        <v>107.171903530128</v>
      </c>
      <c r="M41" s="288">
        <f t="shared" si="7"/>
        <v>21.4343807060256</v>
      </c>
      <c r="N41" s="292">
        <f>VLOOKUP(C:C,成绩!B38:D139,3,0)</f>
        <v>58.8108108108108</v>
      </c>
      <c r="O41" s="292">
        <f>VLOOKUP(C:C,成绩!B:E,4,0)</f>
        <v>63</v>
      </c>
      <c r="P41" s="293">
        <f t="shared" si="8"/>
        <v>59.6486486486487</v>
      </c>
      <c r="Q41" s="292">
        <v>0</v>
      </c>
      <c r="R41" s="292">
        <f t="shared" si="9"/>
        <v>59.6486486486487</v>
      </c>
      <c r="S41" s="292">
        <f t="shared" si="10"/>
        <v>41.7540540540541</v>
      </c>
      <c r="T41" s="297">
        <f>VLOOKUP(C:C,成绩!B:F,5,0)</f>
        <v>76.5</v>
      </c>
      <c r="U41" s="297">
        <v>100</v>
      </c>
      <c r="V41" s="297">
        <f t="shared" si="0"/>
        <v>45.9</v>
      </c>
      <c r="W41" s="297">
        <f t="shared" si="1"/>
        <v>40</v>
      </c>
      <c r="X41" s="297">
        <f>VLOOKUP(C:C,'文体加分 (2)'!C39:O204,13,0)</f>
        <v>0</v>
      </c>
      <c r="Y41" s="297">
        <f t="shared" si="11"/>
        <v>85.9</v>
      </c>
      <c r="Z41" s="297">
        <f t="shared" si="12"/>
        <v>8.59</v>
      </c>
      <c r="AA41" s="301">
        <f t="shared" si="13"/>
        <v>71.7784347600796</v>
      </c>
      <c r="AB41" s="302">
        <f>VLOOKUP(C:C,成绩!B:G,6,0)</f>
        <v>0.210526315789474</v>
      </c>
      <c r="AC41" s="303">
        <v>487</v>
      </c>
      <c r="AD41" s="305">
        <f>VLOOKUP(C:C,成绩!B:H,7,0)</f>
        <v>6</v>
      </c>
    </row>
    <row r="42" ht="14.25" spans="1:30">
      <c r="A42" s="287">
        <f t="shared" si="2"/>
        <v>95</v>
      </c>
      <c r="B42" s="287">
        <f t="shared" si="3"/>
        <v>98</v>
      </c>
      <c r="C42" s="161">
        <v>2022010435</v>
      </c>
      <c r="D42" s="159" t="s">
        <v>76</v>
      </c>
      <c r="E42" s="159" t="s">
        <v>72</v>
      </c>
      <c r="F42" s="288">
        <f>VLOOKUP(C:C,德育基础分!A41:D141,4,0)</f>
        <v>99.5473219720024</v>
      </c>
      <c r="G42" s="288">
        <v>90</v>
      </c>
      <c r="H42" s="288">
        <f t="shared" si="4"/>
        <v>59.7283931832014</v>
      </c>
      <c r="I42" s="288">
        <f t="shared" si="5"/>
        <v>36</v>
      </c>
      <c r="J42" s="288">
        <f>VLOOKUP(C:C,'德育加分 (2)'!C:AC,27,0)</f>
        <v>2.5</v>
      </c>
      <c r="K42" s="291">
        <f>VLOOKUP(C:C,德育扣分!A40:F141,6,0)</f>
        <v>0</v>
      </c>
      <c r="L42" s="288">
        <f t="shared" si="6"/>
        <v>98.2283931832014</v>
      </c>
      <c r="M42" s="288">
        <f t="shared" si="7"/>
        <v>19.6456786366403</v>
      </c>
      <c r="N42" s="292">
        <f>VLOOKUP(C:C,成绩!B39:D140,3,0)</f>
        <v>64.12</v>
      </c>
      <c r="O42" s="292">
        <f>VLOOKUP(C:C,成绩!B:E,4,0)</f>
        <v>64</v>
      </c>
      <c r="P42" s="293">
        <f t="shared" si="8"/>
        <v>64.096</v>
      </c>
      <c r="Q42" s="292">
        <v>0</v>
      </c>
      <c r="R42" s="292">
        <f t="shared" si="9"/>
        <v>64.096</v>
      </c>
      <c r="S42" s="292">
        <f t="shared" si="10"/>
        <v>44.8672</v>
      </c>
      <c r="T42" s="297">
        <f>VLOOKUP(C:C,成绩!B:F,5,0)</f>
        <v>84.5</v>
      </c>
      <c r="U42" s="297">
        <v>100</v>
      </c>
      <c r="V42" s="297">
        <f t="shared" si="0"/>
        <v>50.7</v>
      </c>
      <c r="W42" s="297">
        <f t="shared" si="1"/>
        <v>40</v>
      </c>
      <c r="X42" s="297">
        <f>VLOOKUP(C:C,'文体加分 (2)'!C40:O205,13,0)</f>
        <v>0</v>
      </c>
      <c r="Y42" s="297">
        <f t="shared" si="11"/>
        <v>90.7</v>
      </c>
      <c r="Z42" s="297">
        <f t="shared" si="12"/>
        <v>9.07</v>
      </c>
      <c r="AA42" s="301">
        <f t="shared" si="13"/>
        <v>73.5828786366403</v>
      </c>
      <c r="AB42" s="302">
        <f>VLOOKUP(C:C,成绩!B:G,6,0)</f>
        <v>0.263157894736842</v>
      </c>
      <c r="AC42" s="306" t="s">
        <v>39</v>
      </c>
      <c r="AD42" s="305">
        <f>VLOOKUP(C:C,成绩!B:H,7,0)</f>
        <v>3</v>
      </c>
    </row>
    <row r="43" ht="14.25" spans="1:30">
      <c r="A43" s="287">
        <f t="shared" si="2"/>
        <v>24</v>
      </c>
      <c r="B43" s="287">
        <f t="shared" si="3"/>
        <v>25</v>
      </c>
      <c r="C43" s="161">
        <v>2022010436</v>
      </c>
      <c r="D43" s="159" t="s">
        <v>77</v>
      </c>
      <c r="E43" s="159" t="s">
        <v>72</v>
      </c>
      <c r="F43" s="288">
        <f>VLOOKUP(C:C,德育基础分!A42:D142,4,0)</f>
        <v>99.826631923311</v>
      </c>
      <c r="G43" s="288">
        <v>90</v>
      </c>
      <c r="H43" s="288">
        <f t="shared" si="4"/>
        <v>59.8959791539866</v>
      </c>
      <c r="I43" s="288">
        <f t="shared" si="5"/>
        <v>36</v>
      </c>
      <c r="J43" s="288">
        <f>VLOOKUP(C:C,'德育加分 (2)'!C:AC,27,0)</f>
        <v>9.7</v>
      </c>
      <c r="K43" s="291">
        <f>VLOOKUP(C:C,德育扣分!A41:F142,6,0)</f>
        <v>0</v>
      </c>
      <c r="L43" s="288">
        <f t="shared" si="6"/>
        <v>105.595979153987</v>
      </c>
      <c r="M43" s="288">
        <f t="shared" si="7"/>
        <v>21.1191958307973</v>
      </c>
      <c r="N43" s="292">
        <f>VLOOKUP(C:C,成绩!B40:D141,3,0)</f>
        <v>83.0133333333333</v>
      </c>
      <c r="O43" s="292">
        <f>VLOOKUP(C:C,成绩!B:E,4,0)</f>
        <v>86.5</v>
      </c>
      <c r="P43" s="293">
        <f t="shared" si="8"/>
        <v>83.7106666666667</v>
      </c>
      <c r="Q43" s="292">
        <f>VLOOKUP(D:D,智育加分汇总!F:G,2,0)</f>
        <v>4</v>
      </c>
      <c r="R43" s="292">
        <f t="shared" si="9"/>
        <v>87.7106666666667</v>
      </c>
      <c r="S43" s="292">
        <f t="shared" si="10"/>
        <v>61.3974666666667</v>
      </c>
      <c r="T43" s="297">
        <f>VLOOKUP(C:C,成绩!B:F,5,0)</f>
        <v>80.5</v>
      </c>
      <c r="U43" s="297">
        <v>100</v>
      </c>
      <c r="V43" s="297">
        <f t="shared" si="0"/>
        <v>48.3</v>
      </c>
      <c r="W43" s="297">
        <f t="shared" si="1"/>
        <v>40</v>
      </c>
      <c r="X43" s="297">
        <f>VLOOKUP(C:C,'文体加分 (2)'!C41:O206,13,0)</f>
        <v>0</v>
      </c>
      <c r="Y43" s="297">
        <f t="shared" si="11"/>
        <v>88.3</v>
      </c>
      <c r="Z43" s="297">
        <f t="shared" si="12"/>
        <v>8.83</v>
      </c>
      <c r="AA43" s="301">
        <f t="shared" si="13"/>
        <v>91.346662497464</v>
      </c>
      <c r="AB43" s="302">
        <f>VLOOKUP(C:C,成绩!B:G,6,0)</f>
        <v>0.736842105263158</v>
      </c>
      <c r="AC43" s="303">
        <v>548</v>
      </c>
      <c r="AD43" s="304">
        <f>VLOOKUP(C:C,成绩!B:H,7,0)</f>
        <v>0</v>
      </c>
    </row>
    <row r="44" ht="14.25" spans="1:30">
      <c r="A44" s="287">
        <f t="shared" si="2"/>
        <v>69</v>
      </c>
      <c r="B44" s="287">
        <f t="shared" si="3"/>
        <v>76</v>
      </c>
      <c r="C44" s="161">
        <v>2022010437</v>
      </c>
      <c r="D44" s="159" t="s">
        <v>78</v>
      </c>
      <c r="E44" s="159" t="s">
        <v>72</v>
      </c>
      <c r="F44" s="288">
        <f>VLOOKUP(C:C,德育基础分!A43:D143,4,0)</f>
        <v>99.4845556908095</v>
      </c>
      <c r="G44" s="288">
        <v>90</v>
      </c>
      <c r="H44" s="288">
        <f t="shared" si="4"/>
        <v>59.6907334144857</v>
      </c>
      <c r="I44" s="288">
        <f t="shared" si="5"/>
        <v>36</v>
      </c>
      <c r="J44" s="288">
        <f>VLOOKUP(C:C,'德育加分 (2)'!C:AC,27,0)</f>
        <v>4.5</v>
      </c>
      <c r="K44" s="291">
        <f>VLOOKUP(C:C,德育扣分!A42:F143,6,0)</f>
        <v>0</v>
      </c>
      <c r="L44" s="288">
        <f t="shared" si="6"/>
        <v>100.190733414486</v>
      </c>
      <c r="M44" s="288">
        <f t="shared" si="7"/>
        <v>20.0381466828971</v>
      </c>
      <c r="N44" s="292">
        <f>VLOOKUP(C:C,成绩!B41:D142,3,0)</f>
        <v>71.4</v>
      </c>
      <c r="O44" s="292">
        <f>VLOOKUP(C:C,成绩!B:E,4,0)</f>
        <v>83.6666666666667</v>
      </c>
      <c r="P44" s="293">
        <f t="shared" si="8"/>
        <v>73.8533333333333</v>
      </c>
      <c r="Q44" s="292">
        <v>0</v>
      </c>
      <c r="R44" s="292">
        <f t="shared" si="9"/>
        <v>73.8533333333333</v>
      </c>
      <c r="S44" s="292">
        <f t="shared" si="10"/>
        <v>51.6973333333333</v>
      </c>
      <c r="T44" s="297">
        <f>VLOOKUP(C:C,成绩!B:F,5,0)</f>
        <v>86</v>
      </c>
      <c r="U44" s="297">
        <v>100</v>
      </c>
      <c r="V44" s="297">
        <f t="shared" si="0"/>
        <v>51.6</v>
      </c>
      <c r="W44" s="297">
        <f t="shared" si="1"/>
        <v>40</v>
      </c>
      <c r="X44" s="297">
        <f>VLOOKUP(C:C,'文体加分 (2)'!C42:O207,13,0)</f>
        <v>0</v>
      </c>
      <c r="Y44" s="297">
        <f t="shared" si="11"/>
        <v>91.6</v>
      </c>
      <c r="Z44" s="297">
        <f t="shared" si="12"/>
        <v>9.16</v>
      </c>
      <c r="AA44" s="301">
        <f t="shared" si="13"/>
        <v>80.8954800162305</v>
      </c>
      <c r="AB44" s="302">
        <f>VLOOKUP(C:C,成绩!B:G,6,0)</f>
        <v>0.421052631578947</v>
      </c>
      <c r="AC44" s="303">
        <v>477</v>
      </c>
      <c r="AD44" s="305">
        <f>VLOOKUP(C:C,成绩!B:H,7,0)</f>
        <v>2</v>
      </c>
    </row>
    <row r="45" ht="14.25" spans="1:30">
      <c r="A45" s="287">
        <f t="shared" si="2"/>
        <v>47</v>
      </c>
      <c r="B45" s="287">
        <f t="shared" si="3"/>
        <v>49</v>
      </c>
      <c r="C45" s="161">
        <v>2022010438</v>
      </c>
      <c r="D45" s="159" t="s">
        <v>79</v>
      </c>
      <c r="E45" s="159" t="s">
        <v>72</v>
      </c>
      <c r="F45" s="288">
        <f>VLOOKUP(C:C,德育基础分!A44:D144,4,0)</f>
        <v>99.6414713937918</v>
      </c>
      <c r="G45" s="288">
        <v>90</v>
      </c>
      <c r="H45" s="288">
        <f t="shared" si="4"/>
        <v>59.7848828362751</v>
      </c>
      <c r="I45" s="288">
        <f t="shared" si="5"/>
        <v>36</v>
      </c>
      <c r="J45" s="288">
        <f>VLOOKUP(C:C,'德育加分 (2)'!C:AC,27,0)</f>
        <v>9.3</v>
      </c>
      <c r="K45" s="291">
        <f>VLOOKUP(C:C,德育扣分!A43:F144,6,0)</f>
        <v>0</v>
      </c>
      <c r="L45" s="288">
        <f t="shared" si="6"/>
        <v>105.084882836275</v>
      </c>
      <c r="M45" s="288">
        <f t="shared" si="7"/>
        <v>21.016976567255</v>
      </c>
      <c r="N45" s="292">
        <f>VLOOKUP(C:C,成绩!B42:D143,3,0)</f>
        <v>77.0933333333333</v>
      </c>
      <c r="O45" s="292">
        <f>VLOOKUP(C:C,成绩!B:E,4,0)</f>
        <v>69</v>
      </c>
      <c r="P45" s="293">
        <f t="shared" si="8"/>
        <v>75.4746666666667</v>
      </c>
      <c r="Q45" s="292">
        <f>VLOOKUP(D:D,智育加分汇总!F:G,2,0)</f>
        <v>4</v>
      </c>
      <c r="R45" s="292">
        <f t="shared" si="9"/>
        <v>79.4746666666667</v>
      </c>
      <c r="S45" s="292">
        <f t="shared" si="10"/>
        <v>55.6322666666667</v>
      </c>
      <c r="T45" s="297">
        <f>VLOOKUP(C:C,成绩!B:F,5,0)</f>
        <v>89.5</v>
      </c>
      <c r="U45" s="297">
        <v>100</v>
      </c>
      <c r="V45" s="297">
        <f t="shared" si="0"/>
        <v>53.7</v>
      </c>
      <c r="W45" s="297">
        <f t="shared" si="1"/>
        <v>40</v>
      </c>
      <c r="X45" s="297">
        <f>VLOOKUP(C:C,'文体加分 (2)'!C43:O208,13,0)</f>
        <v>4</v>
      </c>
      <c r="Y45" s="297">
        <f t="shared" si="11"/>
        <v>97.7</v>
      </c>
      <c r="Z45" s="297">
        <f t="shared" si="12"/>
        <v>9.77</v>
      </c>
      <c r="AA45" s="301">
        <f t="shared" si="13"/>
        <v>86.4192432339217</v>
      </c>
      <c r="AB45" s="302">
        <f>VLOOKUP(C:C,成绩!B:G,6,0)</f>
        <v>0.526315789473684</v>
      </c>
      <c r="AC45" s="306" t="s">
        <v>39</v>
      </c>
      <c r="AD45" s="304">
        <f>VLOOKUP(C:C,成绩!B:H,7,0)</f>
        <v>0</v>
      </c>
    </row>
    <row r="46" ht="14.25" spans="1:30">
      <c r="A46" s="287">
        <f t="shared" si="2"/>
        <v>43</v>
      </c>
      <c r="B46" s="287">
        <f t="shared" si="3"/>
        <v>49</v>
      </c>
      <c r="C46" s="161">
        <v>2022010439</v>
      </c>
      <c r="D46" s="159" t="s">
        <v>80</v>
      </c>
      <c r="E46" s="159" t="s">
        <v>72</v>
      </c>
      <c r="F46" s="288">
        <f>VLOOKUP(C:C,德育基础分!A45:D145,4,0)</f>
        <v>99.4845556908095</v>
      </c>
      <c r="G46" s="288">
        <v>90</v>
      </c>
      <c r="H46" s="288">
        <f t="shared" si="4"/>
        <v>59.6907334144857</v>
      </c>
      <c r="I46" s="288">
        <f t="shared" si="5"/>
        <v>36</v>
      </c>
      <c r="J46" s="288">
        <f>VLOOKUP(C:C,'德育加分 (2)'!C:AC,27,0)</f>
        <v>1.5</v>
      </c>
      <c r="K46" s="291">
        <f>VLOOKUP(C:C,德育扣分!A44:F145,6,0)</f>
        <v>0</v>
      </c>
      <c r="L46" s="288">
        <f t="shared" si="6"/>
        <v>97.1907334144857</v>
      </c>
      <c r="M46" s="288">
        <f t="shared" si="7"/>
        <v>19.4381466828971</v>
      </c>
      <c r="N46" s="292">
        <f>VLOOKUP(C:C,成绩!B43:D144,3,0)</f>
        <v>77.0933333333333</v>
      </c>
      <c r="O46" s="292">
        <f>VLOOKUP(C:C,成绩!B:E,4,0)</f>
        <v>88</v>
      </c>
      <c r="P46" s="293">
        <f t="shared" si="8"/>
        <v>79.2746666666667</v>
      </c>
      <c r="Q46" s="292">
        <f>VLOOKUP(D:D,智育加分汇总!F:G,2,0)</f>
        <v>4</v>
      </c>
      <c r="R46" s="292">
        <f t="shared" si="9"/>
        <v>83.2746666666667</v>
      </c>
      <c r="S46" s="292">
        <f t="shared" si="10"/>
        <v>58.2922666666667</v>
      </c>
      <c r="T46" s="297">
        <f>VLOOKUP(C:C,成绩!B:F,5,0)</f>
        <v>90.5</v>
      </c>
      <c r="U46" s="297">
        <v>100</v>
      </c>
      <c r="V46" s="297">
        <f t="shared" si="0"/>
        <v>54.3</v>
      </c>
      <c r="W46" s="297">
        <f t="shared" si="1"/>
        <v>40</v>
      </c>
      <c r="X46" s="297">
        <f>VLOOKUP(C:C,'文体加分 (2)'!C44:O209,13,0)</f>
        <v>0</v>
      </c>
      <c r="Y46" s="297">
        <f t="shared" si="11"/>
        <v>94.3</v>
      </c>
      <c r="Z46" s="297">
        <f t="shared" si="12"/>
        <v>9.43</v>
      </c>
      <c r="AA46" s="301">
        <f t="shared" si="13"/>
        <v>87.1604133495638</v>
      </c>
      <c r="AB46" s="302">
        <f>VLOOKUP(C:C,成绩!B:G,6,0)</f>
        <v>0.526315789473684</v>
      </c>
      <c r="AC46" s="303">
        <v>546</v>
      </c>
      <c r="AD46" s="304">
        <f>VLOOKUP(C:C,成绩!B:H,7,0)</f>
        <v>0</v>
      </c>
    </row>
    <row r="47" ht="14.25" spans="1:30">
      <c r="A47" s="287">
        <f t="shared" si="2"/>
        <v>62</v>
      </c>
      <c r="B47" s="287">
        <f t="shared" si="3"/>
        <v>65</v>
      </c>
      <c r="C47" s="161">
        <v>2022010494</v>
      </c>
      <c r="D47" s="159" t="s">
        <v>81</v>
      </c>
      <c r="E47" s="159" t="s">
        <v>72</v>
      </c>
      <c r="F47" s="288">
        <f>VLOOKUP(C:C,德育基础分!A46:D146,4,0)</f>
        <v>99.8297702373707</v>
      </c>
      <c r="G47" s="288">
        <v>90</v>
      </c>
      <c r="H47" s="288">
        <f t="shared" si="4"/>
        <v>59.8978621424224</v>
      </c>
      <c r="I47" s="288">
        <f t="shared" si="5"/>
        <v>36</v>
      </c>
      <c r="J47" s="288">
        <f>VLOOKUP(C:C,'德育加分 (2)'!C:AC,27,0)</f>
        <v>1.5</v>
      </c>
      <c r="K47" s="291">
        <f>VLOOKUP(C:C,德育扣分!A45:F146,6,0)</f>
        <v>2</v>
      </c>
      <c r="L47" s="288">
        <f t="shared" si="6"/>
        <v>95.3978621424224</v>
      </c>
      <c r="M47" s="288">
        <f t="shared" si="7"/>
        <v>19.0795724284845</v>
      </c>
      <c r="N47" s="292">
        <f>VLOOKUP(C:C,成绩!B44:D145,3,0)</f>
        <v>74.4</v>
      </c>
      <c r="O47" s="292">
        <f>VLOOKUP(C:C,成绩!B:E,4,0)</f>
        <v>91</v>
      </c>
      <c r="P47" s="293">
        <f t="shared" si="8"/>
        <v>77.72</v>
      </c>
      <c r="Q47" s="292">
        <v>0</v>
      </c>
      <c r="R47" s="292">
        <f t="shared" si="9"/>
        <v>77.72</v>
      </c>
      <c r="S47" s="292">
        <f t="shared" si="10"/>
        <v>54.404</v>
      </c>
      <c r="T47" s="297">
        <f>VLOOKUP(C:C,成绩!B:F,5,0)</f>
        <v>90.5</v>
      </c>
      <c r="U47" s="297">
        <v>100</v>
      </c>
      <c r="V47" s="297">
        <f t="shared" si="0"/>
        <v>54.3</v>
      </c>
      <c r="W47" s="297">
        <f t="shared" si="1"/>
        <v>40</v>
      </c>
      <c r="X47" s="297">
        <f>VLOOKUP(C:C,'文体加分 (2)'!C45:O210,13,0)</f>
        <v>0</v>
      </c>
      <c r="Y47" s="297">
        <f t="shared" si="11"/>
        <v>94.3</v>
      </c>
      <c r="Z47" s="297">
        <f t="shared" si="12"/>
        <v>9.43</v>
      </c>
      <c r="AA47" s="301">
        <f t="shared" si="13"/>
        <v>82.9135724284845</v>
      </c>
      <c r="AB47" s="302">
        <f>VLOOKUP(C:C,成绩!B:G,6,0)</f>
        <v>0.526315789473684</v>
      </c>
      <c r="AC47" s="303">
        <v>617</v>
      </c>
      <c r="AD47" s="304">
        <f>VLOOKUP(C:C,成绩!B:H,7,0)</f>
        <v>0</v>
      </c>
    </row>
    <row r="48" ht="14.25" spans="1:30">
      <c r="A48" s="287">
        <f t="shared" si="2"/>
        <v>18</v>
      </c>
      <c r="B48" s="287">
        <f t="shared" si="3"/>
        <v>18</v>
      </c>
      <c r="C48" s="161">
        <v>2022010499</v>
      </c>
      <c r="D48" s="159" t="s">
        <v>82</v>
      </c>
      <c r="E48" s="159" t="s">
        <v>72</v>
      </c>
      <c r="F48" s="288">
        <f>VLOOKUP(C:C,德育基础分!A47:D147,4,0)</f>
        <v>99.6414713937918</v>
      </c>
      <c r="G48" s="288">
        <v>90</v>
      </c>
      <c r="H48" s="288">
        <f t="shared" si="4"/>
        <v>59.7848828362751</v>
      </c>
      <c r="I48" s="288">
        <f t="shared" si="5"/>
        <v>36</v>
      </c>
      <c r="J48" s="288">
        <f>VLOOKUP(C:C,'德育加分 (2)'!C:AC,27,0)</f>
        <v>11.37</v>
      </c>
      <c r="K48" s="291">
        <f>VLOOKUP(C:C,德育扣分!A46:F147,6,0)</f>
        <v>0</v>
      </c>
      <c r="L48" s="288">
        <f t="shared" si="6"/>
        <v>107.154882836275</v>
      </c>
      <c r="M48" s="288">
        <f t="shared" si="7"/>
        <v>21.430976567255</v>
      </c>
      <c r="N48" s="292">
        <f>VLOOKUP(C:C,成绩!B45:D146,3,0)</f>
        <v>84.4133333333333</v>
      </c>
      <c r="O48" s="292">
        <f>VLOOKUP(C:C,成绩!B:E,4,0)</f>
        <v>83</v>
      </c>
      <c r="P48" s="293">
        <f t="shared" si="8"/>
        <v>84.1306666666667</v>
      </c>
      <c r="Q48" s="292">
        <f>VLOOKUP(D:D,智育加分汇总!F:G,2,0)</f>
        <v>6</v>
      </c>
      <c r="R48" s="292">
        <f t="shared" si="9"/>
        <v>90.1306666666667</v>
      </c>
      <c r="S48" s="292">
        <f t="shared" si="10"/>
        <v>63.0914666666667</v>
      </c>
      <c r="T48" s="297">
        <f>VLOOKUP(C:C,成绩!B:F,5,0)</f>
        <v>91</v>
      </c>
      <c r="U48" s="297">
        <v>100</v>
      </c>
      <c r="V48" s="297">
        <f t="shared" si="0"/>
        <v>54.6</v>
      </c>
      <c r="W48" s="297">
        <f t="shared" si="1"/>
        <v>40</v>
      </c>
      <c r="X48" s="297">
        <f>VLOOKUP(C:C,'文体加分 (2)'!C46:O211,13,0)</f>
        <v>0</v>
      </c>
      <c r="Y48" s="297">
        <f t="shared" si="11"/>
        <v>94.6</v>
      </c>
      <c r="Z48" s="297">
        <f t="shared" si="12"/>
        <v>9.46</v>
      </c>
      <c r="AA48" s="301">
        <f t="shared" si="13"/>
        <v>93.9824432339217</v>
      </c>
      <c r="AB48" s="302">
        <f>VLOOKUP(C:C,成绩!B:G,6,0)</f>
        <v>0.789473684210526</v>
      </c>
      <c r="AC48" s="303">
        <v>467</v>
      </c>
      <c r="AD48" s="304">
        <f>VLOOKUP(C:C,成绩!B:H,7,0)</f>
        <v>0</v>
      </c>
    </row>
    <row r="49" ht="14.25" spans="1:30">
      <c r="A49" s="287">
        <f t="shared" si="2"/>
        <v>44</v>
      </c>
      <c r="B49" s="287">
        <f t="shared" si="3"/>
        <v>39</v>
      </c>
      <c r="C49" s="161">
        <v>2022010585</v>
      </c>
      <c r="D49" s="159" t="s">
        <v>83</v>
      </c>
      <c r="E49" s="159" t="s">
        <v>72</v>
      </c>
      <c r="F49" s="288">
        <f>VLOOKUP(C:C,德育基础分!A48:D148,4,0)</f>
        <v>99.515938831406</v>
      </c>
      <c r="G49" s="288">
        <v>90</v>
      </c>
      <c r="H49" s="288">
        <f t="shared" si="4"/>
        <v>59.7095632988436</v>
      </c>
      <c r="I49" s="288">
        <f t="shared" si="5"/>
        <v>36</v>
      </c>
      <c r="J49" s="288">
        <f>VLOOKUP(C:C,'德育加分 (2)'!C:AC,27,0)</f>
        <v>9</v>
      </c>
      <c r="K49" s="291">
        <f>VLOOKUP(C:C,德育扣分!A47:F148,6,0)</f>
        <v>0</v>
      </c>
      <c r="L49" s="288">
        <f t="shared" si="6"/>
        <v>104.709563298844</v>
      </c>
      <c r="M49" s="288">
        <f t="shared" si="7"/>
        <v>20.9419126597687</v>
      </c>
      <c r="N49" s="292">
        <f>VLOOKUP(C:C,成绩!B46:D147,3,0)</f>
        <v>79.1733333333333</v>
      </c>
      <c r="O49" s="292">
        <f>VLOOKUP(C:C,成绩!B:E,4,0)</f>
        <v>87.5</v>
      </c>
      <c r="P49" s="293">
        <f t="shared" si="8"/>
        <v>80.8386666666667</v>
      </c>
      <c r="Q49" s="292">
        <v>0</v>
      </c>
      <c r="R49" s="292">
        <f t="shared" si="9"/>
        <v>80.8386666666667</v>
      </c>
      <c r="S49" s="292">
        <f t="shared" si="10"/>
        <v>56.5870666666667</v>
      </c>
      <c r="T49" s="297">
        <f>VLOOKUP(C:C,成绩!B:F,5,0)</f>
        <v>92</v>
      </c>
      <c r="U49" s="297">
        <v>100</v>
      </c>
      <c r="V49" s="297">
        <f t="shared" si="0"/>
        <v>55.2</v>
      </c>
      <c r="W49" s="297">
        <f t="shared" si="1"/>
        <v>40</v>
      </c>
      <c r="X49" s="297">
        <f>VLOOKUP(C:C,'文体加分 (2)'!C47:O212,13,0)</f>
        <v>0</v>
      </c>
      <c r="Y49" s="297">
        <f t="shared" si="11"/>
        <v>95.2</v>
      </c>
      <c r="Z49" s="297">
        <f t="shared" si="12"/>
        <v>9.52</v>
      </c>
      <c r="AA49" s="301">
        <f t="shared" si="13"/>
        <v>87.0489793264354</v>
      </c>
      <c r="AB49" s="302">
        <f>VLOOKUP(C:C,成绩!B:G,6,0)</f>
        <v>0.684210526315789</v>
      </c>
      <c r="AC49" s="303">
        <v>561</v>
      </c>
      <c r="AD49" s="304">
        <f>VLOOKUP(C:C,成绩!B:H,7,0)</f>
        <v>0</v>
      </c>
    </row>
    <row r="50" ht="14.25" spans="1:30">
      <c r="A50" s="287">
        <f t="shared" si="2"/>
        <v>6</v>
      </c>
      <c r="B50" s="287">
        <f t="shared" si="3"/>
        <v>63</v>
      </c>
      <c r="C50" s="161">
        <v>2022010584</v>
      </c>
      <c r="D50" s="159" t="s">
        <v>84</v>
      </c>
      <c r="E50" s="159" t="s">
        <v>72</v>
      </c>
      <c r="F50" s="288">
        <f>VLOOKUP(C:C,德育基础分!A49:D149,4,0)</f>
        <v>99.5473219720024</v>
      </c>
      <c r="G50" s="288">
        <v>90</v>
      </c>
      <c r="H50" s="288">
        <f t="shared" si="4"/>
        <v>59.7283931832014</v>
      </c>
      <c r="I50" s="288">
        <f t="shared" si="5"/>
        <v>36</v>
      </c>
      <c r="J50" s="288">
        <f>VLOOKUP(C:C,'德育加分 (2)'!C:AC,27,0)</f>
        <v>11.2</v>
      </c>
      <c r="K50" s="291">
        <f>VLOOKUP(C:C,德育扣分!A48:F149,6,0)</f>
        <v>0</v>
      </c>
      <c r="L50" s="288">
        <f t="shared" si="6"/>
        <v>106.928393183201</v>
      </c>
      <c r="M50" s="288">
        <f t="shared" si="7"/>
        <v>21.3856786366403</v>
      </c>
      <c r="N50" s="292">
        <f>VLOOKUP(C:C,成绩!B47:D148,3,0)</f>
        <v>74.6</v>
      </c>
      <c r="O50" s="292">
        <f>VLOOKUP(C:C,成绩!B:E,4,0)</f>
        <v>79</v>
      </c>
      <c r="P50" s="293">
        <f t="shared" si="8"/>
        <v>75.48</v>
      </c>
      <c r="Q50" s="292">
        <f>VLOOKUP(D:D,智育加分汇总!F:G,2,0)</f>
        <v>26.5</v>
      </c>
      <c r="R50" s="292">
        <f t="shared" si="9"/>
        <v>101.98</v>
      </c>
      <c r="S50" s="292">
        <f t="shared" si="10"/>
        <v>71.386</v>
      </c>
      <c r="T50" s="297">
        <f>VLOOKUP(C:C,成绩!B:F,5,0)</f>
        <v>93</v>
      </c>
      <c r="U50" s="297">
        <v>100</v>
      </c>
      <c r="V50" s="297">
        <f t="shared" si="0"/>
        <v>55.8</v>
      </c>
      <c r="W50" s="297">
        <f t="shared" si="1"/>
        <v>40</v>
      </c>
      <c r="X50" s="297">
        <f>VLOOKUP(C:C,'文体加分 (2)'!C48:O213,13,0)</f>
        <v>40</v>
      </c>
      <c r="Y50" s="297">
        <f t="shared" si="11"/>
        <v>135.8</v>
      </c>
      <c r="Z50" s="297">
        <f t="shared" si="12"/>
        <v>13.58</v>
      </c>
      <c r="AA50" s="301">
        <f t="shared" si="13"/>
        <v>106.35167863664</v>
      </c>
      <c r="AB50" s="302">
        <f>VLOOKUP(C:C,成绩!B:G,6,0)</f>
        <v>0.421052631578947</v>
      </c>
      <c r="AC50" s="303">
        <v>574</v>
      </c>
      <c r="AD50" s="304">
        <f>VLOOKUP(C:C,成绩!B:H,7,0)</f>
        <v>0</v>
      </c>
    </row>
    <row r="51" ht="14.25" spans="1:30">
      <c r="A51" s="287">
        <f t="shared" si="2"/>
        <v>3</v>
      </c>
      <c r="B51" s="287">
        <f t="shared" si="3"/>
        <v>6</v>
      </c>
      <c r="C51" s="161">
        <v>2022010408</v>
      </c>
      <c r="D51" s="159" t="s">
        <v>85</v>
      </c>
      <c r="E51" s="159" t="s">
        <v>72</v>
      </c>
      <c r="F51" s="288">
        <f>VLOOKUP(C:C,德育基础分!A50:D150,4,0)</f>
        <v>99.7387591296409</v>
      </c>
      <c r="G51" s="288">
        <v>90</v>
      </c>
      <c r="H51" s="288">
        <f t="shared" si="4"/>
        <v>59.8432554777845</v>
      </c>
      <c r="I51" s="288">
        <f t="shared" si="5"/>
        <v>36</v>
      </c>
      <c r="J51" s="288">
        <f>VLOOKUP(C:C,'德育加分 (2)'!C:AC,27,0)</f>
        <v>6.3</v>
      </c>
      <c r="K51" s="291">
        <f>VLOOKUP(C:C,德育扣分!A49:F150,6,0)</f>
        <v>0</v>
      </c>
      <c r="L51" s="288">
        <f t="shared" si="6"/>
        <v>102.143255477785</v>
      </c>
      <c r="M51" s="288">
        <f t="shared" si="7"/>
        <v>20.4286510955569</v>
      </c>
      <c r="N51" s="292">
        <f>VLOOKUP(C:C,成绩!B48:D149,3,0)</f>
        <v>87.1333333333333</v>
      </c>
      <c r="O51" s="292">
        <f>VLOOKUP(C:C,成绩!B:E,4,0)</f>
        <v>86.5</v>
      </c>
      <c r="P51" s="293">
        <f t="shared" si="8"/>
        <v>87.0066666666667</v>
      </c>
      <c r="Q51" s="292">
        <f>VLOOKUP(D:D,智育加分汇总!F:G,2,0)</f>
        <v>35</v>
      </c>
      <c r="R51" s="292">
        <f t="shared" si="9"/>
        <v>122.006666666667</v>
      </c>
      <c r="S51" s="292">
        <f t="shared" si="10"/>
        <v>85.4046666666667</v>
      </c>
      <c r="T51" s="297">
        <f>VLOOKUP(C:C,成绩!B:F,5,0)</f>
        <v>93</v>
      </c>
      <c r="U51" s="297">
        <v>100</v>
      </c>
      <c r="V51" s="297">
        <f t="shared" si="0"/>
        <v>55.8</v>
      </c>
      <c r="W51" s="297">
        <f t="shared" si="1"/>
        <v>40</v>
      </c>
      <c r="X51" s="297">
        <f>VLOOKUP(C:C,'文体加分 (2)'!C49:O214,13,0)</f>
        <v>4</v>
      </c>
      <c r="Y51" s="297">
        <f t="shared" si="11"/>
        <v>99.8</v>
      </c>
      <c r="Z51" s="297">
        <f t="shared" si="12"/>
        <v>9.98</v>
      </c>
      <c r="AA51" s="301">
        <f t="shared" si="13"/>
        <v>115.813317762224</v>
      </c>
      <c r="AB51" s="302">
        <f>VLOOKUP(C:C,成绩!B:G,6,0)</f>
        <v>0.894736842105263</v>
      </c>
      <c r="AC51" s="303">
        <v>603</v>
      </c>
      <c r="AD51" s="304">
        <f>VLOOKUP(C:C,成绩!B:H,7,0)</f>
        <v>0</v>
      </c>
    </row>
    <row r="52" ht="14.25" spans="1:30">
      <c r="A52" s="287">
        <f t="shared" si="2"/>
        <v>7</v>
      </c>
      <c r="B52" s="287">
        <f t="shared" si="3"/>
        <v>15</v>
      </c>
      <c r="C52" s="161">
        <v>2022010422</v>
      </c>
      <c r="D52" s="159" t="s">
        <v>86</v>
      </c>
      <c r="E52" s="159" t="s">
        <v>72</v>
      </c>
      <c r="F52" s="288">
        <f>VLOOKUP(C:C,德育基础分!A51:D151,4,0)</f>
        <v>99.8297702373707</v>
      </c>
      <c r="G52" s="288">
        <v>90</v>
      </c>
      <c r="H52" s="288">
        <f t="shared" si="4"/>
        <v>59.8978621424224</v>
      </c>
      <c r="I52" s="288">
        <f t="shared" si="5"/>
        <v>36</v>
      </c>
      <c r="J52" s="288">
        <f>VLOOKUP(C:C,'德育加分 (2)'!C:AC,27,0)</f>
        <v>8.3</v>
      </c>
      <c r="K52" s="291">
        <f>VLOOKUP(C:C,德育扣分!A50:F151,6,0)</f>
        <v>0</v>
      </c>
      <c r="L52" s="288">
        <f t="shared" si="6"/>
        <v>104.197862142422</v>
      </c>
      <c r="M52" s="288">
        <f t="shared" si="7"/>
        <v>20.8395724284845</v>
      </c>
      <c r="N52" s="292">
        <f>VLOOKUP(C:C,成绩!B49:D150,3,0)</f>
        <v>84.8666666666667</v>
      </c>
      <c r="O52" s="292">
        <f>VLOOKUP(C:C,成绩!B:E,4,0)</f>
        <v>85.6666666666667</v>
      </c>
      <c r="P52" s="293">
        <f t="shared" si="8"/>
        <v>85.0266666666667</v>
      </c>
      <c r="Q52" s="292">
        <f>VLOOKUP(D:D,智育加分汇总!F:G,2,0)</f>
        <v>21</v>
      </c>
      <c r="R52" s="292">
        <f t="shared" si="9"/>
        <v>106.026666666667</v>
      </c>
      <c r="S52" s="292">
        <f t="shared" si="10"/>
        <v>74.2186666666667</v>
      </c>
      <c r="T52" s="297">
        <f>VLOOKUP(C:C,成绩!B:F,5,0)</f>
        <v>83</v>
      </c>
      <c r="U52" s="297">
        <v>100</v>
      </c>
      <c r="V52" s="297">
        <f t="shared" si="0"/>
        <v>49.8</v>
      </c>
      <c r="W52" s="297">
        <f t="shared" si="1"/>
        <v>40</v>
      </c>
      <c r="X52" s="297">
        <f>VLOOKUP(C:C,'文体加分 (2)'!C50:O215,13,0)</f>
        <v>0</v>
      </c>
      <c r="Y52" s="297">
        <f t="shared" si="11"/>
        <v>89.8</v>
      </c>
      <c r="Z52" s="297">
        <f t="shared" si="12"/>
        <v>8.98</v>
      </c>
      <c r="AA52" s="301">
        <f t="shared" si="13"/>
        <v>104.038239095151</v>
      </c>
      <c r="AB52" s="302">
        <f>VLOOKUP(C:C,成绩!B:G,6,0)</f>
        <v>0.947368421052632</v>
      </c>
      <c r="AC52" s="303">
        <v>567</v>
      </c>
      <c r="AD52" s="304">
        <f>VLOOKUP(C:C,成绩!B:H,7,0)</f>
        <v>0</v>
      </c>
    </row>
    <row r="53" ht="14.25" spans="1:30">
      <c r="A53" s="287">
        <f t="shared" si="2"/>
        <v>77</v>
      </c>
      <c r="B53" s="287">
        <f t="shared" si="3"/>
        <v>71</v>
      </c>
      <c r="C53" s="161">
        <v>2022010426</v>
      </c>
      <c r="D53" s="159" t="s">
        <v>87</v>
      </c>
      <c r="E53" s="159" t="s">
        <v>72</v>
      </c>
      <c r="F53" s="288">
        <f>VLOOKUP(C:C,德育基础分!A52:D152,4,0)</f>
        <v>99.7042376749848</v>
      </c>
      <c r="G53" s="288">
        <v>90</v>
      </c>
      <c r="H53" s="288">
        <f t="shared" si="4"/>
        <v>59.8225426049909</v>
      </c>
      <c r="I53" s="288">
        <f t="shared" si="5"/>
        <v>36</v>
      </c>
      <c r="J53" s="288">
        <f>VLOOKUP(C:C,'德育加分 (2)'!C:AC,27,0)</f>
        <v>1.5</v>
      </c>
      <c r="K53" s="291">
        <f>VLOOKUP(C:C,德育扣分!A51:F152,6,0)</f>
        <v>0</v>
      </c>
      <c r="L53" s="288">
        <f t="shared" si="6"/>
        <v>97.3225426049909</v>
      </c>
      <c r="M53" s="288">
        <f t="shared" si="7"/>
        <v>19.4645085209982</v>
      </c>
      <c r="N53" s="292">
        <f>VLOOKUP(C:C,成绩!B50:D151,3,0)</f>
        <v>72.7466666666667</v>
      </c>
      <c r="O53" s="292">
        <f>VLOOKUP(C:C,成绩!B:E,4,0)</f>
        <v>76</v>
      </c>
      <c r="P53" s="293">
        <f t="shared" si="8"/>
        <v>73.3973333333333</v>
      </c>
      <c r="Q53" s="292">
        <v>0</v>
      </c>
      <c r="R53" s="292">
        <f t="shared" si="9"/>
        <v>73.3973333333333</v>
      </c>
      <c r="S53" s="292">
        <f t="shared" si="10"/>
        <v>51.3781333333333</v>
      </c>
      <c r="T53" s="297">
        <f>VLOOKUP(C:C,成绩!B:F,5,0)</f>
        <v>78</v>
      </c>
      <c r="U53" s="297">
        <v>100</v>
      </c>
      <c r="V53" s="297">
        <f t="shared" si="0"/>
        <v>46.8</v>
      </c>
      <c r="W53" s="297">
        <f t="shared" si="1"/>
        <v>40</v>
      </c>
      <c r="X53" s="297">
        <f>VLOOKUP(C:C,'文体加分 (2)'!C51:O216,13,0)</f>
        <v>0</v>
      </c>
      <c r="Y53" s="297">
        <f t="shared" si="11"/>
        <v>86.8</v>
      </c>
      <c r="Z53" s="297">
        <f t="shared" si="12"/>
        <v>8.68</v>
      </c>
      <c r="AA53" s="301">
        <f t="shared" si="13"/>
        <v>79.5226418543315</v>
      </c>
      <c r="AB53" s="302">
        <f>VLOOKUP(C:C,成绩!B:G,6,0)</f>
        <v>0.368421052631579</v>
      </c>
      <c r="AC53" s="303">
        <v>541</v>
      </c>
      <c r="AD53" s="305">
        <f>VLOOKUP(C:C,成绩!B:H,7,0)</f>
        <v>2</v>
      </c>
    </row>
    <row r="54" ht="14.25" spans="1:30">
      <c r="A54" s="287">
        <f t="shared" si="2"/>
        <v>66</v>
      </c>
      <c r="B54" s="287">
        <f t="shared" si="3"/>
        <v>67</v>
      </c>
      <c r="C54" s="161">
        <v>2022010427</v>
      </c>
      <c r="D54" s="159" t="s">
        <v>88</v>
      </c>
      <c r="E54" s="159" t="s">
        <v>72</v>
      </c>
      <c r="F54" s="288">
        <f>VLOOKUP(C:C,德育基础分!A53:D153,4,0)</f>
        <v>99.8297702373707</v>
      </c>
      <c r="G54" s="288">
        <v>90</v>
      </c>
      <c r="H54" s="288">
        <f t="shared" si="4"/>
        <v>59.8978621424224</v>
      </c>
      <c r="I54" s="288">
        <f t="shared" si="5"/>
        <v>36</v>
      </c>
      <c r="J54" s="288">
        <f>VLOOKUP(C:C,'德育加分 (2)'!C:AC,27,0)</f>
        <v>1.5</v>
      </c>
      <c r="K54" s="291">
        <f>VLOOKUP(C:C,德育扣分!A52:F153,6,0)</f>
        <v>0</v>
      </c>
      <c r="L54" s="288">
        <f t="shared" si="6"/>
        <v>97.3978621424224</v>
      </c>
      <c r="M54" s="288">
        <f t="shared" si="7"/>
        <v>19.4795724284845</v>
      </c>
      <c r="N54" s="292">
        <f>VLOOKUP(C:C,成绩!B51:D152,3,0)</f>
        <v>73.6933333333333</v>
      </c>
      <c r="O54" s="292">
        <f>VLOOKUP(C:C,成绩!B:E,4,0)</f>
        <v>90</v>
      </c>
      <c r="P54" s="293">
        <f t="shared" si="8"/>
        <v>76.9546666666667</v>
      </c>
      <c r="Q54" s="292">
        <v>0</v>
      </c>
      <c r="R54" s="292">
        <f t="shared" si="9"/>
        <v>76.9546666666667</v>
      </c>
      <c r="S54" s="292">
        <f t="shared" si="10"/>
        <v>53.8682666666667</v>
      </c>
      <c r="T54" s="297">
        <f>VLOOKUP(C:C,成绩!B:F,5,0)</f>
        <v>80</v>
      </c>
      <c r="U54" s="297">
        <v>100</v>
      </c>
      <c r="V54" s="297">
        <f t="shared" si="0"/>
        <v>48</v>
      </c>
      <c r="W54" s="297">
        <f t="shared" si="1"/>
        <v>40</v>
      </c>
      <c r="X54" s="297">
        <f>VLOOKUP(C:C,'文体加分 (2)'!C52:O217,13,0)</f>
        <v>0</v>
      </c>
      <c r="Y54" s="297">
        <f t="shared" si="11"/>
        <v>88</v>
      </c>
      <c r="Z54" s="297">
        <f t="shared" si="12"/>
        <v>8.8</v>
      </c>
      <c r="AA54" s="301">
        <f t="shared" si="13"/>
        <v>82.1478390951511</v>
      </c>
      <c r="AB54" s="302">
        <f>VLOOKUP(C:C,成绩!B:G,6,0)</f>
        <v>0.526315789473684</v>
      </c>
      <c r="AC54" s="303">
        <v>465</v>
      </c>
      <c r="AD54" s="304">
        <f>VLOOKUP(C:C,成绩!B:H,7,0)</f>
        <v>0</v>
      </c>
    </row>
    <row r="55" ht="14.25" spans="1:30">
      <c r="A55" s="287">
        <f t="shared" si="2"/>
        <v>68</v>
      </c>
      <c r="B55" s="287">
        <f t="shared" si="3"/>
        <v>83</v>
      </c>
      <c r="C55" s="161">
        <v>2022010440</v>
      </c>
      <c r="D55" s="159" t="s">
        <v>89</v>
      </c>
      <c r="E55" s="159" t="s">
        <v>72</v>
      </c>
      <c r="F55" s="288">
        <f>VLOOKUP(C:C,德育基础分!A54:D154,4,0)</f>
        <v>99.7010993609251</v>
      </c>
      <c r="G55" s="288">
        <v>90</v>
      </c>
      <c r="H55" s="288">
        <f t="shared" si="4"/>
        <v>59.8206596165551</v>
      </c>
      <c r="I55" s="288">
        <f t="shared" si="5"/>
        <v>36</v>
      </c>
      <c r="J55" s="288">
        <f>VLOOKUP(C:C,'德育加分 (2)'!C:AC,27,0)</f>
        <v>2.5</v>
      </c>
      <c r="K55" s="291">
        <f>VLOOKUP(C:C,德育扣分!A53:F154,6,0)</f>
        <v>0</v>
      </c>
      <c r="L55" s="288">
        <f t="shared" si="6"/>
        <v>98.3206596165551</v>
      </c>
      <c r="M55" s="288">
        <f t="shared" si="7"/>
        <v>19.664131923311</v>
      </c>
      <c r="N55" s="292">
        <f>VLOOKUP(C:C,成绩!B52:D153,3,0)</f>
        <v>70.4266666666667</v>
      </c>
      <c r="O55" s="292">
        <f>VLOOKUP(C:C,成绩!B:E,4,0)</f>
        <v>86.5</v>
      </c>
      <c r="P55" s="293">
        <f t="shared" si="8"/>
        <v>73.6413333333333</v>
      </c>
      <c r="Q55" s="292">
        <f>VLOOKUP(D:D,智育加分汇总!F:G,2,0)</f>
        <v>2</v>
      </c>
      <c r="R55" s="292">
        <f t="shared" si="9"/>
        <v>75.6413333333333</v>
      </c>
      <c r="S55" s="292">
        <f t="shared" si="10"/>
        <v>52.9489333333333</v>
      </c>
      <c r="T55" s="297">
        <f>VLOOKUP(C:C,成绩!B:F,5,0)</f>
        <v>82</v>
      </c>
      <c r="U55" s="297">
        <v>100</v>
      </c>
      <c r="V55" s="297">
        <f t="shared" si="0"/>
        <v>49.2</v>
      </c>
      <c r="W55" s="297">
        <f t="shared" si="1"/>
        <v>40</v>
      </c>
      <c r="X55" s="297">
        <f>VLOOKUP(C:C,'文体加分 (2)'!C53:O218,13,0)</f>
        <v>0</v>
      </c>
      <c r="Y55" s="297">
        <f t="shared" si="11"/>
        <v>89.2</v>
      </c>
      <c r="Z55" s="297">
        <f t="shared" si="12"/>
        <v>8.92</v>
      </c>
      <c r="AA55" s="301">
        <f t="shared" si="13"/>
        <v>81.5330652566443</v>
      </c>
      <c r="AB55" s="302">
        <f>VLOOKUP(C:C,成绩!B:G,6,0)</f>
        <v>0.421052631578947</v>
      </c>
      <c r="AC55" s="303">
        <v>429</v>
      </c>
      <c r="AD55" s="304">
        <f>VLOOKUP(C:C,成绩!B:H,7,0)</f>
        <v>0</v>
      </c>
    </row>
    <row r="56" ht="14.25" spans="1:30">
      <c r="A56" s="287">
        <f t="shared" si="2"/>
        <v>21</v>
      </c>
      <c r="B56" s="287">
        <f t="shared" si="3"/>
        <v>36</v>
      </c>
      <c r="C56" s="161">
        <v>2022010441</v>
      </c>
      <c r="D56" s="159" t="s">
        <v>90</v>
      </c>
      <c r="E56" s="159" t="s">
        <v>72</v>
      </c>
      <c r="F56" s="288">
        <f>VLOOKUP(C:C,德育基础分!A55:D155,4,0)</f>
        <v>99.1016813755326</v>
      </c>
      <c r="G56" s="288">
        <v>90</v>
      </c>
      <c r="H56" s="288">
        <f t="shared" si="4"/>
        <v>59.4610088253195</v>
      </c>
      <c r="I56" s="288">
        <f t="shared" si="5"/>
        <v>36</v>
      </c>
      <c r="J56" s="288">
        <f>VLOOKUP(C:C,'德育加分 (2)'!C:AC,27,0)</f>
        <v>9.7</v>
      </c>
      <c r="K56" s="291">
        <f>VLOOKUP(C:C,德育扣分!A54:F155,6,0)</f>
        <v>0</v>
      </c>
      <c r="L56" s="288">
        <f t="shared" si="6"/>
        <v>105.16100882532</v>
      </c>
      <c r="M56" s="288">
        <f t="shared" si="7"/>
        <v>21.0322017650639</v>
      </c>
      <c r="N56" s="292">
        <f>VLOOKUP(C:C,成绩!B53:D154,3,0)</f>
        <v>79.6933333333333</v>
      </c>
      <c r="O56" s="292">
        <f>VLOOKUP(C:C,成绩!B:E,4,0)</f>
        <v>83</v>
      </c>
      <c r="P56" s="293">
        <f t="shared" si="8"/>
        <v>80.3546666666667</v>
      </c>
      <c r="Q56" s="292">
        <f>VLOOKUP(D:D,智育加分汇总!F:G,2,0)</f>
        <v>6.5</v>
      </c>
      <c r="R56" s="292">
        <f t="shared" si="9"/>
        <v>86.8546666666667</v>
      </c>
      <c r="S56" s="292">
        <f t="shared" si="10"/>
        <v>60.7982666666667</v>
      </c>
      <c r="T56" s="297">
        <f>VLOOKUP(C:C,成绩!B:F,5,0)</f>
        <v>93.5</v>
      </c>
      <c r="U56" s="297">
        <v>100</v>
      </c>
      <c r="V56" s="297">
        <f t="shared" si="0"/>
        <v>56.1</v>
      </c>
      <c r="W56" s="297">
        <f t="shared" si="1"/>
        <v>40</v>
      </c>
      <c r="X56" s="297">
        <f>VLOOKUP(C:C,'文体加分 (2)'!C54:O219,13,0)</f>
        <v>19</v>
      </c>
      <c r="Y56" s="297">
        <f t="shared" si="11"/>
        <v>115.1</v>
      </c>
      <c r="Z56" s="297">
        <f t="shared" si="12"/>
        <v>11.51</v>
      </c>
      <c r="AA56" s="301">
        <f t="shared" si="13"/>
        <v>93.3404684317306</v>
      </c>
      <c r="AB56" s="302">
        <f>VLOOKUP(C:C,成绩!B:G,6,0)</f>
        <v>0.631578947368421</v>
      </c>
      <c r="AC56" s="303">
        <v>511</v>
      </c>
      <c r="AD56" s="304">
        <f>VLOOKUP(C:C,成绩!B:H,7,0)</f>
        <v>0</v>
      </c>
    </row>
    <row r="57" ht="14.25" spans="1:30">
      <c r="A57" s="287">
        <f t="shared" si="2"/>
        <v>87</v>
      </c>
      <c r="B57" s="287">
        <f t="shared" si="3"/>
        <v>94</v>
      </c>
      <c r="C57" s="161">
        <v>2022010442</v>
      </c>
      <c r="D57" s="159" t="s">
        <v>91</v>
      </c>
      <c r="E57" s="159" t="s">
        <v>72</v>
      </c>
      <c r="F57" s="288">
        <f>VLOOKUP(C:C,德育基础分!A56:D156,4,0)</f>
        <v>99.6069499391357</v>
      </c>
      <c r="G57" s="288">
        <v>90</v>
      </c>
      <c r="H57" s="288">
        <f t="shared" si="4"/>
        <v>59.7641699634814</v>
      </c>
      <c r="I57" s="288">
        <f t="shared" si="5"/>
        <v>36</v>
      </c>
      <c r="J57" s="288">
        <f>VLOOKUP(C:C,'德育加分 (2)'!C:AC,27,0)</f>
        <v>9.5</v>
      </c>
      <c r="K57" s="291">
        <f>VLOOKUP(C:C,德育扣分!A55:F156,6,0)</f>
        <v>10</v>
      </c>
      <c r="L57" s="288">
        <f t="shared" si="6"/>
        <v>95.2641699634814</v>
      </c>
      <c r="M57" s="288">
        <f t="shared" si="7"/>
        <v>19.0528339926963</v>
      </c>
      <c r="N57" s="292">
        <f>VLOOKUP(C:C,成绩!B54:D155,3,0)</f>
        <v>68.2954545454545</v>
      </c>
      <c r="O57" s="292">
        <f>VLOOKUP(C:C,成绩!B:E,4,0)</f>
        <v>84</v>
      </c>
      <c r="P57" s="293">
        <f t="shared" si="8"/>
        <v>71.4363636363636</v>
      </c>
      <c r="Q57" s="292">
        <v>0</v>
      </c>
      <c r="R57" s="292">
        <f t="shared" si="9"/>
        <v>71.4363636363636</v>
      </c>
      <c r="S57" s="292">
        <f t="shared" si="10"/>
        <v>50.0054545454545</v>
      </c>
      <c r="T57" s="297">
        <f>VLOOKUP(C:C,成绩!B:F,5,0)</f>
        <v>80.5</v>
      </c>
      <c r="U57" s="297">
        <v>100</v>
      </c>
      <c r="V57" s="297">
        <f t="shared" si="0"/>
        <v>48.3</v>
      </c>
      <c r="W57" s="297">
        <f t="shared" si="1"/>
        <v>40</v>
      </c>
      <c r="X57" s="297">
        <f>VLOOKUP(C:C,'文体加分 (2)'!C55:O220,13,0)</f>
        <v>0</v>
      </c>
      <c r="Y57" s="297">
        <f t="shared" si="11"/>
        <v>88.3</v>
      </c>
      <c r="Z57" s="297">
        <f t="shared" si="12"/>
        <v>8.83</v>
      </c>
      <c r="AA57" s="301">
        <f t="shared" si="13"/>
        <v>77.8882885381508</v>
      </c>
      <c r="AB57" s="302">
        <f>VLOOKUP(C:C,成绩!B:G,6,0)</f>
        <v>0.333333333333333</v>
      </c>
      <c r="AC57" s="303">
        <v>439</v>
      </c>
      <c r="AD57" s="305">
        <f>VLOOKUP(C:C,成绩!B:H,7,0)</f>
        <v>3</v>
      </c>
    </row>
    <row r="58" ht="14.25" spans="1:30">
      <c r="A58" s="287">
        <f t="shared" si="2"/>
        <v>59</v>
      </c>
      <c r="B58" s="287">
        <f t="shared" si="3"/>
        <v>62</v>
      </c>
      <c r="C58" s="161">
        <v>2022010443</v>
      </c>
      <c r="D58" s="159" t="s">
        <v>92</v>
      </c>
      <c r="E58" s="159" t="s">
        <v>72</v>
      </c>
      <c r="F58" s="288">
        <f>VLOOKUP(C:C,德育基础分!A57:D157,4,0)</f>
        <v>99.7042376749848</v>
      </c>
      <c r="G58" s="288">
        <v>90</v>
      </c>
      <c r="H58" s="288">
        <f t="shared" si="4"/>
        <v>59.8225426049909</v>
      </c>
      <c r="I58" s="288">
        <f t="shared" si="5"/>
        <v>36</v>
      </c>
      <c r="J58" s="288">
        <f>VLOOKUP(C:C,'德育加分 (2)'!C:AC,27,0)</f>
        <v>5.43</v>
      </c>
      <c r="K58" s="291">
        <f>VLOOKUP(C:C,德育扣分!A56:F157,6,0)</f>
        <v>0</v>
      </c>
      <c r="L58" s="288">
        <f t="shared" si="6"/>
        <v>101.252542604991</v>
      </c>
      <c r="M58" s="288">
        <f t="shared" si="7"/>
        <v>20.2505085209982</v>
      </c>
      <c r="N58" s="292">
        <f>VLOOKUP(C:C,成绩!B55:D156,3,0)</f>
        <v>75.16</v>
      </c>
      <c r="O58" s="292">
        <f>VLOOKUP(C:C,成绩!B:E,4,0)</f>
        <v>90.3333333333333</v>
      </c>
      <c r="P58" s="293">
        <f t="shared" si="8"/>
        <v>78.1946666666667</v>
      </c>
      <c r="Q58" s="292">
        <v>0</v>
      </c>
      <c r="R58" s="292">
        <f t="shared" si="9"/>
        <v>78.1946666666667</v>
      </c>
      <c r="S58" s="292">
        <f t="shared" si="10"/>
        <v>54.7362666666667</v>
      </c>
      <c r="T58" s="297">
        <f>VLOOKUP(C:C,成绩!B:F,5,0)</f>
        <v>76</v>
      </c>
      <c r="U58" s="297">
        <v>100</v>
      </c>
      <c r="V58" s="297">
        <f t="shared" si="0"/>
        <v>45.6</v>
      </c>
      <c r="W58" s="297">
        <f t="shared" si="1"/>
        <v>40</v>
      </c>
      <c r="X58" s="297">
        <f>VLOOKUP(C:C,'文体加分 (2)'!C56:O221,13,0)</f>
        <v>0</v>
      </c>
      <c r="Y58" s="297">
        <f t="shared" si="11"/>
        <v>85.6</v>
      </c>
      <c r="Z58" s="297">
        <f t="shared" si="12"/>
        <v>8.56</v>
      </c>
      <c r="AA58" s="301">
        <f t="shared" si="13"/>
        <v>83.5467751876648</v>
      </c>
      <c r="AB58" s="302">
        <f>VLOOKUP(C:C,成绩!B:G,6,0)</f>
        <v>0.315789473684211</v>
      </c>
      <c r="AC58" s="303">
        <v>503</v>
      </c>
      <c r="AD58" s="305">
        <f>VLOOKUP(C:C,成绩!B:H,7,0)</f>
        <v>1</v>
      </c>
    </row>
    <row r="59" ht="14.25" spans="1:30">
      <c r="A59" s="287">
        <f t="shared" si="2"/>
        <v>53</v>
      </c>
      <c r="B59" s="287">
        <f t="shared" si="3"/>
        <v>51</v>
      </c>
      <c r="C59" s="161">
        <v>2022010445</v>
      </c>
      <c r="D59" s="159" t="s">
        <v>93</v>
      </c>
      <c r="E59" s="159" t="s">
        <v>72</v>
      </c>
      <c r="F59" s="288">
        <f>VLOOKUP(C:C,德育基础分!A58:D158,4,0)</f>
        <v>99.7670039561777</v>
      </c>
      <c r="G59" s="288">
        <v>90</v>
      </c>
      <c r="H59" s="288">
        <f t="shared" si="4"/>
        <v>59.8602023737066</v>
      </c>
      <c r="I59" s="288">
        <f t="shared" si="5"/>
        <v>36</v>
      </c>
      <c r="J59" s="288">
        <f>VLOOKUP(C:C,'德育加分 (2)'!C:AC,27,0)</f>
        <v>4.5</v>
      </c>
      <c r="K59" s="291">
        <f>VLOOKUP(C:C,德育扣分!A57:F158,6,0)</f>
        <v>0</v>
      </c>
      <c r="L59" s="288">
        <f t="shared" si="6"/>
        <v>100.360202373707</v>
      </c>
      <c r="M59" s="288">
        <f t="shared" si="7"/>
        <v>20.0720404747413</v>
      </c>
      <c r="N59" s="292">
        <f>VLOOKUP(C:C,成绩!B56:D157,3,0)</f>
        <v>76.8</v>
      </c>
      <c r="O59" s="292">
        <f>VLOOKUP(C:C,成绩!B:E,4,0)</f>
        <v>85</v>
      </c>
      <c r="P59" s="293">
        <f t="shared" si="8"/>
        <v>78.44</v>
      </c>
      <c r="Q59" s="292">
        <f>VLOOKUP(D:D,智育加分汇总!F:G,2,0)</f>
        <v>2</v>
      </c>
      <c r="R59" s="292">
        <f t="shared" si="9"/>
        <v>80.44</v>
      </c>
      <c r="S59" s="292">
        <f t="shared" si="10"/>
        <v>56.308</v>
      </c>
      <c r="T59" s="297">
        <f>VLOOKUP(C:C,成绩!B:F,5,0)</f>
        <v>75.5</v>
      </c>
      <c r="U59" s="297">
        <v>100</v>
      </c>
      <c r="V59" s="297">
        <f t="shared" si="0"/>
        <v>45.3</v>
      </c>
      <c r="W59" s="297">
        <f t="shared" si="1"/>
        <v>40</v>
      </c>
      <c r="X59" s="297">
        <f>VLOOKUP(C:C,'文体加分 (2)'!C57:O222,13,0)</f>
        <v>0</v>
      </c>
      <c r="Y59" s="297">
        <f t="shared" si="11"/>
        <v>85.3</v>
      </c>
      <c r="Z59" s="297">
        <f t="shared" si="12"/>
        <v>8.53</v>
      </c>
      <c r="AA59" s="301">
        <f t="shared" si="13"/>
        <v>84.9100404747413</v>
      </c>
      <c r="AB59" s="302">
        <f>VLOOKUP(C:C,成绩!B:G,6,0)</f>
        <v>0.421052631578947</v>
      </c>
      <c r="AC59" s="306" t="s">
        <v>39</v>
      </c>
      <c r="AD59" s="304">
        <f>VLOOKUP(C:C,成绩!B:H,7,0)</f>
        <v>0</v>
      </c>
    </row>
    <row r="60" ht="14.25" spans="1:30">
      <c r="A60" s="287">
        <f t="shared" si="2"/>
        <v>26</v>
      </c>
      <c r="B60" s="287">
        <f t="shared" si="3"/>
        <v>48</v>
      </c>
      <c r="C60" s="161">
        <v>2022010446</v>
      </c>
      <c r="D60" s="159" t="s">
        <v>94</v>
      </c>
      <c r="E60" s="159" t="s">
        <v>72</v>
      </c>
      <c r="F60" s="288">
        <f>VLOOKUP(C:C,德育基础分!A59:D159,4,0)</f>
        <v>99.6446097078515</v>
      </c>
      <c r="G60" s="288">
        <v>90</v>
      </c>
      <c r="H60" s="288">
        <f t="shared" si="4"/>
        <v>59.7867658247109</v>
      </c>
      <c r="I60" s="288">
        <f t="shared" si="5"/>
        <v>36</v>
      </c>
      <c r="J60" s="288">
        <f>VLOOKUP(C:C,'德育加分 (2)'!C:AC,27,0)</f>
        <v>1.5</v>
      </c>
      <c r="K60" s="291">
        <f>VLOOKUP(C:C,德育扣分!A58:F159,6,0)</f>
        <v>0</v>
      </c>
      <c r="L60" s="288">
        <f t="shared" si="6"/>
        <v>97.2867658247109</v>
      </c>
      <c r="M60" s="288">
        <f t="shared" si="7"/>
        <v>19.4573531649422</v>
      </c>
      <c r="N60" s="292">
        <f>VLOOKUP(C:C,成绩!B57:D158,3,0)</f>
        <v>77.2763157894737</v>
      </c>
      <c r="O60" s="292">
        <f>VLOOKUP(C:C,成绩!B:E,4,0)</f>
        <v>74.5</v>
      </c>
      <c r="P60" s="293">
        <f t="shared" si="8"/>
        <v>76.721052631579</v>
      </c>
      <c r="Q60" s="292">
        <f>VLOOKUP(D:D,智育加分汇总!F:G,2,0)</f>
        <v>11</v>
      </c>
      <c r="R60" s="292">
        <f t="shared" si="9"/>
        <v>87.721052631579</v>
      </c>
      <c r="S60" s="292">
        <f t="shared" si="10"/>
        <v>61.4047368421053</v>
      </c>
      <c r="T60" s="297">
        <f>VLOOKUP(C:C,成绩!B:F,5,0)</f>
        <v>92</v>
      </c>
      <c r="U60" s="297">
        <v>100</v>
      </c>
      <c r="V60" s="297">
        <f t="shared" si="0"/>
        <v>55.2</v>
      </c>
      <c r="W60" s="297">
        <f t="shared" si="1"/>
        <v>40</v>
      </c>
      <c r="X60" s="297">
        <f>VLOOKUP(C:C,'文体加分 (2)'!C58:O223,13,0)</f>
        <v>0</v>
      </c>
      <c r="Y60" s="297">
        <f t="shared" si="11"/>
        <v>95.2</v>
      </c>
      <c r="Z60" s="297">
        <f t="shared" si="12"/>
        <v>9.52</v>
      </c>
      <c r="AA60" s="301">
        <f t="shared" si="13"/>
        <v>90.3820900070474</v>
      </c>
      <c r="AB60" s="302">
        <f>VLOOKUP(C:C,成绩!B:G,6,0)</f>
        <v>0.473684210526316</v>
      </c>
      <c r="AC60" s="303">
        <v>521</v>
      </c>
      <c r="AD60" s="304">
        <f>VLOOKUP(C:C,成绩!B:H,7,0)</f>
        <v>0</v>
      </c>
    </row>
    <row r="61" ht="14.25" spans="1:30">
      <c r="A61" s="287">
        <f t="shared" si="2"/>
        <v>40</v>
      </c>
      <c r="B61" s="287">
        <f t="shared" si="3"/>
        <v>32</v>
      </c>
      <c r="C61" s="161">
        <v>2022010448</v>
      </c>
      <c r="D61" s="159" t="s">
        <v>95</v>
      </c>
      <c r="E61" s="159" t="s">
        <v>72</v>
      </c>
      <c r="F61" s="288">
        <f>VLOOKUP(C:C,德育基础分!A60:D160,4,0)</f>
        <v>99.6414713937918</v>
      </c>
      <c r="G61" s="288">
        <v>90</v>
      </c>
      <c r="H61" s="288">
        <f t="shared" si="4"/>
        <v>59.7848828362751</v>
      </c>
      <c r="I61" s="288">
        <f t="shared" si="5"/>
        <v>36</v>
      </c>
      <c r="J61" s="288">
        <f>VLOOKUP(C:C,'德育加分 (2)'!C:AC,27,0)</f>
        <v>4.5</v>
      </c>
      <c r="K61" s="291">
        <f>VLOOKUP(C:C,德育扣分!A59:F160,6,0)</f>
        <v>0</v>
      </c>
      <c r="L61" s="288">
        <f t="shared" si="6"/>
        <v>100.284882836275</v>
      </c>
      <c r="M61" s="288">
        <f t="shared" si="7"/>
        <v>20.056976567255</v>
      </c>
      <c r="N61" s="292">
        <f>VLOOKUP(C:C,成绩!B58:D159,3,0)</f>
        <v>80.04</v>
      </c>
      <c r="O61" s="292">
        <f>VLOOKUP(C:C,成绩!B:E,4,0)</f>
        <v>78.3333333333333</v>
      </c>
      <c r="P61" s="293">
        <f t="shared" si="8"/>
        <v>79.6986666666667</v>
      </c>
      <c r="Q61" s="292">
        <v>0</v>
      </c>
      <c r="R61" s="292">
        <f t="shared" si="9"/>
        <v>79.6986666666667</v>
      </c>
      <c r="S61" s="292">
        <f t="shared" si="10"/>
        <v>55.7890666666667</v>
      </c>
      <c r="T61" s="297">
        <f>VLOOKUP(C:C,成绩!B:F,5,0)</f>
        <v>98</v>
      </c>
      <c r="U61" s="297">
        <v>100</v>
      </c>
      <c r="V61" s="297">
        <f t="shared" si="0"/>
        <v>58.8</v>
      </c>
      <c r="W61" s="297">
        <f t="shared" si="1"/>
        <v>40</v>
      </c>
      <c r="X61" s="297">
        <f>VLOOKUP(C:C,'文体加分 (2)'!C59:O224,13,0)</f>
        <v>16</v>
      </c>
      <c r="Y61" s="297">
        <f t="shared" si="11"/>
        <v>114.8</v>
      </c>
      <c r="Z61" s="297">
        <f t="shared" si="12"/>
        <v>11.48</v>
      </c>
      <c r="AA61" s="301">
        <f t="shared" si="13"/>
        <v>87.3260432339217</v>
      </c>
      <c r="AB61" s="302">
        <f>VLOOKUP(C:C,成绩!B:G,6,0)</f>
        <v>0.578947368421053</v>
      </c>
      <c r="AC61" s="306" t="s">
        <v>39</v>
      </c>
      <c r="AD61" s="304">
        <f>VLOOKUP(C:C,成绩!B:H,7,0)</f>
        <v>0</v>
      </c>
    </row>
    <row r="62" ht="14.25" spans="1:30">
      <c r="A62" s="287">
        <f t="shared" si="2"/>
        <v>16</v>
      </c>
      <c r="B62" s="287">
        <f t="shared" si="3"/>
        <v>8</v>
      </c>
      <c r="C62" s="161">
        <v>2022010449</v>
      </c>
      <c r="D62" s="159" t="s">
        <v>96</v>
      </c>
      <c r="E62" s="159" t="s">
        <v>72</v>
      </c>
      <c r="F62" s="288">
        <f>VLOOKUP(C:C,德育基础分!A61:D161,4,0)</f>
        <v>99.7105143031041</v>
      </c>
      <c r="G62" s="288">
        <v>90</v>
      </c>
      <c r="H62" s="288">
        <f t="shared" si="4"/>
        <v>59.8263085818624</v>
      </c>
      <c r="I62" s="288">
        <f t="shared" si="5"/>
        <v>36</v>
      </c>
      <c r="J62" s="288">
        <f>VLOOKUP(C:C,'德育加分 (2)'!C:AC,27,0)</f>
        <v>8.17</v>
      </c>
      <c r="K62" s="291">
        <f>VLOOKUP(C:C,德育扣分!A60:F161,6,0)</f>
        <v>10</v>
      </c>
      <c r="L62" s="288">
        <f t="shared" si="6"/>
        <v>93.9963085818624</v>
      </c>
      <c r="M62" s="288">
        <f t="shared" si="7"/>
        <v>18.7992617163725</v>
      </c>
      <c r="N62" s="292">
        <f>VLOOKUP(C:C,成绩!B59:D160,3,0)</f>
        <v>86.64</v>
      </c>
      <c r="O62" s="292">
        <f>VLOOKUP(C:C,成绩!B:E,4,0)</f>
        <v>87</v>
      </c>
      <c r="P62" s="293">
        <f t="shared" si="8"/>
        <v>86.712</v>
      </c>
      <c r="Q62" s="292">
        <f>VLOOKUP(D:D,智育加分汇总!F:G,2,0)</f>
        <v>8</v>
      </c>
      <c r="R62" s="292">
        <f t="shared" si="9"/>
        <v>94.712</v>
      </c>
      <c r="S62" s="292">
        <f t="shared" si="10"/>
        <v>66.2984</v>
      </c>
      <c r="T62" s="297">
        <f>VLOOKUP(C:C,成绩!B:F,5,0)</f>
        <v>92.5</v>
      </c>
      <c r="U62" s="297">
        <v>100</v>
      </c>
      <c r="V62" s="297">
        <f t="shared" si="0"/>
        <v>55.5</v>
      </c>
      <c r="W62" s="297">
        <f t="shared" si="1"/>
        <v>40</v>
      </c>
      <c r="X62" s="297">
        <f>VLOOKUP(C:C,'文体加分 (2)'!C60:O225,13,0)</f>
        <v>0</v>
      </c>
      <c r="Y62" s="297">
        <f t="shared" si="11"/>
        <v>95.5</v>
      </c>
      <c r="Z62" s="297">
        <f t="shared" si="12"/>
        <v>9.55</v>
      </c>
      <c r="AA62" s="301">
        <f t="shared" si="13"/>
        <v>94.6476617163725</v>
      </c>
      <c r="AB62" s="302">
        <f>VLOOKUP(C:C,成绩!B:G,6,0)</f>
        <v>0.894736842105263</v>
      </c>
      <c r="AC62" s="303">
        <v>525</v>
      </c>
      <c r="AD62" s="304">
        <f>VLOOKUP(C:C,成绩!B:H,7,0)</f>
        <v>0</v>
      </c>
    </row>
    <row r="63" ht="14.25" spans="1:30">
      <c r="A63" s="287">
        <f t="shared" si="2"/>
        <v>1</v>
      </c>
      <c r="B63" s="287">
        <f t="shared" si="3"/>
        <v>1</v>
      </c>
      <c r="C63" s="161">
        <v>2022010452</v>
      </c>
      <c r="D63" s="159" t="s">
        <v>97</v>
      </c>
      <c r="E63" s="159" t="s">
        <v>72</v>
      </c>
      <c r="F63" s="288">
        <f>VLOOKUP(C:C,德育基础分!A62:D162,4,0)</f>
        <v>99.7670039561777</v>
      </c>
      <c r="G63" s="288">
        <v>90</v>
      </c>
      <c r="H63" s="288">
        <f t="shared" si="4"/>
        <v>59.8602023737066</v>
      </c>
      <c r="I63" s="288">
        <f t="shared" si="5"/>
        <v>36</v>
      </c>
      <c r="J63" s="288">
        <f>VLOOKUP(C:C,'德育加分 (2)'!C:AC,27,0)</f>
        <v>5.3</v>
      </c>
      <c r="K63" s="291">
        <f>VLOOKUP(C:C,德育扣分!A61:F162,6,0)</f>
        <v>0</v>
      </c>
      <c r="L63" s="288">
        <f t="shared" si="6"/>
        <v>101.160202373707</v>
      </c>
      <c r="M63" s="288">
        <f t="shared" si="7"/>
        <v>20.2320404747413</v>
      </c>
      <c r="N63" s="292">
        <f>VLOOKUP(C:C,成绩!B60:D161,3,0)</f>
        <v>89.7066666666667</v>
      </c>
      <c r="O63" s="292">
        <f>VLOOKUP(C:C,成绩!B:E,4,0)</f>
        <v>85</v>
      </c>
      <c r="P63" s="293">
        <f t="shared" si="8"/>
        <v>88.7653333333333</v>
      </c>
      <c r="Q63" s="292">
        <f>VLOOKUP(D:D,智育加分汇总!F:G,2,0)</f>
        <v>46</v>
      </c>
      <c r="R63" s="292">
        <f t="shared" si="9"/>
        <v>134.765333333333</v>
      </c>
      <c r="S63" s="292">
        <f t="shared" si="10"/>
        <v>94.3357333333333</v>
      </c>
      <c r="T63" s="297">
        <f>VLOOKUP(C:C,成绩!B:F,5,0)</f>
        <v>98</v>
      </c>
      <c r="U63" s="297">
        <v>100</v>
      </c>
      <c r="V63" s="297">
        <f t="shared" si="0"/>
        <v>58.8</v>
      </c>
      <c r="W63" s="297">
        <f t="shared" si="1"/>
        <v>40</v>
      </c>
      <c r="X63" s="297">
        <f>VLOOKUP(C:C,'文体加分 (2)'!C61:O226,13,0)</f>
        <v>0</v>
      </c>
      <c r="Y63" s="297">
        <f t="shared" si="11"/>
        <v>98.8</v>
      </c>
      <c r="Z63" s="297">
        <f t="shared" si="12"/>
        <v>9.88</v>
      </c>
      <c r="AA63" s="301">
        <f t="shared" si="13"/>
        <v>124.447773808075</v>
      </c>
      <c r="AB63" s="302">
        <f>VLOOKUP(C:C,成绩!B:G,6,0)</f>
        <v>0.947368421052632</v>
      </c>
      <c r="AC63" s="303">
        <v>593</v>
      </c>
      <c r="AD63" s="304">
        <f>VLOOKUP(C:C,成绩!B:H,7,0)</f>
        <v>0</v>
      </c>
    </row>
    <row r="64" ht="14.25" spans="1:30">
      <c r="A64" s="287">
        <f t="shared" si="2"/>
        <v>101</v>
      </c>
      <c r="B64" s="287">
        <f t="shared" si="3"/>
        <v>99</v>
      </c>
      <c r="C64" s="161">
        <v>2022010453</v>
      </c>
      <c r="D64" s="159" t="s">
        <v>98</v>
      </c>
      <c r="E64" s="159" t="s">
        <v>72</v>
      </c>
      <c r="F64" s="288">
        <f>VLOOKUP(C:C,德育基础分!A63:D163,4,0)</f>
        <v>99.515938831406</v>
      </c>
      <c r="G64" s="288">
        <v>90</v>
      </c>
      <c r="H64" s="288">
        <f t="shared" si="4"/>
        <v>59.7095632988436</v>
      </c>
      <c r="I64" s="288">
        <f t="shared" si="5"/>
        <v>36</v>
      </c>
      <c r="J64" s="288">
        <f>VLOOKUP(C:C,'德育加分 (2)'!C:AC,27,0)</f>
        <v>1.5</v>
      </c>
      <c r="K64" s="291">
        <f>VLOOKUP(C:C,德育扣分!A62:F163,6,0)</f>
        <v>0</v>
      </c>
      <c r="L64" s="288">
        <f t="shared" si="6"/>
        <v>97.2095632988436</v>
      </c>
      <c r="M64" s="288">
        <f t="shared" si="7"/>
        <v>19.4419126597687</v>
      </c>
      <c r="N64" s="292">
        <f>VLOOKUP(C:C,成绩!B61:D162,3,0)</f>
        <v>63.4</v>
      </c>
      <c r="O64" s="292">
        <f>VLOOKUP(C:C,成绩!B:E,4,0)</f>
        <v>0</v>
      </c>
      <c r="P64" s="293">
        <f t="shared" si="8"/>
        <v>50.72</v>
      </c>
      <c r="Q64" s="292">
        <v>0</v>
      </c>
      <c r="R64" s="292">
        <f t="shared" si="9"/>
        <v>50.72</v>
      </c>
      <c r="S64" s="292">
        <f t="shared" si="10"/>
        <v>35.504</v>
      </c>
      <c r="T64" s="297">
        <f>VLOOKUP(C:C,成绩!B:F,5,0)</f>
        <v>73</v>
      </c>
      <c r="U64" s="297">
        <v>100</v>
      </c>
      <c r="V64" s="297">
        <f t="shared" si="0"/>
        <v>43.8</v>
      </c>
      <c r="W64" s="297">
        <f t="shared" si="1"/>
        <v>40</v>
      </c>
      <c r="X64" s="297">
        <f>VLOOKUP(C:C,'文体加分 (2)'!C62:O227,13,0)</f>
        <v>0</v>
      </c>
      <c r="Y64" s="297">
        <f t="shared" si="11"/>
        <v>83.8</v>
      </c>
      <c r="Z64" s="297">
        <f t="shared" si="12"/>
        <v>8.38</v>
      </c>
      <c r="AA64" s="301">
        <f t="shared" si="13"/>
        <v>63.3259126597687</v>
      </c>
      <c r="AB64" s="302">
        <f>VLOOKUP(C:C,成绩!B:G,6,0)</f>
        <v>0.315789473684211</v>
      </c>
      <c r="AC64" s="303">
        <v>579</v>
      </c>
      <c r="AD64" s="305">
        <f>VLOOKUP(C:C,成绩!B:H,7,0)</f>
        <v>4</v>
      </c>
    </row>
    <row r="65" ht="14.25" spans="1:30">
      <c r="A65" s="287">
        <f t="shared" si="2"/>
        <v>33</v>
      </c>
      <c r="B65" s="287">
        <f t="shared" si="3"/>
        <v>21</v>
      </c>
      <c r="C65" s="161">
        <v>2022010454</v>
      </c>
      <c r="D65" s="159" t="s">
        <v>99</v>
      </c>
      <c r="E65" s="159" t="s">
        <v>72</v>
      </c>
      <c r="F65" s="288">
        <f>VLOOKUP(C:C,德育基础分!A64:D164,4,0)</f>
        <v>99.515938831406</v>
      </c>
      <c r="G65" s="288">
        <v>90</v>
      </c>
      <c r="H65" s="288">
        <f t="shared" si="4"/>
        <v>59.7095632988436</v>
      </c>
      <c r="I65" s="288">
        <f t="shared" si="5"/>
        <v>36</v>
      </c>
      <c r="J65" s="288">
        <f>VLOOKUP(C:C,'德育加分 (2)'!C:AC,27,0)</f>
        <v>7</v>
      </c>
      <c r="K65" s="291">
        <f>VLOOKUP(C:C,德育扣分!A63:F164,6,0)</f>
        <v>0</v>
      </c>
      <c r="L65" s="288">
        <f t="shared" si="6"/>
        <v>102.709563298844</v>
      </c>
      <c r="M65" s="288">
        <f t="shared" si="7"/>
        <v>20.5419126597687</v>
      </c>
      <c r="N65" s="292">
        <f>VLOOKUP(C:C,成绩!B62:D163,3,0)</f>
        <v>84.0666666666667</v>
      </c>
      <c r="O65" s="292">
        <f>VLOOKUP(C:C,成绩!B:E,4,0)</f>
        <v>85</v>
      </c>
      <c r="P65" s="293">
        <f t="shared" si="8"/>
        <v>84.2533333333333</v>
      </c>
      <c r="Q65" s="292">
        <v>0</v>
      </c>
      <c r="R65" s="292">
        <f t="shared" si="9"/>
        <v>84.2533333333333</v>
      </c>
      <c r="S65" s="292">
        <f t="shared" si="10"/>
        <v>58.9773333333333</v>
      </c>
      <c r="T65" s="297">
        <f>VLOOKUP(C:C,成绩!B:F,5,0)</f>
        <v>86</v>
      </c>
      <c r="U65" s="297">
        <v>100</v>
      </c>
      <c r="V65" s="297">
        <f t="shared" si="0"/>
        <v>51.6</v>
      </c>
      <c r="W65" s="297">
        <f t="shared" si="1"/>
        <v>40</v>
      </c>
      <c r="X65" s="297">
        <f>VLOOKUP(C:C,'文体加分 (2)'!C63:O228,13,0)</f>
        <v>10</v>
      </c>
      <c r="Y65" s="297">
        <f t="shared" si="11"/>
        <v>101.6</v>
      </c>
      <c r="Z65" s="297">
        <f t="shared" si="12"/>
        <v>10.16</v>
      </c>
      <c r="AA65" s="301">
        <f t="shared" si="13"/>
        <v>89.679245993102</v>
      </c>
      <c r="AB65" s="302">
        <f>VLOOKUP(C:C,成绩!B:G,6,0)</f>
        <v>0.894736842105263</v>
      </c>
      <c r="AC65" s="303">
        <v>535</v>
      </c>
      <c r="AD65" s="304">
        <f>VLOOKUP(C:C,成绩!B:H,7,0)</f>
        <v>0</v>
      </c>
    </row>
    <row r="66" ht="14.25" spans="1:30">
      <c r="A66" s="287">
        <f t="shared" si="2"/>
        <v>31</v>
      </c>
      <c r="B66" s="287">
        <f t="shared" si="3"/>
        <v>4</v>
      </c>
      <c r="C66" s="161">
        <v>2022010456</v>
      </c>
      <c r="D66" s="159" t="s">
        <v>100</v>
      </c>
      <c r="E66" s="159" t="s">
        <v>72</v>
      </c>
      <c r="F66" s="288">
        <f>VLOOKUP(C:C,德育基础分!A65:D165,4,0)</f>
        <v>99.453172550213</v>
      </c>
      <c r="G66" s="288">
        <v>90</v>
      </c>
      <c r="H66" s="288">
        <f t="shared" si="4"/>
        <v>59.6719035301278</v>
      </c>
      <c r="I66" s="288">
        <f t="shared" si="5"/>
        <v>36</v>
      </c>
      <c r="J66" s="288">
        <f>VLOOKUP(C:C,'德育加分 (2)'!C:AC,27,0)</f>
        <v>1.5</v>
      </c>
      <c r="K66" s="291">
        <f>VLOOKUP(C:C,德育扣分!A64:F165,6,0)</f>
        <v>0</v>
      </c>
      <c r="L66" s="288">
        <f t="shared" si="6"/>
        <v>97.1719035301278</v>
      </c>
      <c r="M66" s="288">
        <f t="shared" si="7"/>
        <v>19.4343807060256</v>
      </c>
      <c r="N66" s="292">
        <f>VLOOKUP(C:C,成绩!B63:D164,3,0)</f>
        <v>87.92</v>
      </c>
      <c r="O66" s="292">
        <f>VLOOKUP(C:C,成绩!B:E,4,0)</f>
        <v>90</v>
      </c>
      <c r="P66" s="293">
        <f t="shared" si="8"/>
        <v>88.336</v>
      </c>
      <c r="Q66" s="292">
        <v>0</v>
      </c>
      <c r="R66" s="292">
        <f t="shared" si="9"/>
        <v>88.336</v>
      </c>
      <c r="S66" s="292">
        <f t="shared" si="10"/>
        <v>61.8352</v>
      </c>
      <c r="T66" s="297">
        <f>VLOOKUP(C:C,成绩!B:F,5,0)</f>
        <v>77</v>
      </c>
      <c r="U66" s="297">
        <v>100</v>
      </c>
      <c r="V66" s="297">
        <f t="shared" si="0"/>
        <v>46.2</v>
      </c>
      <c r="W66" s="297">
        <f t="shared" si="1"/>
        <v>40</v>
      </c>
      <c r="X66" s="297">
        <f>VLOOKUP(C:C,'文体加分 (2)'!C64:O229,13,0)</f>
        <v>0</v>
      </c>
      <c r="Y66" s="297">
        <f t="shared" si="11"/>
        <v>86.2</v>
      </c>
      <c r="Z66" s="297">
        <f t="shared" si="12"/>
        <v>8.62</v>
      </c>
      <c r="AA66" s="301">
        <f t="shared" si="13"/>
        <v>89.8895807060256</v>
      </c>
      <c r="AB66" s="302">
        <f>VLOOKUP(C:C,成绩!B:G,6,0)</f>
        <v>0.842105263157895</v>
      </c>
      <c r="AC66" s="306" t="s">
        <v>39</v>
      </c>
      <c r="AD66" s="304">
        <f>VLOOKUP(C:C,成绩!B:H,7,0)</f>
        <v>0</v>
      </c>
    </row>
    <row r="67" ht="14.25" spans="1:30">
      <c r="A67" s="287">
        <f t="shared" si="2"/>
        <v>65</v>
      </c>
      <c r="B67" s="287">
        <f t="shared" si="3"/>
        <v>60</v>
      </c>
      <c r="C67" s="161">
        <v>2022010458</v>
      </c>
      <c r="D67" s="159" t="s">
        <v>101</v>
      </c>
      <c r="E67" s="159" t="s">
        <v>72</v>
      </c>
      <c r="F67" s="288">
        <f>VLOOKUP(C:C,德育基础分!A66:D166,4,0)</f>
        <v>99.6289181375532</v>
      </c>
      <c r="G67" s="288">
        <v>90</v>
      </c>
      <c r="H67" s="288">
        <f t="shared" si="4"/>
        <v>59.7773508825319</v>
      </c>
      <c r="I67" s="288">
        <f t="shared" si="5"/>
        <v>36</v>
      </c>
      <c r="J67" s="288">
        <f>VLOOKUP(C:C,'德育加分 (2)'!C:AC,27,0)</f>
        <v>1.5</v>
      </c>
      <c r="K67" s="291">
        <f>VLOOKUP(C:C,德育扣分!A65:F166,6,0)</f>
        <v>0</v>
      </c>
      <c r="L67" s="288">
        <f t="shared" si="6"/>
        <v>97.2773508825319</v>
      </c>
      <c r="M67" s="288">
        <f t="shared" si="7"/>
        <v>19.4554701765064</v>
      </c>
      <c r="N67" s="292">
        <f>VLOOKUP(C:C,成绩!B64:D165,3,0)</f>
        <v>75.4246575342466</v>
      </c>
      <c r="O67" s="292">
        <f>VLOOKUP(C:C,成绩!B:E,4,0)</f>
        <v>83</v>
      </c>
      <c r="P67" s="293">
        <f t="shared" si="8"/>
        <v>76.9397260273973</v>
      </c>
      <c r="Q67" s="292">
        <v>0</v>
      </c>
      <c r="R67" s="292">
        <f t="shared" si="9"/>
        <v>76.9397260273973</v>
      </c>
      <c r="S67" s="292">
        <f t="shared" si="10"/>
        <v>53.8578082191781</v>
      </c>
      <c r="T67" s="297">
        <f>VLOOKUP(C:C,成绩!B:F,5,0)</f>
        <v>74</v>
      </c>
      <c r="U67" s="297">
        <v>100</v>
      </c>
      <c r="V67" s="297">
        <f t="shared" si="0"/>
        <v>44.4</v>
      </c>
      <c r="W67" s="297">
        <f t="shared" si="1"/>
        <v>40</v>
      </c>
      <c r="X67" s="297">
        <f>VLOOKUP(C:C,'文体加分 (2)'!C65:O230,13,0)</f>
        <v>4</v>
      </c>
      <c r="Y67" s="297">
        <f t="shared" si="11"/>
        <v>88.4</v>
      </c>
      <c r="Z67" s="297">
        <f t="shared" si="12"/>
        <v>8.84</v>
      </c>
      <c r="AA67" s="301">
        <f t="shared" si="13"/>
        <v>82.1532783956845</v>
      </c>
      <c r="AB67" s="302">
        <f>VLOOKUP(C:C,成绩!B:G,6,0)</f>
        <v>0.388888888888889</v>
      </c>
      <c r="AC67" s="303">
        <v>478</v>
      </c>
      <c r="AD67" s="304">
        <f>VLOOKUP(C:C,成绩!B:H,7,0)</f>
        <v>0</v>
      </c>
    </row>
    <row r="68" ht="14.25" spans="1:30">
      <c r="A68" s="287">
        <f t="shared" si="2"/>
        <v>48</v>
      </c>
      <c r="B68" s="287">
        <f t="shared" si="3"/>
        <v>41</v>
      </c>
      <c r="C68" s="161">
        <v>2022010459</v>
      </c>
      <c r="D68" s="159" t="s">
        <v>102</v>
      </c>
      <c r="E68" s="159" t="s">
        <v>72</v>
      </c>
      <c r="F68" s="288">
        <f>VLOOKUP(C:C,德育基础分!A67:D167,4,0)</f>
        <v>99.5630135423007</v>
      </c>
      <c r="G68" s="288">
        <v>90</v>
      </c>
      <c r="H68" s="288">
        <f t="shared" si="4"/>
        <v>59.7378081253804</v>
      </c>
      <c r="I68" s="288">
        <f t="shared" si="5"/>
        <v>36</v>
      </c>
      <c r="J68" s="288">
        <f>VLOOKUP(C:C,'德育加分 (2)'!C:AC,27,0)</f>
        <v>4.034</v>
      </c>
      <c r="K68" s="291">
        <f>VLOOKUP(C:C,德育扣分!A66:F167,6,0)</f>
        <v>0</v>
      </c>
      <c r="L68" s="288">
        <f t="shared" si="6"/>
        <v>99.7718081253804</v>
      </c>
      <c r="M68" s="288">
        <f t="shared" si="7"/>
        <v>19.9543616250761</v>
      </c>
      <c r="N68" s="292">
        <f>VLOOKUP(C:C,成绩!B65:D166,3,0)</f>
        <v>79.08</v>
      </c>
      <c r="O68" s="292">
        <f>VLOOKUP(C:C,成绩!B:E,4,0)</f>
        <v>80</v>
      </c>
      <c r="P68" s="293">
        <f t="shared" si="8"/>
        <v>79.264</v>
      </c>
      <c r="Q68" s="292">
        <v>0</v>
      </c>
      <c r="R68" s="292">
        <f t="shared" si="9"/>
        <v>79.264</v>
      </c>
      <c r="S68" s="292">
        <f t="shared" si="10"/>
        <v>55.4848</v>
      </c>
      <c r="T68" s="297">
        <f>VLOOKUP(C:C,成绩!B:F,5,0)</f>
        <v>88.5</v>
      </c>
      <c r="U68" s="297">
        <v>100</v>
      </c>
      <c r="V68" s="297">
        <f t="shared" ref="V68:V81" si="14">T68*0.6</f>
        <v>53.1</v>
      </c>
      <c r="W68" s="297">
        <f t="shared" ref="W68:W81" si="15">U68*0.4</f>
        <v>40</v>
      </c>
      <c r="X68" s="297">
        <f>VLOOKUP(C:C,'文体加分 (2)'!C66:O231,13,0)</f>
        <v>14</v>
      </c>
      <c r="Y68" s="297">
        <f t="shared" si="11"/>
        <v>107.1</v>
      </c>
      <c r="Z68" s="297">
        <f t="shared" si="12"/>
        <v>10.71</v>
      </c>
      <c r="AA68" s="301">
        <f t="shared" si="13"/>
        <v>86.1491616250761</v>
      </c>
      <c r="AB68" s="302">
        <f>VLOOKUP(C:C,成绩!B:G,6,0)</f>
        <v>0.526315789473684</v>
      </c>
      <c r="AC68" s="303">
        <v>494</v>
      </c>
      <c r="AD68" s="304">
        <f>VLOOKUP(C:C,成绩!B:H,7,0)</f>
        <v>0</v>
      </c>
    </row>
    <row r="69" ht="14.25" spans="1:30">
      <c r="A69" s="287">
        <f t="shared" ref="A69:A104" si="16">RANK(AA69,AA$4:AA$104)</f>
        <v>83</v>
      </c>
      <c r="B69" s="287">
        <f t="shared" ref="B69:B104" si="17">RANK(N69,N$4:N$104)</f>
        <v>95</v>
      </c>
      <c r="C69" s="161">
        <v>2022012316</v>
      </c>
      <c r="D69" s="159" t="s">
        <v>103</v>
      </c>
      <c r="E69" s="159" t="s">
        <v>72</v>
      </c>
      <c r="F69" s="288">
        <f>VLOOKUP(C:C,德育基础分!A68:D168,4,0)</f>
        <v>99.6885461046865</v>
      </c>
      <c r="G69" s="288">
        <v>90</v>
      </c>
      <c r="H69" s="288">
        <f t="shared" ref="H69:H104" si="18">F69*0.6</f>
        <v>59.8131276628119</v>
      </c>
      <c r="I69" s="288">
        <f t="shared" ref="I69:I104" si="19">G69*0.4</f>
        <v>36</v>
      </c>
      <c r="J69" s="288">
        <f>VLOOKUP(C:C,'德育加分 (2)'!C:AC,27,0)</f>
        <v>3.1</v>
      </c>
      <c r="K69" s="291">
        <f>VLOOKUP(C:C,德育扣分!A67:F168,6,0)</f>
        <v>0</v>
      </c>
      <c r="L69" s="288">
        <f t="shared" ref="L69:L104" si="20">H69+I69+J69-K69</f>
        <v>98.9131276628119</v>
      </c>
      <c r="M69" s="288">
        <f t="shared" ref="M69:M104" si="21">L69*0.2</f>
        <v>19.7826255325624</v>
      </c>
      <c r="N69" s="292">
        <f>VLOOKUP(C:C,成绩!B66:D167,3,0)</f>
        <v>66.7283950617284</v>
      </c>
      <c r="O69" s="292">
        <f>VLOOKUP(C:C,成绩!B:E,4,0)</f>
        <v>81.5</v>
      </c>
      <c r="P69" s="293">
        <f t="shared" ref="P69:P104" si="22">N69*0.8+O69*0.2</f>
        <v>69.6827160493827</v>
      </c>
      <c r="Q69" s="292">
        <v>0</v>
      </c>
      <c r="R69" s="292">
        <f t="shared" ref="R69:R104" si="23">Q69+P69</f>
        <v>69.6827160493827</v>
      </c>
      <c r="S69" s="292">
        <f t="shared" ref="S69:S104" si="24">R69*0.7</f>
        <v>48.7779012345679</v>
      </c>
      <c r="T69" s="297">
        <f>VLOOKUP(C:C,成绩!B:F,5,0)</f>
        <v>94.5</v>
      </c>
      <c r="U69" s="297">
        <v>100</v>
      </c>
      <c r="V69" s="297">
        <f t="shared" si="14"/>
        <v>56.7</v>
      </c>
      <c r="W69" s="297">
        <f t="shared" si="15"/>
        <v>40</v>
      </c>
      <c r="X69" s="297">
        <f>VLOOKUP(C:C,'文体加分 (2)'!C67:O232,13,0)</f>
        <v>8</v>
      </c>
      <c r="Y69" s="297">
        <f t="shared" ref="Y69:Y104" si="25">V69+W69+X69</f>
        <v>104.7</v>
      </c>
      <c r="Z69" s="297">
        <f t="shared" ref="Z69:Z104" si="26">Y69*0.1</f>
        <v>10.47</v>
      </c>
      <c r="AA69" s="301">
        <f t="shared" ref="AA69:AA104" si="27">Z69+S69+M69</f>
        <v>79.0305267671303</v>
      </c>
      <c r="AB69" s="302">
        <f>VLOOKUP(C:C,成绩!B:G,6,0)</f>
        <v>0.35</v>
      </c>
      <c r="AC69" s="303">
        <v>561</v>
      </c>
      <c r="AD69" s="305">
        <f>VLOOKUP(C:C,成绩!B:H,7,0)</f>
        <v>3</v>
      </c>
    </row>
    <row r="70" ht="14.25" spans="1:30">
      <c r="A70" s="287">
        <f t="shared" si="16"/>
        <v>71</v>
      </c>
      <c r="B70" s="287">
        <f t="shared" si="17"/>
        <v>78</v>
      </c>
      <c r="C70" s="161">
        <v>2022010511</v>
      </c>
      <c r="D70" s="159" t="s">
        <v>104</v>
      </c>
      <c r="E70" s="159" t="s">
        <v>72</v>
      </c>
      <c r="F70" s="288">
        <f>VLOOKUP(C:C,德育基础分!A69:D169,4,0)</f>
        <v>99.5473219720024</v>
      </c>
      <c r="G70" s="288">
        <v>90</v>
      </c>
      <c r="H70" s="288">
        <f t="shared" si="18"/>
        <v>59.7283931832014</v>
      </c>
      <c r="I70" s="288">
        <f t="shared" si="19"/>
        <v>36</v>
      </c>
      <c r="J70" s="288">
        <f>VLOOKUP(C:C,'德育加分 (2)'!C:AC,27,0)</f>
        <v>4.5</v>
      </c>
      <c r="K70" s="291">
        <f>VLOOKUP(C:C,德育扣分!A68:F169,6,0)</f>
        <v>0</v>
      </c>
      <c r="L70" s="288">
        <f t="shared" si="20"/>
        <v>100.228393183201</v>
      </c>
      <c r="M70" s="288">
        <f t="shared" si="21"/>
        <v>20.0456786366403</v>
      </c>
      <c r="N70" s="292">
        <f>VLOOKUP(C:C,成绩!B67:D168,3,0)</f>
        <v>71.1358024691358</v>
      </c>
      <c r="O70" s="292">
        <f>VLOOKUP(C:C,成绩!B:E,4,0)</f>
        <v>81</v>
      </c>
      <c r="P70" s="293">
        <f t="shared" si="22"/>
        <v>73.1086419753086</v>
      </c>
      <c r="Q70" s="292">
        <v>0</v>
      </c>
      <c r="R70" s="292">
        <f t="shared" si="23"/>
        <v>73.1086419753086</v>
      </c>
      <c r="S70" s="292">
        <f t="shared" si="24"/>
        <v>51.176049382716</v>
      </c>
      <c r="T70" s="297">
        <f>VLOOKUP(C:C,成绩!B:F,5,0)</f>
        <v>85</v>
      </c>
      <c r="U70" s="297">
        <v>100</v>
      </c>
      <c r="V70" s="297">
        <f t="shared" si="14"/>
        <v>51</v>
      </c>
      <c r="W70" s="297">
        <f t="shared" si="15"/>
        <v>40</v>
      </c>
      <c r="X70" s="297">
        <f>VLOOKUP(C:C,'文体加分 (2)'!C68:O233,13,0)</f>
        <v>4</v>
      </c>
      <c r="Y70" s="297">
        <f t="shared" si="25"/>
        <v>95</v>
      </c>
      <c r="Z70" s="297">
        <f t="shared" si="26"/>
        <v>9.5</v>
      </c>
      <c r="AA70" s="301">
        <f t="shared" si="27"/>
        <v>80.7217280193563</v>
      </c>
      <c r="AB70" s="302">
        <f>VLOOKUP(C:C,成绩!B:G,6,0)</f>
        <v>0.4</v>
      </c>
      <c r="AC70" s="306" t="s">
        <v>39</v>
      </c>
      <c r="AD70" s="305">
        <f>VLOOKUP(C:C,成绩!B:H,7,0)</f>
        <v>2</v>
      </c>
    </row>
    <row r="71" ht="14.25" spans="1:30">
      <c r="A71" s="287">
        <f t="shared" si="16"/>
        <v>36</v>
      </c>
      <c r="B71" s="287">
        <f t="shared" si="17"/>
        <v>38</v>
      </c>
      <c r="C71" s="161">
        <v>2022010512</v>
      </c>
      <c r="D71" s="159" t="s">
        <v>105</v>
      </c>
      <c r="E71" s="159" t="s">
        <v>72</v>
      </c>
      <c r="F71" s="288">
        <f>VLOOKUP(C:C,德育基础分!A70:D170,4,0)</f>
        <v>99.5473219720024</v>
      </c>
      <c r="G71" s="288">
        <v>90</v>
      </c>
      <c r="H71" s="288">
        <f t="shared" si="18"/>
        <v>59.7283931832014</v>
      </c>
      <c r="I71" s="288">
        <f t="shared" si="19"/>
        <v>36</v>
      </c>
      <c r="J71" s="288">
        <f>VLOOKUP(C:C,'德育加分 (2)'!C:AC,27,0)</f>
        <v>8.17</v>
      </c>
      <c r="K71" s="291">
        <f>VLOOKUP(C:C,德育扣分!A69:F170,6,0)</f>
        <v>0</v>
      </c>
      <c r="L71" s="288">
        <f t="shared" si="20"/>
        <v>103.898393183201</v>
      </c>
      <c r="M71" s="288">
        <f t="shared" si="21"/>
        <v>20.7796786366403</v>
      </c>
      <c r="N71" s="292">
        <f>VLOOKUP(C:C,成绩!B68:D169,3,0)</f>
        <v>79.1866666666667</v>
      </c>
      <c r="O71" s="292">
        <f>VLOOKUP(C:C,成绩!B:E,4,0)</f>
        <v>87</v>
      </c>
      <c r="P71" s="293">
        <f t="shared" si="22"/>
        <v>80.7493333333333</v>
      </c>
      <c r="Q71" s="292">
        <f>VLOOKUP(D:D,智育加分汇总!F:G,2,0)</f>
        <v>4</v>
      </c>
      <c r="R71" s="292">
        <f t="shared" si="23"/>
        <v>84.7493333333333</v>
      </c>
      <c r="S71" s="292">
        <f t="shared" si="24"/>
        <v>59.3245333333333</v>
      </c>
      <c r="T71" s="297">
        <f>VLOOKUP(C:C,成绩!B:F,5,0)</f>
        <v>70</v>
      </c>
      <c r="U71" s="297">
        <v>100</v>
      </c>
      <c r="V71" s="297">
        <f t="shared" si="14"/>
        <v>42</v>
      </c>
      <c r="W71" s="297">
        <f t="shared" si="15"/>
        <v>40</v>
      </c>
      <c r="X71" s="297">
        <f>VLOOKUP(C:C,'文体加分 (2)'!C69:O234,13,0)</f>
        <v>4</v>
      </c>
      <c r="Y71" s="297">
        <f t="shared" si="25"/>
        <v>86</v>
      </c>
      <c r="Z71" s="297">
        <f t="shared" si="26"/>
        <v>8.6</v>
      </c>
      <c r="AA71" s="301">
        <f t="shared" si="27"/>
        <v>88.7042119699736</v>
      </c>
      <c r="AB71" s="302">
        <f>VLOOKUP(C:C,成绩!B:G,6,0)</f>
        <v>0.578947368421053</v>
      </c>
      <c r="AC71" s="303">
        <v>455</v>
      </c>
      <c r="AD71" s="305">
        <f>VLOOKUP(C:C,成绩!B:H,7,0)</f>
        <v>1</v>
      </c>
    </row>
    <row r="72" ht="14.25" spans="1:30">
      <c r="A72" s="287">
        <f t="shared" si="16"/>
        <v>10</v>
      </c>
      <c r="B72" s="287">
        <f t="shared" si="17"/>
        <v>56</v>
      </c>
      <c r="C72" s="161">
        <v>2022010406</v>
      </c>
      <c r="D72" s="159" t="s">
        <v>106</v>
      </c>
      <c r="E72" s="159" t="s">
        <v>107</v>
      </c>
      <c r="F72" s="288">
        <f>VLOOKUP(C:C,德育基础分!A71:D171,4,0)</f>
        <v>100</v>
      </c>
      <c r="G72" s="288">
        <v>90</v>
      </c>
      <c r="H72" s="288">
        <f t="shared" si="18"/>
        <v>60</v>
      </c>
      <c r="I72" s="288">
        <f t="shared" si="19"/>
        <v>36</v>
      </c>
      <c r="J72" s="288">
        <f>VLOOKUP(C:C,'德育加分 (2)'!C:AC,27,0)</f>
        <v>5</v>
      </c>
      <c r="K72" s="291">
        <f>VLOOKUP(C:C,德育扣分!A70:F171,6,0)</f>
        <v>0</v>
      </c>
      <c r="L72" s="288">
        <f t="shared" si="20"/>
        <v>101</v>
      </c>
      <c r="M72" s="288">
        <f t="shared" si="21"/>
        <v>20.2</v>
      </c>
      <c r="N72" s="292">
        <f>VLOOKUP(C:C,成绩!B69:D170,3,0)</f>
        <v>76.1733333333333</v>
      </c>
      <c r="O72" s="292">
        <f>VLOOKUP(C:C,成绩!B:E,4,0)</f>
        <v>79.5</v>
      </c>
      <c r="P72" s="293">
        <f t="shared" si="22"/>
        <v>76.8386666666667</v>
      </c>
      <c r="Q72" s="292">
        <f>VLOOKUP(D:D,智育加分汇总!F:G,2,0)</f>
        <v>20</v>
      </c>
      <c r="R72" s="292">
        <f t="shared" si="23"/>
        <v>96.8386666666667</v>
      </c>
      <c r="S72" s="292">
        <f t="shared" si="24"/>
        <v>67.7870666666667</v>
      </c>
      <c r="T72" s="297">
        <f>VLOOKUP(C:C,成绩!B:F,5,0)</f>
        <v>90</v>
      </c>
      <c r="U72" s="297">
        <v>100</v>
      </c>
      <c r="V72" s="297">
        <f t="shared" si="14"/>
        <v>54</v>
      </c>
      <c r="W72" s="297">
        <f t="shared" si="15"/>
        <v>40</v>
      </c>
      <c r="X72" s="297">
        <f>VLOOKUP(C:C,'文体加分 (2)'!C70:O235,13,0)</f>
        <v>8</v>
      </c>
      <c r="Y72" s="297">
        <f t="shared" si="25"/>
        <v>102</v>
      </c>
      <c r="Z72" s="297">
        <f t="shared" si="26"/>
        <v>10.2</v>
      </c>
      <c r="AA72" s="301">
        <f t="shared" si="27"/>
        <v>98.1870666666667</v>
      </c>
      <c r="AB72" s="302">
        <f>VLOOKUP(C:C,成绩!B:G,6,0)</f>
        <v>0.473684210526316</v>
      </c>
      <c r="AC72" s="303">
        <v>433</v>
      </c>
      <c r="AD72" s="304">
        <f>VLOOKUP(C:C,成绩!B:H,7,0)</f>
        <v>0</v>
      </c>
    </row>
    <row r="73" ht="14.25" spans="1:30">
      <c r="A73" s="287">
        <f t="shared" si="16"/>
        <v>5</v>
      </c>
      <c r="B73" s="287">
        <f t="shared" si="17"/>
        <v>7</v>
      </c>
      <c r="C73" s="161">
        <v>2022010407</v>
      </c>
      <c r="D73" s="159" t="s">
        <v>108</v>
      </c>
      <c r="E73" s="159" t="s">
        <v>107</v>
      </c>
      <c r="F73" s="288">
        <f>VLOOKUP(C:C,德育基础分!A72:D172,4,0)</f>
        <v>100</v>
      </c>
      <c r="G73" s="288">
        <v>90</v>
      </c>
      <c r="H73" s="288">
        <f t="shared" si="18"/>
        <v>60</v>
      </c>
      <c r="I73" s="288">
        <f t="shared" si="19"/>
        <v>36</v>
      </c>
      <c r="J73" s="288">
        <f>VLOOKUP(C:C,'德育加分 (2)'!C:AC,27,0)</f>
        <v>3</v>
      </c>
      <c r="K73" s="291">
        <f>VLOOKUP(C:C,德育扣分!A71:F172,6,0)</f>
        <v>0</v>
      </c>
      <c r="L73" s="288">
        <f t="shared" si="20"/>
        <v>99</v>
      </c>
      <c r="M73" s="288">
        <f t="shared" si="21"/>
        <v>19.8</v>
      </c>
      <c r="N73" s="292">
        <f>VLOOKUP(C:C,成绩!B70:D171,3,0)</f>
        <v>87.0133333333333</v>
      </c>
      <c r="O73" s="292">
        <f>VLOOKUP(C:C,成绩!B:E,4,0)</f>
        <v>88</v>
      </c>
      <c r="P73" s="293">
        <f t="shared" si="22"/>
        <v>87.2106666666667</v>
      </c>
      <c r="Q73" s="292">
        <f>VLOOKUP(D:D,智育加分汇总!F:G,2,0)</f>
        <v>23</v>
      </c>
      <c r="R73" s="292">
        <f t="shared" si="23"/>
        <v>110.210666666667</v>
      </c>
      <c r="S73" s="292">
        <f t="shared" si="24"/>
        <v>77.1474666666667</v>
      </c>
      <c r="T73" s="297">
        <f>VLOOKUP(C:C,成绩!B:F,5,0)</f>
        <v>98</v>
      </c>
      <c r="U73" s="297">
        <v>100</v>
      </c>
      <c r="V73" s="297">
        <f t="shared" si="14"/>
        <v>58.8</v>
      </c>
      <c r="W73" s="297">
        <f t="shared" si="15"/>
        <v>40</v>
      </c>
      <c r="X73" s="297">
        <f>VLOOKUP(C:C,'文体加分 (2)'!C71:O236,13,0)</f>
        <v>15</v>
      </c>
      <c r="Y73" s="297">
        <f t="shared" si="25"/>
        <v>113.8</v>
      </c>
      <c r="Z73" s="297">
        <f t="shared" si="26"/>
        <v>11.38</v>
      </c>
      <c r="AA73" s="301">
        <f t="shared" si="27"/>
        <v>108.327466666667</v>
      </c>
      <c r="AB73" s="302">
        <f>VLOOKUP(C:C,成绩!B:G,6,0)</f>
        <v>0.894736842105263</v>
      </c>
      <c r="AC73" s="303">
        <v>558</v>
      </c>
      <c r="AD73" s="304">
        <f>VLOOKUP(C:C,成绩!B:H,7,0)</f>
        <v>0</v>
      </c>
    </row>
    <row r="74" ht="14.25" spans="1:30">
      <c r="A74" s="287">
        <f t="shared" si="16"/>
        <v>97</v>
      </c>
      <c r="B74" s="287">
        <f t="shared" si="17"/>
        <v>101</v>
      </c>
      <c r="C74" s="161">
        <v>2022010460</v>
      </c>
      <c r="D74" s="159" t="s">
        <v>109</v>
      </c>
      <c r="E74" s="159" t="s">
        <v>107</v>
      </c>
      <c r="F74" s="288">
        <f>VLOOKUP(C:C,德育基础分!A73:D173,4,0)</f>
        <v>99.6874023132229</v>
      </c>
      <c r="G74" s="288">
        <v>90</v>
      </c>
      <c r="H74" s="288">
        <f t="shared" si="18"/>
        <v>59.8124413879337</v>
      </c>
      <c r="I74" s="288">
        <f t="shared" si="19"/>
        <v>36</v>
      </c>
      <c r="J74" s="288">
        <f>VLOOKUP(C:C,'德育加分 (2)'!C:AC,27,0)</f>
        <v>0</v>
      </c>
      <c r="K74" s="291">
        <f>VLOOKUP(C:C,德育扣分!A72:F173,6,0)</f>
        <v>0</v>
      </c>
      <c r="L74" s="288">
        <f t="shared" si="20"/>
        <v>95.8124413879337</v>
      </c>
      <c r="M74" s="288">
        <f t="shared" si="21"/>
        <v>19.1624882775867</v>
      </c>
      <c r="N74" s="292">
        <f>VLOOKUP(C:C,成绩!B71:D172,3,0)</f>
        <v>57.8666666666667</v>
      </c>
      <c r="O74" s="292">
        <f>VLOOKUP(C:C,成绩!B:E,4,0)</f>
        <v>81</v>
      </c>
      <c r="P74" s="293">
        <f t="shared" si="22"/>
        <v>62.4933333333333</v>
      </c>
      <c r="Q74" s="292">
        <v>0</v>
      </c>
      <c r="R74" s="292">
        <f t="shared" si="23"/>
        <v>62.4933333333333</v>
      </c>
      <c r="S74" s="292">
        <f t="shared" si="24"/>
        <v>43.7453333333333</v>
      </c>
      <c r="T74" s="297">
        <f>VLOOKUP(C:C,成绩!B:F,5,0)</f>
        <v>68</v>
      </c>
      <c r="U74" s="297">
        <v>100</v>
      </c>
      <c r="V74" s="297">
        <f t="shared" si="14"/>
        <v>40.8</v>
      </c>
      <c r="W74" s="297">
        <f t="shared" si="15"/>
        <v>40</v>
      </c>
      <c r="X74" s="297">
        <f>VLOOKUP(C:C,'文体加分 (2)'!C72:O237,13,0)</f>
        <v>0</v>
      </c>
      <c r="Y74" s="297">
        <f t="shared" si="25"/>
        <v>80.8</v>
      </c>
      <c r="Z74" s="297">
        <f t="shared" si="26"/>
        <v>8.08</v>
      </c>
      <c r="AA74" s="301">
        <f t="shared" si="27"/>
        <v>70.9878216109201</v>
      </c>
      <c r="AB74" s="302">
        <f>VLOOKUP(C:C,成绩!B:G,6,0)</f>
        <v>0.368421052631579</v>
      </c>
      <c r="AC74" s="306" t="s">
        <v>39</v>
      </c>
      <c r="AD74" s="305">
        <f>VLOOKUP(C:C,成绩!B:H,7,0)</f>
        <v>10</v>
      </c>
    </row>
    <row r="75" ht="14.25" spans="1:30">
      <c r="A75" s="287">
        <f t="shared" si="16"/>
        <v>2</v>
      </c>
      <c r="B75" s="287">
        <f t="shared" si="17"/>
        <v>39</v>
      </c>
      <c r="C75" s="161">
        <v>2022010461</v>
      </c>
      <c r="D75" s="159" t="s">
        <v>110</v>
      </c>
      <c r="E75" s="159" t="s">
        <v>107</v>
      </c>
      <c r="F75" s="288">
        <f>VLOOKUP(C:C,德育基础分!A74:D174,4,0)</f>
        <v>99.6874023132229</v>
      </c>
      <c r="G75" s="288">
        <v>90</v>
      </c>
      <c r="H75" s="288">
        <f t="shared" si="18"/>
        <v>59.8124413879337</v>
      </c>
      <c r="I75" s="288">
        <f t="shared" si="19"/>
        <v>36</v>
      </c>
      <c r="J75" s="288">
        <f>VLOOKUP(C:C,'德育加分 (2)'!C:AC,27,0)</f>
        <v>7.3</v>
      </c>
      <c r="K75" s="291">
        <f>VLOOKUP(C:C,德育扣分!A73:F174,6,0)</f>
        <v>0</v>
      </c>
      <c r="L75" s="288">
        <f t="shared" si="20"/>
        <v>103.112441387934</v>
      </c>
      <c r="M75" s="288">
        <f t="shared" si="21"/>
        <v>20.6224882775867</v>
      </c>
      <c r="N75" s="292">
        <f>VLOOKUP(C:C,成绩!B72:D173,3,0)</f>
        <v>79.1733333333333</v>
      </c>
      <c r="O75" s="292">
        <f>VLOOKUP(C:C,成绩!B:E,4,0)</f>
        <v>83.5</v>
      </c>
      <c r="P75" s="293">
        <f t="shared" si="22"/>
        <v>80.0386666666667</v>
      </c>
      <c r="Q75" s="292">
        <f>VLOOKUP(D:D,智育加分汇总!F:G,2,0)</f>
        <v>44.9933333333333</v>
      </c>
      <c r="R75" s="292">
        <f t="shared" si="23"/>
        <v>125.032</v>
      </c>
      <c r="S75" s="292">
        <f t="shared" si="24"/>
        <v>87.5224</v>
      </c>
      <c r="T75" s="297">
        <f>VLOOKUP(C:C,成绩!B:F,5,0)</f>
        <v>96.5</v>
      </c>
      <c r="U75" s="297">
        <v>100</v>
      </c>
      <c r="V75" s="297">
        <f t="shared" si="14"/>
        <v>57.9</v>
      </c>
      <c r="W75" s="297">
        <f t="shared" si="15"/>
        <v>40</v>
      </c>
      <c r="X75" s="297">
        <f>VLOOKUP(C:C,'文体加分 (2)'!C73:O238,13,0)</f>
        <v>16</v>
      </c>
      <c r="Y75" s="297">
        <f t="shared" si="25"/>
        <v>113.9</v>
      </c>
      <c r="Z75" s="297">
        <f t="shared" si="26"/>
        <v>11.39</v>
      </c>
      <c r="AA75" s="301">
        <f t="shared" si="27"/>
        <v>119.534888277587</v>
      </c>
      <c r="AB75" s="302">
        <f>VLOOKUP(C:C,成绩!B:G,6,0)</f>
        <v>0.526315789473684</v>
      </c>
      <c r="AC75" s="303">
        <v>450</v>
      </c>
      <c r="AD75" s="304">
        <f>VLOOKUP(C:C,成绩!B:H,7,0)</f>
        <v>0</v>
      </c>
    </row>
    <row r="76" ht="14.25" spans="1:30">
      <c r="A76" s="287">
        <f t="shared" si="16"/>
        <v>49</v>
      </c>
      <c r="B76" s="287">
        <f t="shared" si="17"/>
        <v>88</v>
      </c>
      <c r="C76" s="161">
        <v>2022010463</v>
      </c>
      <c r="D76" s="159" t="s">
        <v>111</v>
      </c>
      <c r="E76" s="159" t="s">
        <v>107</v>
      </c>
      <c r="F76" s="288">
        <f>VLOOKUP(C:C,德育基础分!A75:D175,4,0)</f>
        <v>99.6874023132229</v>
      </c>
      <c r="G76" s="288">
        <v>90</v>
      </c>
      <c r="H76" s="288">
        <f t="shared" si="18"/>
        <v>59.8124413879337</v>
      </c>
      <c r="I76" s="288">
        <f t="shared" si="19"/>
        <v>36</v>
      </c>
      <c r="J76" s="288">
        <f>VLOOKUP(C:C,'德育加分 (2)'!C:AC,27,0)</f>
        <v>7</v>
      </c>
      <c r="K76" s="291">
        <f>VLOOKUP(C:C,德育扣分!A74:F175,6,0)</f>
        <v>0</v>
      </c>
      <c r="L76" s="288">
        <f t="shared" si="20"/>
        <v>102.812441387934</v>
      </c>
      <c r="M76" s="288">
        <f t="shared" si="21"/>
        <v>20.5624882775867</v>
      </c>
      <c r="N76" s="292">
        <f>VLOOKUP(C:C,成绩!B73:D174,3,0)</f>
        <v>68.88</v>
      </c>
      <c r="O76" s="292">
        <f>VLOOKUP(C:C,成绩!B:E,4,0)</f>
        <v>79.3333333333333</v>
      </c>
      <c r="P76" s="293">
        <f t="shared" si="22"/>
        <v>70.9706666666667</v>
      </c>
      <c r="Q76" s="292">
        <f>VLOOKUP(D:D,智育加分汇总!F:G,2,0)</f>
        <v>9.5</v>
      </c>
      <c r="R76" s="292">
        <f t="shared" si="23"/>
        <v>80.4706666666667</v>
      </c>
      <c r="S76" s="292">
        <f t="shared" si="24"/>
        <v>56.3294666666667</v>
      </c>
      <c r="T76" s="297">
        <f>VLOOKUP(C:C,成绩!B:F,5,0)</f>
        <v>82.5</v>
      </c>
      <c r="U76" s="297">
        <v>100</v>
      </c>
      <c r="V76" s="297">
        <f t="shared" si="14"/>
        <v>49.5</v>
      </c>
      <c r="W76" s="297">
        <f t="shared" si="15"/>
        <v>40</v>
      </c>
      <c r="X76" s="297">
        <f>VLOOKUP(C:C,'文体加分 (2)'!C74:O239,13,0)</f>
        <v>0</v>
      </c>
      <c r="Y76" s="297">
        <f t="shared" si="25"/>
        <v>89.5</v>
      </c>
      <c r="Z76" s="297">
        <f t="shared" si="26"/>
        <v>8.95</v>
      </c>
      <c r="AA76" s="301">
        <f t="shared" si="27"/>
        <v>85.8419549442534</v>
      </c>
      <c r="AB76" s="302">
        <f>VLOOKUP(C:C,成绩!B:G,6,0)</f>
        <v>0.368421052631579</v>
      </c>
      <c r="AC76" s="303">
        <v>551</v>
      </c>
      <c r="AD76" s="305">
        <f>VLOOKUP(C:C,成绩!B:H,7,0)</f>
        <v>2</v>
      </c>
    </row>
    <row r="77" ht="14.25" spans="1:30">
      <c r="A77" s="287">
        <f t="shared" si="16"/>
        <v>13</v>
      </c>
      <c r="B77" s="287">
        <f t="shared" si="17"/>
        <v>12</v>
      </c>
      <c r="C77" s="161">
        <v>2022010465</v>
      </c>
      <c r="D77" s="159" t="s">
        <v>112</v>
      </c>
      <c r="E77" s="159" t="s">
        <v>107</v>
      </c>
      <c r="F77" s="288">
        <f>VLOOKUP(C:C,德育基础分!A76:D176,4,0)</f>
        <v>100</v>
      </c>
      <c r="G77" s="288">
        <v>90</v>
      </c>
      <c r="H77" s="288">
        <f t="shared" si="18"/>
        <v>60</v>
      </c>
      <c r="I77" s="288">
        <f t="shared" si="19"/>
        <v>36</v>
      </c>
      <c r="J77" s="288">
        <f>VLOOKUP(C:C,'德育加分 (2)'!C:AC,27,0)</f>
        <v>4.534</v>
      </c>
      <c r="K77" s="291">
        <f>VLOOKUP(C:C,德育扣分!A75:F176,6,0)</f>
        <v>0</v>
      </c>
      <c r="L77" s="288">
        <f t="shared" si="20"/>
        <v>100.534</v>
      </c>
      <c r="M77" s="288">
        <f t="shared" si="21"/>
        <v>20.1068</v>
      </c>
      <c r="N77" s="292">
        <f>VLOOKUP(C:C,成绩!B74:D175,3,0)</f>
        <v>85.0533333333333</v>
      </c>
      <c r="O77" s="292">
        <f>VLOOKUP(C:C,成绩!B:E,4,0)</f>
        <v>89.5</v>
      </c>
      <c r="P77" s="293">
        <f t="shared" si="22"/>
        <v>85.9426666666667</v>
      </c>
      <c r="Q77" s="292">
        <f>VLOOKUP(D:D,智育加分汇总!F:G,2,0)</f>
        <v>7</v>
      </c>
      <c r="R77" s="292">
        <f t="shared" si="23"/>
        <v>92.9426666666667</v>
      </c>
      <c r="S77" s="292">
        <f t="shared" si="24"/>
        <v>65.0598666666667</v>
      </c>
      <c r="T77" s="297">
        <f>VLOOKUP(C:C,成绩!B:F,5,0)</f>
        <v>94</v>
      </c>
      <c r="U77" s="297">
        <v>100</v>
      </c>
      <c r="V77" s="297">
        <f t="shared" si="14"/>
        <v>56.4</v>
      </c>
      <c r="W77" s="297">
        <f t="shared" si="15"/>
        <v>40</v>
      </c>
      <c r="X77" s="297">
        <f>VLOOKUP(C:C,'文体加分 (2)'!C75:O240,13,0)</f>
        <v>8</v>
      </c>
      <c r="Y77" s="297">
        <f t="shared" si="25"/>
        <v>104.4</v>
      </c>
      <c r="Z77" s="297">
        <f t="shared" si="26"/>
        <v>10.44</v>
      </c>
      <c r="AA77" s="301">
        <f t="shared" si="27"/>
        <v>95.6066666666667</v>
      </c>
      <c r="AB77" s="302">
        <f>VLOOKUP(C:C,成绩!B:G,6,0)</f>
        <v>0.789473684210526</v>
      </c>
      <c r="AC77" s="303">
        <v>521</v>
      </c>
      <c r="AD77" s="304">
        <f>VLOOKUP(C:C,成绩!B:H,7,0)</f>
        <v>0</v>
      </c>
    </row>
    <row r="78" ht="14.25" spans="1:30">
      <c r="A78" s="287">
        <f t="shared" si="16"/>
        <v>50</v>
      </c>
      <c r="B78" s="287">
        <f t="shared" si="17"/>
        <v>54</v>
      </c>
      <c r="C78" s="161">
        <v>2022010467</v>
      </c>
      <c r="D78" s="159" t="s">
        <v>113</v>
      </c>
      <c r="E78" s="159" t="s">
        <v>107</v>
      </c>
      <c r="F78" s="288">
        <f>VLOOKUP(C:C,德育基础分!A77:D177,4,0)</f>
        <v>100</v>
      </c>
      <c r="G78" s="288">
        <v>90</v>
      </c>
      <c r="H78" s="288">
        <f t="shared" si="18"/>
        <v>60</v>
      </c>
      <c r="I78" s="288">
        <f t="shared" si="19"/>
        <v>36</v>
      </c>
      <c r="J78" s="288">
        <f>VLOOKUP(C:C,'德育加分 (2)'!C:AC,27,0)</f>
        <v>11.9333333333333</v>
      </c>
      <c r="K78" s="291">
        <f>VLOOKUP(C:C,德育扣分!A76:F177,6,0)</f>
        <v>0</v>
      </c>
      <c r="L78" s="288">
        <f t="shared" si="20"/>
        <v>107.933333333333</v>
      </c>
      <c r="M78" s="288">
        <f t="shared" si="21"/>
        <v>21.5866666666667</v>
      </c>
      <c r="N78" s="292">
        <f>VLOOKUP(C:C,成绩!B75:D176,3,0)</f>
        <v>76.24</v>
      </c>
      <c r="O78" s="292">
        <f>VLOOKUP(C:C,成绩!B:E,4,0)</f>
        <v>83.3333333333333</v>
      </c>
      <c r="P78" s="293">
        <f t="shared" si="22"/>
        <v>77.6586666666667</v>
      </c>
      <c r="Q78" s="292">
        <v>0</v>
      </c>
      <c r="R78" s="292">
        <f t="shared" si="23"/>
        <v>77.6586666666667</v>
      </c>
      <c r="S78" s="292">
        <f t="shared" si="24"/>
        <v>54.3610666666667</v>
      </c>
      <c r="T78" s="297">
        <f>VLOOKUP(C:C,成绩!B:F,5,0)</f>
        <v>89.5</v>
      </c>
      <c r="U78" s="297">
        <v>100</v>
      </c>
      <c r="V78" s="297">
        <f t="shared" si="14"/>
        <v>53.7</v>
      </c>
      <c r="W78" s="297">
        <f t="shared" si="15"/>
        <v>40</v>
      </c>
      <c r="X78" s="297">
        <f>VLOOKUP(C:C,'文体加分 (2)'!C76:O241,13,0)</f>
        <v>0</v>
      </c>
      <c r="Y78" s="297">
        <f t="shared" si="25"/>
        <v>93.7</v>
      </c>
      <c r="Z78" s="297">
        <f t="shared" si="26"/>
        <v>9.37</v>
      </c>
      <c r="AA78" s="301">
        <f t="shared" si="27"/>
        <v>85.3177333333333</v>
      </c>
      <c r="AB78" s="302">
        <f>VLOOKUP(C:C,成绩!B:G,6,0)</f>
        <v>0.421052631578947</v>
      </c>
      <c r="AC78" s="303">
        <v>479</v>
      </c>
      <c r="AD78" s="304">
        <f>VLOOKUP(C:C,成绩!B:H,7,0)</f>
        <v>0</v>
      </c>
    </row>
    <row r="79" ht="14.25" spans="1:30">
      <c r="A79" s="287">
        <f t="shared" si="16"/>
        <v>57</v>
      </c>
      <c r="B79" s="287">
        <f t="shared" si="17"/>
        <v>77</v>
      </c>
      <c r="C79" s="161">
        <v>2022010468</v>
      </c>
      <c r="D79" s="159" t="s">
        <v>114</v>
      </c>
      <c r="E79" s="159" t="s">
        <v>107</v>
      </c>
      <c r="F79" s="288">
        <f>VLOOKUP(C:C,德育基础分!A78:D178,4,0)</f>
        <v>100</v>
      </c>
      <c r="G79" s="288">
        <v>90</v>
      </c>
      <c r="H79" s="288">
        <f t="shared" si="18"/>
        <v>60</v>
      </c>
      <c r="I79" s="288">
        <f t="shared" si="19"/>
        <v>36</v>
      </c>
      <c r="J79" s="288">
        <f>VLOOKUP(C:C,'德育加分 (2)'!C:AC,27,0)</f>
        <v>9.53</v>
      </c>
      <c r="K79" s="291">
        <f>VLOOKUP(C:C,德育扣分!A77:F178,6,0)</f>
        <v>0</v>
      </c>
      <c r="L79" s="288">
        <f t="shared" si="20"/>
        <v>105.53</v>
      </c>
      <c r="M79" s="288">
        <f t="shared" si="21"/>
        <v>21.106</v>
      </c>
      <c r="N79" s="292">
        <f>VLOOKUP(C:C,成绩!B76:D177,3,0)</f>
        <v>71.16</v>
      </c>
      <c r="O79" s="292">
        <f>VLOOKUP(C:C,成绩!B:E,4,0)</f>
        <v>70</v>
      </c>
      <c r="P79" s="293">
        <f t="shared" si="22"/>
        <v>70.928</v>
      </c>
      <c r="Q79" s="292">
        <f>VLOOKUP(D:D,智育加分汇总!F:G,2,0)</f>
        <v>5.83333333333333</v>
      </c>
      <c r="R79" s="292">
        <f t="shared" si="23"/>
        <v>76.7613333333333</v>
      </c>
      <c r="S79" s="292">
        <f t="shared" si="24"/>
        <v>53.7329333333333</v>
      </c>
      <c r="T79" s="297">
        <f>VLOOKUP(C:C,成绩!B:F,5,0)</f>
        <v>82</v>
      </c>
      <c r="U79" s="297">
        <v>100</v>
      </c>
      <c r="V79" s="297">
        <f t="shared" si="14"/>
        <v>49.2</v>
      </c>
      <c r="W79" s="297">
        <f t="shared" si="15"/>
        <v>40</v>
      </c>
      <c r="X79" s="297">
        <f>VLOOKUP(C:C,'文体加分 (2)'!C77:O242,13,0)</f>
        <v>0</v>
      </c>
      <c r="Y79" s="297">
        <f t="shared" si="25"/>
        <v>89.2</v>
      </c>
      <c r="Z79" s="297">
        <f t="shared" si="26"/>
        <v>8.92</v>
      </c>
      <c r="AA79" s="301">
        <f t="shared" si="27"/>
        <v>83.7589333333333</v>
      </c>
      <c r="AB79" s="302">
        <f>VLOOKUP(C:C,成绩!B:G,6,0)</f>
        <v>0.473684210526316</v>
      </c>
      <c r="AC79" s="303">
        <v>544</v>
      </c>
      <c r="AD79" s="305">
        <f>VLOOKUP(C:C,成绩!B:H,7,0)</f>
        <v>1</v>
      </c>
    </row>
    <row r="80" ht="14.25" spans="1:30">
      <c r="A80" s="287">
        <f t="shared" si="16"/>
        <v>56</v>
      </c>
      <c r="B80" s="287">
        <f t="shared" si="17"/>
        <v>42</v>
      </c>
      <c r="C80" s="161">
        <v>2022010469</v>
      </c>
      <c r="D80" s="159" t="s">
        <v>115</v>
      </c>
      <c r="E80" s="159" t="s">
        <v>107</v>
      </c>
      <c r="F80" s="288">
        <f>VLOOKUP(C:C,德育基础分!A79:D179,4,0)</f>
        <v>100</v>
      </c>
      <c r="G80" s="288">
        <v>90</v>
      </c>
      <c r="H80" s="288">
        <f t="shared" si="18"/>
        <v>60</v>
      </c>
      <c r="I80" s="288">
        <f t="shared" si="19"/>
        <v>36</v>
      </c>
      <c r="J80" s="288">
        <f>VLOOKUP(C:C,'德育加分 (2)'!C:AC,27,0)</f>
        <v>9.33</v>
      </c>
      <c r="K80" s="291">
        <f>VLOOKUP(C:C,德育扣分!A78:F179,6,0)</f>
        <v>2</v>
      </c>
      <c r="L80" s="288">
        <f t="shared" si="20"/>
        <v>103.33</v>
      </c>
      <c r="M80" s="288">
        <f t="shared" si="21"/>
        <v>20.666</v>
      </c>
      <c r="N80" s="292">
        <f>VLOOKUP(C:C,成绩!B77:D178,3,0)</f>
        <v>78.28</v>
      </c>
      <c r="O80" s="292">
        <f>VLOOKUP(C:C,成绩!B:E,4,0)</f>
        <v>75</v>
      </c>
      <c r="P80" s="293">
        <f t="shared" si="22"/>
        <v>77.624</v>
      </c>
      <c r="Q80" s="292">
        <v>0</v>
      </c>
      <c r="R80" s="292">
        <f t="shared" si="23"/>
        <v>77.624</v>
      </c>
      <c r="S80" s="292">
        <f t="shared" si="24"/>
        <v>54.3368</v>
      </c>
      <c r="T80" s="297">
        <f>VLOOKUP(C:C,成绩!B:F,5,0)</f>
        <v>90</v>
      </c>
      <c r="U80" s="297">
        <v>100</v>
      </c>
      <c r="V80" s="297">
        <f t="shared" si="14"/>
        <v>54</v>
      </c>
      <c r="W80" s="297">
        <f t="shared" si="15"/>
        <v>40</v>
      </c>
      <c r="X80" s="297">
        <f>VLOOKUP(C:C,'文体加分 (2)'!C78:O243,13,0)</f>
        <v>0</v>
      </c>
      <c r="Y80" s="297">
        <f t="shared" si="25"/>
        <v>94</v>
      </c>
      <c r="Z80" s="297">
        <f t="shared" si="26"/>
        <v>9.4</v>
      </c>
      <c r="AA80" s="301">
        <f t="shared" si="27"/>
        <v>84.4028</v>
      </c>
      <c r="AB80" s="302">
        <f>VLOOKUP(C:C,成绩!B:G,6,0)</f>
        <v>0.526315789473684</v>
      </c>
      <c r="AC80" s="303">
        <v>482</v>
      </c>
      <c r="AD80" s="304">
        <f>VLOOKUP(C:C,成绩!B:H,7,0)</f>
        <v>0</v>
      </c>
    </row>
    <row r="81" ht="14.25" spans="1:30">
      <c r="A81" s="287">
        <f t="shared" si="16"/>
        <v>12</v>
      </c>
      <c r="B81" s="287">
        <f t="shared" si="17"/>
        <v>64</v>
      </c>
      <c r="C81" s="161">
        <v>2022010471</v>
      </c>
      <c r="D81" s="159" t="s">
        <v>116</v>
      </c>
      <c r="E81" s="159" t="s">
        <v>107</v>
      </c>
      <c r="F81" s="288">
        <f>VLOOKUP(C:C,德育基础分!A80:D180,4,0)</f>
        <v>100</v>
      </c>
      <c r="G81" s="288">
        <v>90</v>
      </c>
      <c r="H81" s="288">
        <f t="shared" si="18"/>
        <v>60</v>
      </c>
      <c r="I81" s="288">
        <f t="shared" si="19"/>
        <v>36</v>
      </c>
      <c r="J81" s="288">
        <f>VLOOKUP(C:C,'德育加分 (2)'!C:AC,27,0)</f>
        <v>9.364</v>
      </c>
      <c r="K81" s="291">
        <f>VLOOKUP(C:C,德育扣分!A79:F180,6,0)</f>
        <v>0</v>
      </c>
      <c r="L81" s="288">
        <f t="shared" si="20"/>
        <v>105.364</v>
      </c>
      <c r="M81" s="288">
        <f t="shared" si="21"/>
        <v>21.0728</v>
      </c>
      <c r="N81" s="292">
        <f>VLOOKUP(C:C,成绩!B78:D179,3,0)</f>
        <v>74.5333333333333</v>
      </c>
      <c r="O81" s="292">
        <f>VLOOKUP(C:C,成绩!B:E,4,0)</f>
        <v>85</v>
      </c>
      <c r="P81" s="293">
        <f t="shared" si="22"/>
        <v>76.6266666666667</v>
      </c>
      <c r="Q81" s="292">
        <f>VLOOKUP(D:D,智育加分汇总!F:G,2,0)</f>
        <v>18</v>
      </c>
      <c r="R81" s="292">
        <f t="shared" si="23"/>
        <v>94.6266666666667</v>
      </c>
      <c r="S81" s="292">
        <f t="shared" si="24"/>
        <v>66.2386666666667</v>
      </c>
      <c r="T81" s="297">
        <f>VLOOKUP(C:C,成绩!B:F,5,0)</f>
        <v>90</v>
      </c>
      <c r="U81" s="297">
        <v>100</v>
      </c>
      <c r="V81" s="297">
        <f t="shared" si="14"/>
        <v>54</v>
      </c>
      <c r="W81" s="297">
        <f t="shared" si="15"/>
        <v>40</v>
      </c>
      <c r="X81" s="297">
        <f>VLOOKUP(C:C,'文体加分 (2)'!C79:O244,13,0)</f>
        <v>0</v>
      </c>
      <c r="Y81" s="297">
        <f t="shared" si="25"/>
        <v>94</v>
      </c>
      <c r="Z81" s="297">
        <f t="shared" si="26"/>
        <v>9.4</v>
      </c>
      <c r="AA81" s="301">
        <f t="shared" si="27"/>
        <v>96.7114666666667</v>
      </c>
      <c r="AB81" s="302">
        <f>VLOOKUP(C:C,成绩!B:G,6,0)</f>
        <v>0.526315789473684</v>
      </c>
      <c r="AC81" s="303">
        <v>536</v>
      </c>
      <c r="AD81" s="304">
        <f>VLOOKUP(C:C,成绩!B:H,7,0)</f>
        <v>0</v>
      </c>
    </row>
    <row r="82" ht="14.25" spans="1:30">
      <c r="A82" s="287">
        <f t="shared" si="16"/>
        <v>30</v>
      </c>
      <c r="B82" s="287">
        <f t="shared" si="17"/>
        <v>11</v>
      </c>
      <c r="C82" s="161">
        <v>2022010500</v>
      </c>
      <c r="D82" s="159" t="s">
        <v>117</v>
      </c>
      <c r="E82" s="159" t="s">
        <v>107</v>
      </c>
      <c r="F82" s="288">
        <f>VLOOKUP(C:C,德育基础分!A81:D181,4,0)</f>
        <v>100</v>
      </c>
      <c r="G82" s="288">
        <v>90</v>
      </c>
      <c r="H82" s="288">
        <f t="shared" si="18"/>
        <v>60</v>
      </c>
      <c r="I82" s="288">
        <f t="shared" si="19"/>
        <v>36</v>
      </c>
      <c r="J82" s="288">
        <f>VLOOKUP(C:C,'德育加分 (2)'!C:AC,27,0)</f>
        <v>4</v>
      </c>
      <c r="K82" s="291">
        <f>VLOOKUP(C:C,德育扣分!A80:F181,6,0)</f>
        <v>0</v>
      </c>
      <c r="L82" s="288">
        <f t="shared" si="20"/>
        <v>100</v>
      </c>
      <c r="M82" s="288">
        <f t="shared" si="21"/>
        <v>20</v>
      </c>
      <c r="N82" s="292">
        <f>VLOOKUP(C:C,成绩!B79:D180,3,0)</f>
        <v>85.9866666666667</v>
      </c>
      <c r="O82" s="292">
        <f>VLOOKUP(C:C,成绩!B:E,4,0)</f>
        <v>90.5</v>
      </c>
      <c r="P82" s="293">
        <f t="shared" si="22"/>
        <v>86.8893333333333</v>
      </c>
      <c r="Q82" s="292">
        <v>0</v>
      </c>
      <c r="R82" s="292">
        <f t="shared" si="23"/>
        <v>86.8893333333333</v>
      </c>
      <c r="S82" s="292">
        <f t="shared" si="24"/>
        <v>60.8225333333333</v>
      </c>
      <c r="T82" s="297">
        <f>VLOOKUP(C:C,成绩!B:F,5,0)</f>
        <v>85.5</v>
      </c>
      <c r="U82" s="297">
        <v>100</v>
      </c>
      <c r="V82" s="297">
        <f t="shared" ref="V82:V104" si="28">T82*0.6</f>
        <v>51.3</v>
      </c>
      <c r="W82" s="297">
        <f t="shared" ref="W82:W104" si="29">U82*0.4</f>
        <v>40</v>
      </c>
      <c r="X82" s="297">
        <f>VLOOKUP(C:C,'文体加分 (2)'!C80:O245,13,0)</f>
        <v>0</v>
      </c>
      <c r="Y82" s="297">
        <f t="shared" si="25"/>
        <v>91.3</v>
      </c>
      <c r="Z82" s="297">
        <f t="shared" si="26"/>
        <v>9.13</v>
      </c>
      <c r="AA82" s="301">
        <f t="shared" si="27"/>
        <v>89.9525333333333</v>
      </c>
      <c r="AB82" s="302">
        <f>VLOOKUP(C:C,成绩!B:G,6,0)</f>
        <v>0.947368421052632</v>
      </c>
      <c r="AC82" s="303">
        <v>545</v>
      </c>
      <c r="AD82" s="304">
        <f>VLOOKUP(C:C,成绩!B:H,7,0)</f>
        <v>0</v>
      </c>
    </row>
    <row r="83" ht="14.25" spans="1:30">
      <c r="A83" s="287">
        <f t="shared" si="16"/>
        <v>37</v>
      </c>
      <c r="B83" s="287">
        <f t="shared" si="17"/>
        <v>31</v>
      </c>
      <c r="C83" s="161">
        <v>2022010501</v>
      </c>
      <c r="D83" s="159" t="s">
        <v>118</v>
      </c>
      <c r="E83" s="159" t="s">
        <v>107</v>
      </c>
      <c r="F83" s="288">
        <f>VLOOKUP(C:C,德育基础分!A82:D182,4,0)</f>
        <v>100</v>
      </c>
      <c r="G83" s="288">
        <v>90</v>
      </c>
      <c r="H83" s="288">
        <f t="shared" si="18"/>
        <v>60</v>
      </c>
      <c r="I83" s="288">
        <f t="shared" si="19"/>
        <v>36</v>
      </c>
      <c r="J83" s="288">
        <f>VLOOKUP(C:C,'德育加分 (2)'!C:AC,27,0)</f>
        <v>1</v>
      </c>
      <c r="K83" s="291">
        <f>VLOOKUP(C:C,德育扣分!A81:F182,6,0)</f>
        <v>0</v>
      </c>
      <c r="L83" s="288">
        <f t="shared" si="20"/>
        <v>97</v>
      </c>
      <c r="M83" s="288">
        <f t="shared" si="21"/>
        <v>19.4</v>
      </c>
      <c r="N83" s="292">
        <f>VLOOKUP(C:C,成绩!B80:D181,3,0)</f>
        <v>81.1733333333333</v>
      </c>
      <c r="O83" s="292">
        <f>VLOOKUP(C:C,成绩!B:E,4,0)</f>
        <v>89</v>
      </c>
      <c r="P83" s="293">
        <f t="shared" si="22"/>
        <v>82.7386666666667</v>
      </c>
      <c r="Q83" s="292">
        <v>0</v>
      </c>
      <c r="R83" s="292">
        <f t="shared" si="23"/>
        <v>82.7386666666667</v>
      </c>
      <c r="S83" s="292">
        <f t="shared" si="24"/>
        <v>57.9170666666667</v>
      </c>
      <c r="T83" s="297">
        <f>VLOOKUP(C:C,成绩!B:F,5,0)</f>
        <v>99</v>
      </c>
      <c r="U83" s="297">
        <v>100</v>
      </c>
      <c r="V83" s="297">
        <f t="shared" si="28"/>
        <v>59.4</v>
      </c>
      <c r="W83" s="297">
        <f t="shared" si="29"/>
        <v>40</v>
      </c>
      <c r="X83" s="297">
        <f>VLOOKUP(C:C,'文体加分 (2)'!C81:O246,13,0)</f>
        <v>14</v>
      </c>
      <c r="Y83" s="297">
        <f t="shared" si="25"/>
        <v>113.4</v>
      </c>
      <c r="Z83" s="297">
        <f t="shared" si="26"/>
        <v>11.34</v>
      </c>
      <c r="AA83" s="301">
        <f t="shared" si="27"/>
        <v>88.6570666666667</v>
      </c>
      <c r="AB83" s="302">
        <f>VLOOKUP(C:C,成绩!B:G,6,0)</f>
        <v>0.631578947368421</v>
      </c>
      <c r="AC83" s="303">
        <v>495</v>
      </c>
      <c r="AD83" s="304">
        <f>VLOOKUP(C:C,成绩!B:H,7,0)</f>
        <v>0</v>
      </c>
    </row>
    <row r="84" ht="14.25" spans="1:30">
      <c r="A84" s="287">
        <f t="shared" si="16"/>
        <v>70</v>
      </c>
      <c r="B84" s="287">
        <f t="shared" si="17"/>
        <v>57</v>
      </c>
      <c r="C84" s="161">
        <v>2022010421</v>
      </c>
      <c r="D84" s="159" t="s">
        <v>119</v>
      </c>
      <c r="E84" s="159" t="s">
        <v>107</v>
      </c>
      <c r="F84" s="288">
        <f>VLOOKUP(C:C,德育基础分!A83:D183,4,0)</f>
        <v>100</v>
      </c>
      <c r="G84" s="288">
        <v>90</v>
      </c>
      <c r="H84" s="288">
        <f t="shared" si="18"/>
        <v>60</v>
      </c>
      <c r="I84" s="288">
        <f t="shared" si="19"/>
        <v>36</v>
      </c>
      <c r="J84" s="288">
        <f>VLOOKUP(C:C,'德育加分 (2)'!C:AC,27,0)</f>
        <v>0</v>
      </c>
      <c r="K84" s="291">
        <f>VLOOKUP(C:C,德育扣分!A82:F183,6,0)</f>
        <v>0</v>
      </c>
      <c r="L84" s="288">
        <f t="shared" si="20"/>
        <v>96</v>
      </c>
      <c r="M84" s="288">
        <f t="shared" si="21"/>
        <v>19.2</v>
      </c>
      <c r="N84" s="292">
        <f>VLOOKUP(C:C,成绩!B81:D182,3,0)</f>
        <v>76.0133333333333</v>
      </c>
      <c r="O84" s="292">
        <f>VLOOKUP(C:C,成绩!B:E,4,0)</f>
        <v>72</v>
      </c>
      <c r="P84" s="293">
        <f t="shared" si="22"/>
        <v>75.2106666666667</v>
      </c>
      <c r="Q84" s="292">
        <v>0</v>
      </c>
      <c r="R84" s="292">
        <f t="shared" si="23"/>
        <v>75.2106666666667</v>
      </c>
      <c r="S84" s="292">
        <f t="shared" si="24"/>
        <v>52.6474666666667</v>
      </c>
      <c r="T84" s="297">
        <f>VLOOKUP(C:C,成绩!B:F,5,0)</f>
        <v>83.5</v>
      </c>
      <c r="U84" s="297">
        <v>100</v>
      </c>
      <c r="V84" s="297">
        <f t="shared" si="28"/>
        <v>50.1</v>
      </c>
      <c r="W84" s="297">
        <f t="shared" si="29"/>
        <v>40</v>
      </c>
      <c r="X84" s="297">
        <f>VLOOKUP(C:C,'文体加分 (2)'!C82:O247,13,0)</f>
        <v>0</v>
      </c>
      <c r="Y84" s="297">
        <f t="shared" si="25"/>
        <v>90.1</v>
      </c>
      <c r="Z84" s="297">
        <f t="shared" si="26"/>
        <v>9.01</v>
      </c>
      <c r="AA84" s="301">
        <f t="shared" si="27"/>
        <v>80.8574666666667</v>
      </c>
      <c r="AB84" s="302">
        <f>VLOOKUP(C:C,成绩!B:G,6,0)</f>
        <v>0.473684210526316</v>
      </c>
      <c r="AC84" s="303">
        <v>535</v>
      </c>
      <c r="AD84" s="304">
        <f>VLOOKUP(C:C,成绩!B:H,7,0)</f>
        <v>0</v>
      </c>
    </row>
    <row r="85" ht="14.25" spans="1:30">
      <c r="A85" s="287">
        <f t="shared" si="16"/>
        <v>76</v>
      </c>
      <c r="B85" s="287">
        <f t="shared" si="17"/>
        <v>72</v>
      </c>
      <c r="C85" s="161">
        <v>2022010423</v>
      </c>
      <c r="D85" s="159" t="s">
        <v>120</v>
      </c>
      <c r="E85" s="159" t="s">
        <v>107</v>
      </c>
      <c r="F85" s="288">
        <f>VLOOKUP(C:C,德育基础分!A84:D184,4,0)</f>
        <v>100</v>
      </c>
      <c r="G85" s="288">
        <v>90</v>
      </c>
      <c r="H85" s="288">
        <f t="shared" si="18"/>
        <v>60</v>
      </c>
      <c r="I85" s="288">
        <f t="shared" si="19"/>
        <v>36</v>
      </c>
      <c r="J85" s="288">
        <f>VLOOKUP(C:C,'德育加分 (2)'!C:AC,27,0)</f>
        <v>0</v>
      </c>
      <c r="K85" s="291">
        <f>VLOOKUP(C:C,德育扣分!A83:F184,6,0)</f>
        <v>0</v>
      </c>
      <c r="L85" s="288">
        <f t="shared" si="20"/>
        <v>96</v>
      </c>
      <c r="M85" s="288">
        <f t="shared" si="21"/>
        <v>19.2</v>
      </c>
      <c r="N85" s="292">
        <f>VLOOKUP(C:C,成绩!B82:D183,3,0)</f>
        <v>72.6266666666667</v>
      </c>
      <c r="O85" s="292">
        <f>VLOOKUP(C:C,成绩!B:E,4,0)</f>
        <v>76</v>
      </c>
      <c r="P85" s="293">
        <f t="shared" si="22"/>
        <v>73.3013333333333</v>
      </c>
      <c r="Q85" s="292">
        <v>0</v>
      </c>
      <c r="R85" s="292">
        <f t="shared" si="23"/>
        <v>73.3013333333333</v>
      </c>
      <c r="S85" s="292">
        <f t="shared" si="24"/>
        <v>51.3109333333333</v>
      </c>
      <c r="T85" s="297">
        <f>VLOOKUP(C:C,成绩!B:F,5,0)</f>
        <v>84</v>
      </c>
      <c r="U85" s="297">
        <v>100</v>
      </c>
      <c r="V85" s="297">
        <f t="shared" si="28"/>
        <v>50.4</v>
      </c>
      <c r="W85" s="297">
        <f t="shared" si="29"/>
        <v>40</v>
      </c>
      <c r="X85" s="297">
        <f>VLOOKUP(C:C,'文体加分 (2)'!C83:O248,13,0)</f>
        <v>0</v>
      </c>
      <c r="Y85" s="297">
        <f t="shared" si="25"/>
        <v>90.4</v>
      </c>
      <c r="Z85" s="297">
        <f t="shared" si="26"/>
        <v>9.04</v>
      </c>
      <c r="AA85" s="301">
        <f t="shared" si="27"/>
        <v>79.5509333333333</v>
      </c>
      <c r="AB85" s="302">
        <f>VLOOKUP(C:C,成绩!B:G,6,0)</f>
        <v>0.421052631578947</v>
      </c>
      <c r="AC85" s="303">
        <v>492</v>
      </c>
      <c r="AD85" s="304">
        <f>VLOOKUP(C:C,成绩!B:H,7,0)</f>
        <v>0</v>
      </c>
    </row>
    <row r="86" ht="14.25" spans="1:30">
      <c r="A86" s="287">
        <f t="shared" si="16"/>
        <v>78</v>
      </c>
      <c r="B86" s="287">
        <f t="shared" si="17"/>
        <v>74</v>
      </c>
      <c r="C86" s="161">
        <v>2022010424</v>
      </c>
      <c r="D86" s="159" t="s">
        <v>121</v>
      </c>
      <c r="E86" s="159" t="s">
        <v>107</v>
      </c>
      <c r="F86" s="288">
        <f>VLOOKUP(C:C,德育基础分!A85:D185,4,0)</f>
        <v>99.5311034698343</v>
      </c>
      <c r="G86" s="288">
        <v>90</v>
      </c>
      <c r="H86" s="288">
        <f t="shared" si="18"/>
        <v>59.7186620819006</v>
      </c>
      <c r="I86" s="288">
        <f t="shared" si="19"/>
        <v>36</v>
      </c>
      <c r="J86" s="288">
        <f>VLOOKUP(C:C,'德育加分 (2)'!C:AC,27,0)</f>
        <v>0</v>
      </c>
      <c r="K86" s="291">
        <f>VLOOKUP(C:C,德育扣分!A84:F185,6,0)</f>
        <v>0</v>
      </c>
      <c r="L86" s="288">
        <f t="shared" si="20"/>
        <v>95.7186620819006</v>
      </c>
      <c r="M86" s="288">
        <f t="shared" si="21"/>
        <v>19.1437324163801</v>
      </c>
      <c r="N86" s="292">
        <f>VLOOKUP(C:C,成绩!B83:D184,3,0)</f>
        <v>72.0533333333333</v>
      </c>
      <c r="O86" s="292">
        <f>VLOOKUP(C:C,成绩!B:E,4,0)</f>
        <v>79</v>
      </c>
      <c r="P86" s="293">
        <f t="shared" si="22"/>
        <v>73.4426666666667</v>
      </c>
      <c r="Q86" s="292">
        <v>0</v>
      </c>
      <c r="R86" s="292">
        <f t="shared" si="23"/>
        <v>73.4426666666667</v>
      </c>
      <c r="S86" s="292">
        <f t="shared" si="24"/>
        <v>51.4098666666667</v>
      </c>
      <c r="T86" s="297">
        <f>VLOOKUP(C:C,成绩!B:F,5,0)</f>
        <v>82.5</v>
      </c>
      <c r="U86" s="297">
        <v>100</v>
      </c>
      <c r="V86" s="297">
        <f t="shared" si="28"/>
        <v>49.5</v>
      </c>
      <c r="W86" s="297">
        <f t="shared" si="29"/>
        <v>40</v>
      </c>
      <c r="X86" s="297">
        <f>VLOOKUP(C:C,'文体加分 (2)'!C84:O249,13,0)</f>
        <v>0</v>
      </c>
      <c r="Y86" s="297">
        <f t="shared" si="25"/>
        <v>89.5</v>
      </c>
      <c r="Z86" s="297">
        <f t="shared" si="26"/>
        <v>8.95</v>
      </c>
      <c r="AA86" s="301">
        <f t="shared" si="27"/>
        <v>79.5035990830468</v>
      </c>
      <c r="AB86" s="302">
        <f>VLOOKUP(C:C,成绩!B:G,6,0)</f>
        <v>0.368421052631579</v>
      </c>
      <c r="AC86" s="303">
        <v>582</v>
      </c>
      <c r="AD86" s="304">
        <f>VLOOKUP(C:C,成绩!B:H,7,0)</f>
        <v>0</v>
      </c>
    </row>
    <row r="87" ht="14.25" spans="1:30">
      <c r="A87" s="287">
        <f t="shared" si="16"/>
        <v>94</v>
      </c>
      <c r="B87" s="287">
        <f t="shared" si="17"/>
        <v>96</v>
      </c>
      <c r="C87" s="161">
        <v>2022010425</v>
      </c>
      <c r="D87" s="159" t="s">
        <v>122</v>
      </c>
      <c r="E87" s="159" t="s">
        <v>107</v>
      </c>
      <c r="F87" s="288">
        <f>VLOOKUP(C:C,德育基础分!A86:D186,4,0)</f>
        <v>100</v>
      </c>
      <c r="G87" s="288">
        <v>90</v>
      </c>
      <c r="H87" s="288">
        <f t="shared" si="18"/>
        <v>60</v>
      </c>
      <c r="I87" s="288">
        <f t="shared" si="19"/>
        <v>36</v>
      </c>
      <c r="J87" s="288">
        <f>VLOOKUP(C:C,'德育加分 (2)'!C:AC,27,0)</f>
        <v>0</v>
      </c>
      <c r="K87" s="291">
        <f>VLOOKUP(C:C,德育扣分!A85:F186,6,0)</f>
        <v>0</v>
      </c>
      <c r="L87" s="288">
        <f t="shared" si="20"/>
        <v>96</v>
      </c>
      <c r="M87" s="288">
        <f t="shared" si="21"/>
        <v>19.2</v>
      </c>
      <c r="N87" s="292">
        <f>VLOOKUP(C:C,成绩!B84:D185,3,0)</f>
        <v>66.2266666666667</v>
      </c>
      <c r="O87" s="292">
        <f>VLOOKUP(C:C,成绩!B:E,4,0)</f>
        <v>71</v>
      </c>
      <c r="P87" s="293">
        <f t="shared" si="22"/>
        <v>67.1813333333333</v>
      </c>
      <c r="Q87" s="292">
        <v>0</v>
      </c>
      <c r="R87" s="292">
        <f t="shared" si="23"/>
        <v>67.1813333333333</v>
      </c>
      <c r="S87" s="292">
        <f t="shared" si="24"/>
        <v>47.0269333333333</v>
      </c>
      <c r="T87" s="297">
        <f>VLOOKUP(C:C,成绩!B:F,5,0)</f>
        <v>72</v>
      </c>
      <c r="U87" s="297">
        <v>100</v>
      </c>
      <c r="V87" s="297">
        <f t="shared" si="28"/>
        <v>43.2</v>
      </c>
      <c r="W87" s="297">
        <f t="shared" si="29"/>
        <v>40</v>
      </c>
      <c r="X87" s="297">
        <f>VLOOKUP(C:C,'文体加分 (2)'!C85:O250,13,0)</f>
        <v>0</v>
      </c>
      <c r="Y87" s="297">
        <f t="shared" si="25"/>
        <v>83.2</v>
      </c>
      <c r="Z87" s="297">
        <f t="shared" si="26"/>
        <v>8.32</v>
      </c>
      <c r="AA87" s="301">
        <f t="shared" si="27"/>
        <v>74.5469333333333</v>
      </c>
      <c r="AB87" s="302">
        <f>VLOOKUP(C:C,成绩!B:G,6,0)</f>
        <v>0.210526315789474</v>
      </c>
      <c r="AC87" s="303">
        <v>495</v>
      </c>
      <c r="AD87" s="305">
        <f>VLOOKUP(C:C,成绩!B:H,7,0)</f>
        <v>2</v>
      </c>
    </row>
    <row r="88" ht="14.25" spans="1:30">
      <c r="A88" s="287">
        <f t="shared" si="16"/>
        <v>80</v>
      </c>
      <c r="B88" s="287">
        <f t="shared" si="17"/>
        <v>68</v>
      </c>
      <c r="C88" s="161">
        <v>2022010473</v>
      </c>
      <c r="D88" s="159" t="s">
        <v>123</v>
      </c>
      <c r="E88" s="159" t="s">
        <v>107</v>
      </c>
      <c r="F88" s="288">
        <f>VLOOKUP(C:C,德育基础分!A87:D187,4,0)</f>
        <v>99.6874023132229</v>
      </c>
      <c r="G88" s="288">
        <v>90</v>
      </c>
      <c r="H88" s="288">
        <f t="shared" si="18"/>
        <v>59.8124413879337</v>
      </c>
      <c r="I88" s="288">
        <f t="shared" si="19"/>
        <v>36</v>
      </c>
      <c r="J88" s="288">
        <f>VLOOKUP(C:C,'德育加分 (2)'!C:AC,27,0)</f>
        <v>0</v>
      </c>
      <c r="K88" s="291">
        <f>VLOOKUP(C:C,德育扣分!A86:F187,6,0)</f>
        <v>0</v>
      </c>
      <c r="L88" s="288">
        <f t="shared" si="20"/>
        <v>95.8124413879337</v>
      </c>
      <c r="M88" s="288">
        <f t="shared" si="21"/>
        <v>19.1624882775867</v>
      </c>
      <c r="N88" s="292">
        <f>VLOOKUP(C:C,成绩!B85:D186,3,0)</f>
        <v>73.6133333333333</v>
      </c>
      <c r="O88" s="292">
        <f>VLOOKUP(C:C,成绩!B:E,4,0)</f>
        <v>73</v>
      </c>
      <c r="P88" s="293">
        <f t="shared" si="22"/>
        <v>73.4906666666667</v>
      </c>
      <c r="Q88" s="292">
        <v>0</v>
      </c>
      <c r="R88" s="292">
        <f t="shared" si="23"/>
        <v>73.4906666666667</v>
      </c>
      <c r="S88" s="292">
        <f t="shared" si="24"/>
        <v>51.4434666666667</v>
      </c>
      <c r="T88" s="297">
        <f>VLOOKUP(C:C,成绩!B:F,5,0)</f>
        <v>79.5</v>
      </c>
      <c r="U88" s="297">
        <v>100</v>
      </c>
      <c r="V88" s="297">
        <f t="shared" si="28"/>
        <v>47.7</v>
      </c>
      <c r="W88" s="297">
        <f t="shared" si="29"/>
        <v>40</v>
      </c>
      <c r="X88" s="297">
        <f>VLOOKUP(C:C,'文体加分 (2)'!C86:O251,13,0)</f>
        <v>0</v>
      </c>
      <c r="Y88" s="297">
        <f t="shared" si="25"/>
        <v>87.7</v>
      </c>
      <c r="Z88" s="297">
        <f t="shared" si="26"/>
        <v>8.77</v>
      </c>
      <c r="AA88" s="301">
        <f t="shared" si="27"/>
        <v>79.3759549442534</v>
      </c>
      <c r="AB88" s="302">
        <f>VLOOKUP(C:C,成绩!B:G,6,0)</f>
        <v>0.368421052631579</v>
      </c>
      <c r="AC88" s="303">
        <v>464</v>
      </c>
      <c r="AD88" s="305">
        <f>VLOOKUP(C:C,成绩!B:H,7,0)</f>
        <v>1</v>
      </c>
    </row>
    <row r="89" ht="14.25" spans="1:30">
      <c r="A89" s="287">
        <f t="shared" si="16"/>
        <v>100</v>
      </c>
      <c r="B89" s="287">
        <f t="shared" si="17"/>
        <v>92</v>
      </c>
      <c r="C89" s="161">
        <v>2022010476</v>
      </c>
      <c r="D89" s="159" t="s">
        <v>124</v>
      </c>
      <c r="E89" s="159" t="s">
        <v>107</v>
      </c>
      <c r="F89" s="288">
        <f>VLOOKUP(C:C,德育基础分!A88:D188,4,0)</f>
        <v>99.6874023132229</v>
      </c>
      <c r="G89" s="288">
        <v>90</v>
      </c>
      <c r="H89" s="288">
        <f t="shared" si="18"/>
        <v>59.8124413879337</v>
      </c>
      <c r="I89" s="288">
        <f t="shared" si="19"/>
        <v>36</v>
      </c>
      <c r="J89" s="288">
        <f>VLOOKUP(C:C,'德育加分 (2)'!C:AC,27,0)</f>
        <v>0</v>
      </c>
      <c r="K89" s="291">
        <f>VLOOKUP(C:C,德育扣分!A87:F188,6,0)</f>
        <v>0</v>
      </c>
      <c r="L89" s="288">
        <f t="shared" si="20"/>
        <v>95.8124413879337</v>
      </c>
      <c r="M89" s="288">
        <f t="shared" si="21"/>
        <v>19.1624882775867</v>
      </c>
      <c r="N89" s="292">
        <f>VLOOKUP(C:C,成绩!B86:D187,3,0)</f>
        <v>68.6</v>
      </c>
      <c r="O89" s="292">
        <f>VLOOKUP(C:C,成绩!B:E,4,0)</f>
        <v>0</v>
      </c>
      <c r="P89" s="293">
        <f t="shared" si="22"/>
        <v>54.88</v>
      </c>
      <c r="Q89" s="292">
        <v>0</v>
      </c>
      <c r="R89" s="292">
        <f t="shared" si="23"/>
        <v>54.88</v>
      </c>
      <c r="S89" s="292">
        <f t="shared" si="24"/>
        <v>38.416</v>
      </c>
      <c r="T89" s="297">
        <f>VLOOKUP(C:C,成绩!B:F,5,0)</f>
        <v>82.5</v>
      </c>
      <c r="U89" s="297">
        <v>100</v>
      </c>
      <c r="V89" s="297">
        <f t="shared" si="28"/>
        <v>49.5</v>
      </c>
      <c r="W89" s="297">
        <f t="shared" si="29"/>
        <v>40</v>
      </c>
      <c r="X89" s="297">
        <f>VLOOKUP(C:C,'文体加分 (2)'!C87:O252,13,0)</f>
        <v>0</v>
      </c>
      <c r="Y89" s="297">
        <f t="shared" si="25"/>
        <v>89.5</v>
      </c>
      <c r="Z89" s="297">
        <f t="shared" si="26"/>
        <v>8.95</v>
      </c>
      <c r="AA89" s="301">
        <f t="shared" si="27"/>
        <v>66.5284882775867</v>
      </c>
      <c r="AB89" s="302">
        <f>VLOOKUP(C:C,成绩!B:G,6,0)</f>
        <v>0.3</v>
      </c>
      <c r="AC89" s="303">
        <v>432</v>
      </c>
      <c r="AD89" s="305">
        <f>VLOOKUP(C:C,成绩!B:H,7,0)</f>
        <v>4</v>
      </c>
    </row>
    <row r="90" ht="14.25" spans="1:30">
      <c r="A90" s="287">
        <f t="shared" si="16"/>
        <v>32</v>
      </c>
      <c r="B90" s="287">
        <f t="shared" si="17"/>
        <v>55</v>
      </c>
      <c r="C90" s="161">
        <v>2022010477</v>
      </c>
      <c r="D90" s="159" t="s">
        <v>125</v>
      </c>
      <c r="E90" s="159" t="s">
        <v>107</v>
      </c>
      <c r="F90" s="288">
        <f>VLOOKUP(C:C,德育基础分!A89:D189,4,0)</f>
        <v>100</v>
      </c>
      <c r="G90" s="288">
        <v>90</v>
      </c>
      <c r="H90" s="288">
        <f t="shared" si="18"/>
        <v>60</v>
      </c>
      <c r="I90" s="288">
        <f t="shared" si="19"/>
        <v>36</v>
      </c>
      <c r="J90" s="288">
        <f>VLOOKUP(C:C,'德育加分 (2)'!C:AC,27,0)</f>
        <v>10.0633333333333</v>
      </c>
      <c r="K90" s="291">
        <f>VLOOKUP(C:C,德育扣分!A88:F189,6,0)</f>
        <v>0</v>
      </c>
      <c r="L90" s="288">
        <f t="shared" si="20"/>
        <v>106.063333333333</v>
      </c>
      <c r="M90" s="288">
        <f t="shared" si="21"/>
        <v>21.2126666666667</v>
      </c>
      <c r="N90" s="292">
        <f>VLOOKUP(C:C,成绩!B87:D188,3,0)</f>
        <v>76.1866666666667</v>
      </c>
      <c r="O90" s="292">
        <f>VLOOKUP(C:C,成绩!B:E,4,0)</f>
        <v>82</v>
      </c>
      <c r="P90" s="293">
        <f t="shared" si="22"/>
        <v>77.3493333333333</v>
      </c>
      <c r="Q90" s="292">
        <f>VLOOKUP(D:D,智育加分汇总!F:G,2,0)</f>
        <v>6.66666666666667</v>
      </c>
      <c r="R90" s="292">
        <f t="shared" si="23"/>
        <v>84.016</v>
      </c>
      <c r="S90" s="292">
        <f t="shared" si="24"/>
        <v>58.8112</v>
      </c>
      <c r="T90" s="297">
        <f>VLOOKUP(C:C,成绩!B:F,5,0)</f>
        <v>97.5</v>
      </c>
      <c r="U90" s="297">
        <v>100</v>
      </c>
      <c r="V90" s="297">
        <f t="shared" si="28"/>
        <v>58.5</v>
      </c>
      <c r="W90" s="297">
        <f t="shared" si="29"/>
        <v>40</v>
      </c>
      <c r="X90" s="297">
        <f>VLOOKUP(C:C,'文体加分 (2)'!C88:O253,13,0)</f>
        <v>0</v>
      </c>
      <c r="Y90" s="297">
        <f t="shared" si="25"/>
        <v>98.5</v>
      </c>
      <c r="Z90" s="297">
        <f t="shared" si="26"/>
        <v>9.85</v>
      </c>
      <c r="AA90" s="301">
        <f t="shared" si="27"/>
        <v>89.8738666666667</v>
      </c>
      <c r="AB90" s="302">
        <f>VLOOKUP(C:C,成绩!B:G,6,0)</f>
        <v>0.526315789473684</v>
      </c>
      <c r="AC90" s="303">
        <v>462</v>
      </c>
      <c r="AD90" s="305">
        <f>VLOOKUP(C:C,成绩!B:H,7,0)</f>
        <v>1</v>
      </c>
    </row>
    <row r="91" ht="14.25" spans="1:30">
      <c r="A91" s="287">
        <f t="shared" si="16"/>
        <v>38</v>
      </c>
      <c r="B91" s="287">
        <f t="shared" si="17"/>
        <v>23</v>
      </c>
      <c r="C91" s="161">
        <v>2022010478</v>
      </c>
      <c r="D91" s="159" t="s">
        <v>126</v>
      </c>
      <c r="E91" s="159" t="s">
        <v>107</v>
      </c>
      <c r="F91" s="288">
        <f>VLOOKUP(C:C,德育基础分!A90:D190,4,0)</f>
        <v>99.6874023132229</v>
      </c>
      <c r="G91" s="288">
        <v>90</v>
      </c>
      <c r="H91" s="288">
        <f t="shared" si="18"/>
        <v>59.8124413879337</v>
      </c>
      <c r="I91" s="288">
        <f t="shared" si="19"/>
        <v>36</v>
      </c>
      <c r="J91" s="288">
        <f>VLOOKUP(C:C,'德育加分 (2)'!C:AC,27,0)</f>
        <v>3.666</v>
      </c>
      <c r="K91" s="291">
        <f>VLOOKUP(C:C,德育扣分!A89:F190,6,0)</f>
        <v>0</v>
      </c>
      <c r="L91" s="288">
        <f t="shared" si="20"/>
        <v>99.4784413879337</v>
      </c>
      <c r="M91" s="288">
        <f t="shared" si="21"/>
        <v>19.8956882775867</v>
      </c>
      <c r="N91" s="292">
        <f>VLOOKUP(C:C,成绩!B88:D189,3,0)</f>
        <v>83.7733333333333</v>
      </c>
      <c r="O91" s="292">
        <f>VLOOKUP(C:C,成绩!B:E,4,0)</f>
        <v>0</v>
      </c>
      <c r="P91" s="293">
        <f t="shared" si="22"/>
        <v>67.0186666666667</v>
      </c>
      <c r="Q91" s="292">
        <f>VLOOKUP(D:D,智育加分汇总!F:G,2,0)</f>
        <v>18</v>
      </c>
      <c r="R91" s="292">
        <f t="shared" si="23"/>
        <v>85.0186666666667</v>
      </c>
      <c r="S91" s="292">
        <f t="shared" si="24"/>
        <v>59.5130666666667</v>
      </c>
      <c r="T91" s="297">
        <f>VLOOKUP(C:C,成绩!B:F,5,0)</f>
        <v>83.5</v>
      </c>
      <c r="U91" s="297">
        <v>100</v>
      </c>
      <c r="V91" s="297">
        <f t="shared" si="28"/>
        <v>50.1</v>
      </c>
      <c r="W91" s="297">
        <f t="shared" si="29"/>
        <v>40</v>
      </c>
      <c r="X91" s="297">
        <f>VLOOKUP(C:C,'文体加分 (2)'!C89:O254,13,0)</f>
        <v>0</v>
      </c>
      <c r="Y91" s="297">
        <f t="shared" si="25"/>
        <v>90.1</v>
      </c>
      <c r="Z91" s="297">
        <f t="shared" si="26"/>
        <v>9.01</v>
      </c>
      <c r="AA91" s="301">
        <f t="shared" si="27"/>
        <v>88.4187549442534</v>
      </c>
      <c r="AB91" s="302">
        <f>VLOOKUP(C:C,成绩!B:G,6,0)</f>
        <v>0.842105263157895</v>
      </c>
      <c r="AC91" s="303">
        <v>532</v>
      </c>
      <c r="AD91" s="304">
        <f>VLOOKUP(C:C,成绩!B:H,7,0)</f>
        <v>0</v>
      </c>
    </row>
    <row r="92" ht="14.25" spans="1:30">
      <c r="A92" s="287">
        <f t="shared" si="16"/>
        <v>73</v>
      </c>
      <c r="B92" s="287">
        <f t="shared" si="17"/>
        <v>69</v>
      </c>
      <c r="C92" s="161">
        <v>2022010479</v>
      </c>
      <c r="D92" s="159" t="s">
        <v>127</v>
      </c>
      <c r="E92" s="159" t="s">
        <v>107</v>
      </c>
      <c r="F92" s="288">
        <f>VLOOKUP(C:C,德育基础分!A91:D191,4,0)</f>
        <v>100</v>
      </c>
      <c r="G92" s="288">
        <v>90</v>
      </c>
      <c r="H92" s="288">
        <f t="shared" si="18"/>
        <v>60</v>
      </c>
      <c r="I92" s="288">
        <f t="shared" si="19"/>
        <v>36</v>
      </c>
      <c r="J92" s="288">
        <f>VLOOKUP(C:C,'德育加分 (2)'!C:AC,27,0)</f>
        <v>2</v>
      </c>
      <c r="K92" s="291">
        <f>VLOOKUP(C:C,德育扣分!A90:F191,6,0)</f>
        <v>0</v>
      </c>
      <c r="L92" s="288">
        <f t="shared" si="20"/>
        <v>98</v>
      </c>
      <c r="M92" s="288">
        <f t="shared" si="21"/>
        <v>19.6</v>
      </c>
      <c r="N92" s="292">
        <f>VLOOKUP(C:C,成绩!B89:D190,3,0)</f>
        <v>72.96</v>
      </c>
      <c r="O92" s="292">
        <f>VLOOKUP(C:C,成绩!B:E,4,0)</f>
        <v>76</v>
      </c>
      <c r="P92" s="293">
        <f t="shared" si="22"/>
        <v>73.568</v>
      </c>
      <c r="Q92" s="292">
        <v>0</v>
      </c>
      <c r="R92" s="292">
        <f t="shared" si="23"/>
        <v>73.568</v>
      </c>
      <c r="S92" s="292">
        <f t="shared" si="24"/>
        <v>51.4976</v>
      </c>
      <c r="T92" s="297">
        <f>VLOOKUP(C:C,成绩!B:F,5,0)</f>
        <v>87.5</v>
      </c>
      <c r="U92" s="297">
        <v>100</v>
      </c>
      <c r="V92" s="297">
        <f t="shared" si="28"/>
        <v>52.5</v>
      </c>
      <c r="W92" s="297">
        <f t="shared" si="29"/>
        <v>40</v>
      </c>
      <c r="X92" s="297">
        <f>VLOOKUP(C:C,'文体加分 (2)'!C90:O255,13,0)</f>
        <v>0</v>
      </c>
      <c r="Y92" s="297">
        <f t="shared" si="25"/>
        <v>92.5</v>
      </c>
      <c r="Z92" s="297">
        <f t="shared" si="26"/>
        <v>9.25</v>
      </c>
      <c r="AA92" s="301">
        <f t="shared" si="27"/>
        <v>80.3476</v>
      </c>
      <c r="AB92" s="302">
        <f>VLOOKUP(C:C,成绩!B:G,6,0)</f>
        <v>0.421052631578947</v>
      </c>
      <c r="AC92" s="306" t="s">
        <v>39</v>
      </c>
      <c r="AD92" s="304">
        <f>VLOOKUP(C:C,成绩!B:H,7,0)</f>
        <v>0</v>
      </c>
    </row>
    <row r="93" ht="14.25" spans="1:30">
      <c r="A93" s="287">
        <f t="shared" si="16"/>
        <v>99</v>
      </c>
      <c r="B93" s="287">
        <f t="shared" si="17"/>
        <v>87</v>
      </c>
      <c r="C93" s="161">
        <v>2022010480</v>
      </c>
      <c r="D93" s="159" t="s">
        <v>128</v>
      </c>
      <c r="E93" s="159" t="s">
        <v>107</v>
      </c>
      <c r="F93" s="288">
        <f>VLOOKUP(C:C,德育基础分!A92:D192,4,0)</f>
        <v>100</v>
      </c>
      <c r="G93" s="288">
        <v>90</v>
      </c>
      <c r="H93" s="288">
        <f t="shared" si="18"/>
        <v>60</v>
      </c>
      <c r="I93" s="288">
        <f t="shared" si="19"/>
        <v>36</v>
      </c>
      <c r="J93" s="288">
        <f>VLOOKUP(C:C,'德育加分 (2)'!C:AC,27,0)</f>
        <v>0</v>
      </c>
      <c r="K93" s="291">
        <f>VLOOKUP(C:C,德育扣分!A91:F192,6,0)</f>
        <v>0</v>
      </c>
      <c r="L93" s="288">
        <f t="shared" si="20"/>
        <v>96</v>
      </c>
      <c r="M93" s="288">
        <f t="shared" si="21"/>
        <v>19.2</v>
      </c>
      <c r="N93" s="292">
        <f>VLOOKUP(C:C,成绩!B90:D191,3,0)</f>
        <v>68.96</v>
      </c>
      <c r="O93" s="292">
        <f>VLOOKUP(C:C,成绩!B:E,4,0)</f>
        <v>0</v>
      </c>
      <c r="P93" s="293">
        <f t="shared" si="22"/>
        <v>55.168</v>
      </c>
      <c r="Q93" s="292">
        <v>0</v>
      </c>
      <c r="R93" s="292">
        <f t="shared" si="23"/>
        <v>55.168</v>
      </c>
      <c r="S93" s="292">
        <f t="shared" si="24"/>
        <v>38.6176</v>
      </c>
      <c r="T93" s="297">
        <f>VLOOKUP(C:C,成绩!B:F,5,0)</f>
        <v>86</v>
      </c>
      <c r="U93" s="297">
        <v>100</v>
      </c>
      <c r="V93" s="297">
        <f t="shared" si="28"/>
        <v>51.6</v>
      </c>
      <c r="W93" s="297">
        <f t="shared" si="29"/>
        <v>40</v>
      </c>
      <c r="X93" s="297">
        <f>VLOOKUP(C:C,'文体加分 (2)'!C91:O256,13,0)</f>
        <v>0</v>
      </c>
      <c r="Y93" s="297">
        <f t="shared" si="25"/>
        <v>91.6</v>
      </c>
      <c r="Z93" s="297">
        <f t="shared" si="26"/>
        <v>9.16</v>
      </c>
      <c r="AA93" s="301">
        <f t="shared" si="27"/>
        <v>66.9776</v>
      </c>
      <c r="AB93" s="302">
        <f>VLOOKUP(C:C,成绩!B:G,6,0)</f>
        <v>0.315789473684211</v>
      </c>
      <c r="AC93" s="306" t="s">
        <v>39</v>
      </c>
      <c r="AD93" s="305">
        <f>VLOOKUP(C:C,成绩!B:H,7,0)</f>
        <v>3</v>
      </c>
    </row>
    <row r="94" ht="14.25" spans="1:30">
      <c r="A94" s="287">
        <f t="shared" si="16"/>
        <v>61</v>
      </c>
      <c r="B94" s="287">
        <f t="shared" si="17"/>
        <v>29</v>
      </c>
      <c r="C94" s="161">
        <v>2022010482</v>
      </c>
      <c r="D94" s="159" t="s">
        <v>129</v>
      </c>
      <c r="E94" s="159" t="s">
        <v>107</v>
      </c>
      <c r="F94" s="288">
        <f>VLOOKUP(C:C,德育基础分!A93:D193,4,0)</f>
        <v>99.8437011566114</v>
      </c>
      <c r="G94" s="288">
        <v>90</v>
      </c>
      <c r="H94" s="288">
        <f t="shared" si="18"/>
        <v>59.9062206939669</v>
      </c>
      <c r="I94" s="288">
        <f t="shared" si="19"/>
        <v>36</v>
      </c>
      <c r="J94" s="288">
        <f>VLOOKUP(C:C,'德育加分 (2)'!C:AC,27,0)</f>
        <v>5.534</v>
      </c>
      <c r="K94" s="291">
        <f>VLOOKUP(C:C,德育扣分!A92:F193,6,0)</f>
        <v>10</v>
      </c>
      <c r="L94" s="288">
        <f t="shared" si="20"/>
        <v>91.4402206939669</v>
      </c>
      <c r="M94" s="288">
        <f t="shared" si="21"/>
        <v>18.2880441387934</v>
      </c>
      <c r="N94" s="292">
        <f>VLOOKUP(C:C,成绩!B91:D192,3,0)</f>
        <v>81.7333333333333</v>
      </c>
      <c r="O94" s="292">
        <f>VLOOKUP(C:C,成绩!B:E,4,0)</f>
        <v>73.2</v>
      </c>
      <c r="P94" s="293">
        <f t="shared" si="22"/>
        <v>80.0266666666667</v>
      </c>
      <c r="Q94" s="292">
        <v>0</v>
      </c>
      <c r="R94" s="292">
        <f t="shared" si="23"/>
        <v>80.0266666666667</v>
      </c>
      <c r="S94" s="292">
        <f t="shared" si="24"/>
        <v>56.0186666666667</v>
      </c>
      <c r="T94" s="297">
        <f>VLOOKUP(C:C,成绩!B:F,5,0)</f>
        <v>77</v>
      </c>
      <c r="U94" s="297">
        <v>100</v>
      </c>
      <c r="V94" s="297">
        <f t="shared" si="28"/>
        <v>46.2</v>
      </c>
      <c r="W94" s="297">
        <f t="shared" si="29"/>
        <v>40</v>
      </c>
      <c r="X94" s="297">
        <f>VLOOKUP(C:C,'文体加分 (2)'!C92:O257,13,0)</f>
        <v>0</v>
      </c>
      <c r="Y94" s="297">
        <f t="shared" si="25"/>
        <v>86.2</v>
      </c>
      <c r="Z94" s="297">
        <f t="shared" si="26"/>
        <v>8.62</v>
      </c>
      <c r="AA94" s="301">
        <f t="shared" si="27"/>
        <v>82.92671080546</v>
      </c>
      <c r="AB94" s="302">
        <f>VLOOKUP(C:C,成绩!B:G,6,0)</f>
        <v>0.736842105263158</v>
      </c>
      <c r="AC94" s="303">
        <v>532</v>
      </c>
      <c r="AD94" s="305">
        <v>1</v>
      </c>
    </row>
    <row r="95" ht="14.25" spans="1:30">
      <c r="A95" s="287">
        <f t="shared" si="16"/>
        <v>90</v>
      </c>
      <c r="B95" s="287">
        <f t="shared" si="17"/>
        <v>53</v>
      </c>
      <c r="C95" s="161">
        <v>2022010483</v>
      </c>
      <c r="D95" s="159" t="s">
        <v>130</v>
      </c>
      <c r="E95" s="159" t="s">
        <v>107</v>
      </c>
      <c r="F95" s="288">
        <f>VLOOKUP(C:C,德育基础分!A94:D194,4,0)</f>
        <v>100</v>
      </c>
      <c r="G95" s="288">
        <v>90</v>
      </c>
      <c r="H95" s="288">
        <f t="shared" si="18"/>
        <v>60</v>
      </c>
      <c r="I95" s="288">
        <f t="shared" si="19"/>
        <v>36</v>
      </c>
      <c r="J95" s="288">
        <f>VLOOKUP(C:C,'德育加分 (2)'!C:AC,27,0)</f>
        <v>3</v>
      </c>
      <c r="K95" s="291">
        <f>VLOOKUP(C:C,德育扣分!A93:F194,6,0)</f>
        <v>0</v>
      </c>
      <c r="L95" s="288">
        <f t="shared" si="20"/>
        <v>99</v>
      </c>
      <c r="M95" s="288">
        <f t="shared" si="21"/>
        <v>19.8</v>
      </c>
      <c r="N95" s="292">
        <f>VLOOKUP(C:C,成绩!B92:D193,3,0)</f>
        <v>76.32</v>
      </c>
      <c r="O95" s="292">
        <f>VLOOKUP(C:C,成绩!B:E,4,0)</f>
        <v>50</v>
      </c>
      <c r="P95" s="293">
        <f t="shared" si="22"/>
        <v>71.056</v>
      </c>
      <c r="Q95" s="292">
        <v>0</v>
      </c>
      <c r="R95" s="292">
        <f t="shared" si="23"/>
        <v>71.056</v>
      </c>
      <c r="S95" s="292">
        <f t="shared" si="24"/>
        <v>49.7392</v>
      </c>
      <c r="T95" s="297">
        <f>VLOOKUP(C:C,成绩!B:F,5,0)</f>
        <v>65.5</v>
      </c>
      <c r="U95" s="297">
        <v>100</v>
      </c>
      <c r="V95" s="297">
        <f t="shared" si="28"/>
        <v>39.3</v>
      </c>
      <c r="W95" s="297">
        <f t="shared" si="29"/>
        <v>40</v>
      </c>
      <c r="X95" s="297">
        <f>VLOOKUP(C:C,'文体加分 (2)'!C93:O258,13,0)</f>
        <v>0</v>
      </c>
      <c r="Y95" s="297">
        <f t="shared" si="25"/>
        <v>79.3</v>
      </c>
      <c r="Z95" s="297">
        <f t="shared" si="26"/>
        <v>7.93</v>
      </c>
      <c r="AA95" s="301">
        <f t="shared" si="27"/>
        <v>77.4692</v>
      </c>
      <c r="AB95" s="302">
        <f>VLOOKUP(C:C,成绩!B:G,6,0)</f>
        <v>0.578947368421053</v>
      </c>
      <c r="AC95" s="303">
        <v>510</v>
      </c>
      <c r="AD95" s="305">
        <v>2</v>
      </c>
    </row>
    <row r="96" ht="14.25" spans="1:30">
      <c r="A96" s="287">
        <f t="shared" si="16"/>
        <v>91</v>
      </c>
      <c r="B96" s="287">
        <f t="shared" si="17"/>
        <v>93</v>
      </c>
      <c r="C96" s="161">
        <v>2022010487</v>
      </c>
      <c r="D96" s="159" t="s">
        <v>131</v>
      </c>
      <c r="E96" s="159" t="s">
        <v>107</v>
      </c>
      <c r="F96" s="288">
        <f>VLOOKUP(C:C,德育基础分!A95:D195,4,0)</f>
        <v>100</v>
      </c>
      <c r="G96" s="288">
        <v>90</v>
      </c>
      <c r="H96" s="288">
        <f t="shared" si="18"/>
        <v>60</v>
      </c>
      <c r="I96" s="288">
        <f t="shared" si="19"/>
        <v>36</v>
      </c>
      <c r="J96" s="288">
        <f>VLOOKUP(C:C,'德育加分 (2)'!C:AC,27,0)</f>
        <v>0</v>
      </c>
      <c r="K96" s="291">
        <f>VLOOKUP(C:C,德育扣分!A94:F195,6,0)</f>
        <v>0</v>
      </c>
      <c r="L96" s="288">
        <f t="shared" si="20"/>
        <v>96</v>
      </c>
      <c r="M96" s="288">
        <f t="shared" si="21"/>
        <v>19.2</v>
      </c>
      <c r="N96" s="292">
        <f>VLOOKUP(C:C,成绩!B93:D194,3,0)</f>
        <v>68.52</v>
      </c>
      <c r="O96" s="292">
        <f>VLOOKUP(C:C,成绩!B:E,4,0)</f>
        <v>74.6666666666667</v>
      </c>
      <c r="P96" s="293">
        <f t="shared" si="22"/>
        <v>69.7493333333333</v>
      </c>
      <c r="Q96" s="292">
        <v>0</v>
      </c>
      <c r="R96" s="292">
        <f t="shared" si="23"/>
        <v>69.7493333333333</v>
      </c>
      <c r="S96" s="292">
        <f t="shared" si="24"/>
        <v>48.8245333333333</v>
      </c>
      <c r="T96" s="297">
        <f>VLOOKUP(C:C,成绩!B:F,5,0)</f>
        <v>79</v>
      </c>
      <c r="U96" s="297">
        <v>100</v>
      </c>
      <c r="V96" s="297">
        <f t="shared" si="28"/>
        <v>47.4</v>
      </c>
      <c r="W96" s="297">
        <f t="shared" si="29"/>
        <v>40</v>
      </c>
      <c r="X96" s="297">
        <f>VLOOKUP(C:C,'文体加分 (2)'!C94:O259,13,0)</f>
        <v>0</v>
      </c>
      <c r="Y96" s="297">
        <f t="shared" si="25"/>
        <v>87.4</v>
      </c>
      <c r="Z96" s="297">
        <f t="shared" si="26"/>
        <v>8.74</v>
      </c>
      <c r="AA96" s="301">
        <f t="shared" si="27"/>
        <v>76.7645333333333</v>
      </c>
      <c r="AB96" s="302">
        <f>VLOOKUP(C:C,成绩!B:G,6,0)</f>
        <v>0.157894736842105</v>
      </c>
      <c r="AC96" s="303">
        <v>581</v>
      </c>
      <c r="AD96" s="305">
        <f>VLOOKUP(C:C,成绩!B:H,7,0)</f>
        <v>1</v>
      </c>
    </row>
    <row r="97" ht="14.25" spans="1:30">
      <c r="A97" s="287">
        <f t="shared" si="16"/>
        <v>54</v>
      </c>
      <c r="B97" s="287">
        <f t="shared" si="17"/>
        <v>82</v>
      </c>
      <c r="C97" s="161">
        <v>2022010489</v>
      </c>
      <c r="D97" s="159" t="s">
        <v>132</v>
      </c>
      <c r="E97" s="159" t="s">
        <v>107</v>
      </c>
      <c r="F97" s="288">
        <f>VLOOKUP(C:C,德育基础分!A96:D196,4,0)</f>
        <v>100</v>
      </c>
      <c r="G97" s="288">
        <v>90</v>
      </c>
      <c r="H97" s="288">
        <f t="shared" si="18"/>
        <v>60</v>
      </c>
      <c r="I97" s="288">
        <f t="shared" si="19"/>
        <v>36</v>
      </c>
      <c r="J97" s="288">
        <f>VLOOKUP(C:C,'德育加分 (2)'!C:AC,27,0)</f>
        <v>4.6</v>
      </c>
      <c r="K97" s="291">
        <f>VLOOKUP(C:C,德育扣分!A95:F196,6,0)</f>
        <v>0</v>
      </c>
      <c r="L97" s="288">
        <f t="shared" si="20"/>
        <v>100.6</v>
      </c>
      <c r="M97" s="288">
        <f t="shared" si="21"/>
        <v>20.12</v>
      </c>
      <c r="N97" s="292">
        <f>VLOOKUP(C:C,成绩!B94:D195,3,0)</f>
        <v>70.4823529411765</v>
      </c>
      <c r="O97" s="292">
        <f>VLOOKUP(C:C,成绩!B:E,4,0)</f>
        <v>83.5</v>
      </c>
      <c r="P97" s="293">
        <f t="shared" si="22"/>
        <v>73.0858823529412</v>
      </c>
      <c r="Q97" s="292">
        <f>VLOOKUP(D:D,智育加分汇总!F:G,2,0)</f>
        <v>5</v>
      </c>
      <c r="R97" s="292">
        <f t="shared" si="23"/>
        <v>78.0858823529412</v>
      </c>
      <c r="S97" s="292">
        <f t="shared" si="24"/>
        <v>54.6601176470588</v>
      </c>
      <c r="T97" s="297">
        <f>VLOOKUP(C:C,成绩!B:F,5,0)</f>
        <v>91.5</v>
      </c>
      <c r="U97" s="297">
        <v>100</v>
      </c>
      <c r="V97" s="297">
        <f t="shared" si="28"/>
        <v>54.9</v>
      </c>
      <c r="W97" s="297">
        <f t="shared" si="29"/>
        <v>40</v>
      </c>
      <c r="X97" s="297">
        <f>VLOOKUP(C:C,'文体加分 (2)'!C95:O260,13,0)</f>
        <v>6</v>
      </c>
      <c r="Y97" s="297">
        <f t="shared" si="25"/>
        <v>100.9</v>
      </c>
      <c r="Z97" s="297">
        <f t="shared" si="26"/>
        <v>10.09</v>
      </c>
      <c r="AA97" s="301">
        <f t="shared" si="27"/>
        <v>84.8701176470588</v>
      </c>
      <c r="AB97" s="302">
        <f>VLOOKUP(C:C,成绩!B:G,6,0)</f>
        <v>0.3</v>
      </c>
      <c r="AC97" s="303">
        <v>568</v>
      </c>
      <c r="AD97" s="305">
        <f>VLOOKUP(C:C,成绩!B:H,7,0)</f>
        <v>1</v>
      </c>
    </row>
    <row r="98" ht="14.25" spans="1:30">
      <c r="A98" s="287">
        <f t="shared" si="16"/>
        <v>60</v>
      </c>
      <c r="B98" s="287">
        <f t="shared" si="17"/>
        <v>59</v>
      </c>
      <c r="C98" s="161">
        <v>2022010490</v>
      </c>
      <c r="D98" s="159" t="s">
        <v>133</v>
      </c>
      <c r="E98" s="159" t="s">
        <v>107</v>
      </c>
      <c r="F98" s="288">
        <f>VLOOKUP(C:C,德育基础分!A97:D197,4,0)</f>
        <v>100</v>
      </c>
      <c r="G98" s="288">
        <v>90</v>
      </c>
      <c r="H98" s="288">
        <f t="shared" si="18"/>
        <v>60</v>
      </c>
      <c r="I98" s="288">
        <f t="shared" si="19"/>
        <v>36</v>
      </c>
      <c r="J98" s="288">
        <f>VLOOKUP(C:C,'德育加分 (2)'!C:AC,27,0)</f>
        <v>6</v>
      </c>
      <c r="K98" s="291">
        <f>VLOOKUP(C:C,德育扣分!A96:F197,6,0)</f>
        <v>0</v>
      </c>
      <c r="L98" s="288">
        <f t="shared" si="20"/>
        <v>102</v>
      </c>
      <c r="M98" s="288">
        <f t="shared" si="21"/>
        <v>20.4</v>
      </c>
      <c r="N98" s="292">
        <f>VLOOKUP(C:C,成绩!B95:D196,3,0)</f>
        <v>75.6666666666667</v>
      </c>
      <c r="O98" s="292">
        <f>VLOOKUP(C:C,成绩!B:E,4,0)</f>
        <v>85</v>
      </c>
      <c r="P98" s="293">
        <f t="shared" si="22"/>
        <v>77.5333333333333</v>
      </c>
      <c r="Q98" s="292">
        <v>0</v>
      </c>
      <c r="R98" s="292">
        <f t="shared" si="23"/>
        <v>77.5333333333333</v>
      </c>
      <c r="S98" s="292">
        <f t="shared" si="24"/>
        <v>54.2733333333333</v>
      </c>
      <c r="T98" s="297">
        <f>VLOOKUP(C:C,成绩!B:F,5,0)</f>
        <v>80.5</v>
      </c>
      <c r="U98" s="297">
        <v>100</v>
      </c>
      <c r="V98" s="297">
        <f t="shared" si="28"/>
        <v>48.3</v>
      </c>
      <c r="W98" s="297">
        <f t="shared" si="29"/>
        <v>40</v>
      </c>
      <c r="X98" s="297">
        <f>VLOOKUP(C:C,'文体加分 (2)'!C96:O261,13,0)</f>
        <v>0</v>
      </c>
      <c r="Y98" s="297">
        <f t="shared" si="25"/>
        <v>88.3</v>
      </c>
      <c r="Z98" s="297">
        <f t="shared" si="26"/>
        <v>8.83</v>
      </c>
      <c r="AA98" s="301">
        <f t="shared" si="27"/>
        <v>83.5033333333333</v>
      </c>
      <c r="AB98" s="302">
        <f>VLOOKUP(C:C,成绩!B:G,6,0)</f>
        <v>0.421052631578947</v>
      </c>
      <c r="AC98" s="303">
        <v>644</v>
      </c>
      <c r="AD98" s="304">
        <f>VLOOKUP(C:C,成绩!B:H,7,0)</f>
        <v>0</v>
      </c>
    </row>
    <row r="99" ht="13.5" customHeight="1" spans="1:30">
      <c r="A99" s="287">
        <f t="shared" si="16"/>
        <v>84</v>
      </c>
      <c r="B99" s="287">
        <f t="shared" si="17"/>
        <v>70</v>
      </c>
      <c r="C99" s="161">
        <v>2022010504</v>
      </c>
      <c r="D99" s="159" t="s">
        <v>134</v>
      </c>
      <c r="E99" s="159" t="s">
        <v>107</v>
      </c>
      <c r="F99" s="288">
        <f>VLOOKUP(C:C,德育基础分!A98:D198,4,0)</f>
        <v>100</v>
      </c>
      <c r="G99" s="288">
        <v>90</v>
      </c>
      <c r="H99" s="288">
        <f t="shared" si="18"/>
        <v>60</v>
      </c>
      <c r="I99" s="288">
        <f t="shared" si="19"/>
        <v>36</v>
      </c>
      <c r="J99" s="288">
        <f>VLOOKUP(C:C,'德育加分 (2)'!C:AC,27,0)</f>
        <v>0</v>
      </c>
      <c r="K99" s="291">
        <f>VLOOKUP(C:C,德育扣分!A97:F198,6,0)</f>
        <v>0</v>
      </c>
      <c r="L99" s="288">
        <f t="shared" si="20"/>
        <v>96</v>
      </c>
      <c r="M99" s="288">
        <f t="shared" si="21"/>
        <v>19.2</v>
      </c>
      <c r="N99" s="292">
        <f>VLOOKUP(C:C,成绩!B96:D197,3,0)</f>
        <v>72.8133333333333</v>
      </c>
      <c r="O99" s="292">
        <f>VLOOKUP(C:C,成绩!B:E,4,0)</f>
        <v>72.5</v>
      </c>
      <c r="P99" s="293">
        <f t="shared" si="22"/>
        <v>72.7506666666667</v>
      </c>
      <c r="Q99" s="292">
        <v>0</v>
      </c>
      <c r="R99" s="292">
        <f t="shared" si="23"/>
        <v>72.7506666666667</v>
      </c>
      <c r="S99" s="292">
        <f t="shared" si="24"/>
        <v>50.9254666666667</v>
      </c>
      <c r="T99" s="297">
        <f>VLOOKUP(C:C,成绩!B:F,5,0)</f>
        <v>73.5</v>
      </c>
      <c r="U99" s="297">
        <v>100</v>
      </c>
      <c r="V99" s="297">
        <f t="shared" si="28"/>
        <v>44.1</v>
      </c>
      <c r="W99" s="297">
        <f t="shared" si="29"/>
        <v>40</v>
      </c>
      <c r="X99" s="297">
        <f>VLOOKUP(C:C,'文体加分 (2)'!C97:O262,13,0)</f>
        <v>0</v>
      </c>
      <c r="Y99" s="297">
        <f t="shared" si="25"/>
        <v>84.1</v>
      </c>
      <c r="Z99" s="297">
        <f t="shared" si="26"/>
        <v>8.41</v>
      </c>
      <c r="AA99" s="301">
        <f t="shared" si="27"/>
        <v>78.5354666666667</v>
      </c>
      <c r="AB99" s="302">
        <f>VLOOKUP(C:C,成绩!B:G,6,0)</f>
        <v>0.210526315789474</v>
      </c>
      <c r="AC99" s="303">
        <v>477</v>
      </c>
      <c r="AD99" s="305">
        <f>VLOOKUP(C:C,成绩!B:H,7,0)</f>
        <v>1</v>
      </c>
    </row>
    <row r="100" ht="14.25" spans="1:30">
      <c r="A100" s="287">
        <f t="shared" si="16"/>
        <v>51</v>
      </c>
      <c r="B100" s="287">
        <f t="shared" si="17"/>
        <v>81</v>
      </c>
      <c r="C100" s="161">
        <v>2022010506</v>
      </c>
      <c r="D100" s="159" t="s">
        <v>135</v>
      </c>
      <c r="E100" s="159" t="s">
        <v>107</v>
      </c>
      <c r="F100" s="288">
        <f>VLOOKUP(C:C,德育基础分!A99:D199,4,0)</f>
        <v>100</v>
      </c>
      <c r="G100" s="288">
        <v>90</v>
      </c>
      <c r="H100" s="288">
        <f t="shared" si="18"/>
        <v>60</v>
      </c>
      <c r="I100" s="288">
        <f t="shared" si="19"/>
        <v>36</v>
      </c>
      <c r="J100" s="288">
        <f>VLOOKUP(C:C,'德育加分 (2)'!C:AC,27,0)</f>
        <v>7.2</v>
      </c>
      <c r="K100" s="291">
        <f>VLOOKUP(C:C,德育扣分!A98:F199,6,0)</f>
        <v>0</v>
      </c>
      <c r="L100" s="288">
        <f t="shared" si="20"/>
        <v>103.2</v>
      </c>
      <c r="M100" s="288">
        <f t="shared" si="21"/>
        <v>20.64</v>
      </c>
      <c r="N100" s="292">
        <f>VLOOKUP(C:C,成绩!B97:D198,3,0)</f>
        <v>70.632183908046</v>
      </c>
      <c r="O100" s="292">
        <f>VLOOKUP(C:C,成绩!B:E,4,0)</f>
        <v>82.5</v>
      </c>
      <c r="P100" s="293">
        <f t="shared" si="22"/>
        <v>73.0057471264368</v>
      </c>
      <c r="Q100" s="292">
        <f>VLOOKUP(D:D,智育加分汇总!F:G,2,0)</f>
        <v>4</v>
      </c>
      <c r="R100" s="292">
        <f t="shared" si="23"/>
        <v>77.0057471264368</v>
      </c>
      <c r="S100" s="292">
        <f t="shared" si="24"/>
        <v>53.9040229885057</v>
      </c>
      <c r="T100" s="297">
        <f>VLOOKUP(C:C,成绩!B:F,5,0)</f>
        <v>99</v>
      </c>
      <c r="U100" s="297">
        <v>100</v>
      </c>
      <c r="V100" s="297">
        <f t="shared" si="28"/>
        <v>59.4</v>
      </c>
      <c r="W100" s="297">
        <f t="shared" si="29"/>
        <v>40</v>
      </c>
      <c r="X100" s="297">
        <f>VLOOKUP(C:C,'文体加分 (2)'!C98:O263,13,0)</f>
        <v>7</v>
      </c>
      <c r="Y100" s="297">
        <f t="shared" si="25"/>
        <v>106.4</v>
      </c>
      <c r="Z100" s="297">
        <f t="shared" si="26"/>
        <v>10.64</v>
      </c>
      <c r="AA100" s="301">
        <f t="shared" si="27"/>
        <v>85.1840229885057</v>
      </c>
      <c r="AB100" s="302">
        <f>VLOOKUP(C:C,成绩!B:G,6,0)</f>
        <v>0.45</v>
      </c>
      <c r="AC100" s="303">
        <v>528</v>
      </c>
      <c r="AD100" s="305">
        <f>VLOOKUP(C:C,成绩!B:H,7,0)</f>
        <v>1</v>
      </c>
    </row>
    <row r="101" ht="14.25" spans="1:30">
      <c r="A101" s="287">
        <f t="shared" si="16"/>
        <v>93</v>
      </c>
      <c r="B101" s="287">
        <f t="shared" si="17"/>
        <v>90</v>
      </c>
      <c r="C101" s="161">
        <v>2022010507</v>
      </c>
      <c r="D101" s="159" t="s">
        <v>136</v>
      </c>
      <c r="E101" s="159" t="s">
        <v>107</v>
      </c>
      <c r="F101" s="288">
        <f>VLOOKUP(C:C,德育基础分!A100:D200,4,0)</f>
        <v>100</v>
      </c>
      <c r="G101" s="288">
        <v>90</v>
      </c>
      <c r="H101" s="288">
        <f t="shared" si="18"/>
        <v>60</v>
      </c>
      <c r="I101" s="288">
        <f t="shared" si="19"/>
        <v>36</v>
      </c>
      <c r="J101" s="288">
        <f>VLOOKUP(C:C,'德育加分 (2)'!C:AC,27,0)</f>
        <v>0</v>
      </c>
      <c r="K101" s="291">
        <f>VLOOKUP(C:C,德育扣分!A99:F200,6,0)</f>
        <v>0</v>
      </c>
      <c r="L101" s="288">
        <f t="shared" si="20"/>
        <v>96</v>
      </c>
      <c r="M101" s="288">
        <f t="shared" si="21"/>
        <v>19.2</v>
      </c>
      <c r="N101" s="292">
        <f>VLOOKUP(C:C,成绩!B98:D199,3,0)</f>
        <v>68.8133333333333</v>
      </c>
      <c r="O101" s="292">
        <f>VLOOKUP(C:C,成绩!B:E,4,0)</f>
        <v>60.5</v>
      </c>
      <c r="P101" s="293">
        <f t="shared" si="22"/>
        <v>67.1506666666667</v>
      </c>
      <c r="Q101" s="292">
        <v>0</v>
      </c>
      <c r="R101" s="292">
        <f t="shared" si="23"/>
        <v>67.1506666666667</v>
      </c>
      <c r="S101" s="292">
        <f t="shared" si="24"/>
        <v>47.0054666666667</v>
      </c>
      <c r="T101" s="297">
        <f>VLOOKUP(C:C,成绩!B:F,5,0)</f>
        <v>75</v>
      </c>
      <c r="U101" s="297">
        <v>100</v>
      </c>
      <c r="V101" s="297">
        <f t="shared" si="28"/>
        <v>45</v>
      </c>
      <c r="W101" s="297">
        <f t="shared" si="29"/>
        <v>40</v>
      </c>
      <c r="X101" s="297">
        <f>VLOOKUP(C:C,'文体加分 (2)'!C99:O264,13,0)</f>
        <v>0</v>
      </c>
      <c r="Y101" s="297">
        <f t="shared" si="25"/>
        <v>85</v>
      </c>
      <c r="Z101" s="297">
        <f t="shared" si="26"/>
        <v>8.5</v>
      </c>
      <c r="AA101" s="301">
        <f t="shared" si="27"/>
        <v>74.7054666666667</v>
      </c>
      <c r="AB101" s="302">
        <f>VLOOKUP(C:C,成绩!B:G,6,0)</f>
        <v>0.0526315789473684</v>
      </c>
      <c r="AC101" s="303">
        <v>512</v>
      </c>
      <c r="AD101" s="304">
        <f>VLOOKUP(C:C,成绩!B:H,7,0)</f>
        <v>0</v>
      </c>
    </row>
    <row r="102" ht="14.25" spans="1:30">
      <c r="A102" s="287">
        <f t="shared" si="16"/>
        <v>17</v>
      </c>
      <c r="B102" s="287">
        <f t="shared" si="17"/>
        <v>28</v>
      </c>
      <c r="C102" s="161">
        <v>2022011451</v>
      </c>
      <c r="D102" s="159" t="s">
        <v>137</v>
      </c>
      <c r="E102" s="159" t="s">
        <v>107</v>
      </c>
      <c r="F102" s="288">
        <f>VLOOKUP(C:C,德育基础分!A101:D201,4,0)</f>
        <v>100</v>
      </c>
      <c r="G102" s="288">
        <v>90</v>
      </c>
      <c r="H102" s="288">
        <f t="shared" si="18"/>
        <v>60</v>
      </c>
      <c r="I102" s="288">
        <f t="shared" si="19"/>
        <v>36</v>
      </c>
      <c r="J102" s="288">
        <f>VLOOKUP(C:C,'德育加分 (2)'!C:AC,27,0)</f>
        <v>1</v>
      </c>
      <c r="K102" s="291">
        <f>VLOOKUP(C:C,德育扣分!A100:F201,6,0)</f>
        <v>0</v>
      </c>
      <c r="L102" s="288">
        <f t="shared" si="20"/>
        <v>97</v>
      </c>
      <c r="M102" s="288">
        <f t="shared" si="21"/>
        <v>19.4</v>
      </c>
      <c r="N102" s="292">
        <f>VLOOKUP(C:C,成绩!B99:D200,3,0)</f>
        <v>82.0675675675676</v>
      </c>
      <c r="O102" s="292">
        <f>VLOOKUP(C:C,成绩!B:E,4,0)</f>
        <v>74.3333333333333</v>
      </c>
      <c r="P102" s="293">
        <f t="shared" si="22"/>
        <v>80.5207207207207</v>
      </c>
      <c r="Q102" s="292">
        <f>VLOOKUP(D:D,智育加分汇总!F:G,2,0)</f>
        <v>13.67</v>
      </c>
      <c r="R102" s="292">
        <f t="shared" si="23"/>
        <v>94.1907207207207</v>
      </c>
      <c r="S102" s="292">
        <f t="shared" si="24"/>
        <v>65.9335045045045</v>
      </c>
      <c r="T102" s="297">
        <f>VLOOKUP(C:C,成绩!B:F,5,0)</f>
        <v>81.5</v>
      </c>
      <c r="U102" s="297">
        <v>100</v>
      </c>
      <c r="V102" s="297">
        <f t="shared" si="28"/>
        <v>48.9</v>
      </c>
      <c r="W102" s="297">
        <f t="shared" si="29"/>
        <v>40</v>
      </c>
      <c r="X102" s="297">
        <f>VLOOKUP(C:C,'文体加分 (2)'!C100:O265,13,0)</f>
        <v>0</v>
      </c>
      <c r="Y102" s="297">
        <f t="shared" si="25"/>
        <v>88.9</v>
      </c>
      <c r="Z102" s="297">
        <f t="shared" si="26"/>
        <v>8.89</v>
      </c>
      <c r="AA102" s="301">
        <f t="shared" si="27"/>
        <v>94.2235045045045</v>
      </c>
      <c r="AB102" s="302">
        <f>VLOOKUP(C:C,成绩!B:G,6,0)</f>
        <v>0.75</v>
      </c>
      <c r="AC102" s="303">
        <v>458</v>
      </c>
      <c r="AD102" s="304">
        <f>VLOOKUP(C:C,成绩!B:H,7,0)</f>
        <v>0</v>
      </c>
    </row>
    <row r="103" ht="14.25" spans="1:30">
      <c r="A103" s="287">
        <f t="shared" si="16"/>
        <v>20</v>
      </c>
      <c r="B103" s="287">
        <f t="shared" si="17"/>
        <v>22</v>
      </c>
      <c r="C103" s="161">
        <v>2022010837</v>
      </c>
      <c r="D103" s="159" t="s">
        <v>138</v>
      </c>
      <c r="E103" s="159" t="s">
        <v>107</v>
      </c>
      <c r="F103" s="288">
        <f>VLOOKUP(C:C,德育基础分!A102:D202,4,0)</f>
        <v>100</v>
      </c>
      <c r="G103" s="288">
        <v>90</v>
      </c>
      <c r="H103" s="288">
        <f t="shared" si="18"/>
        <v>60</v>
      </c>
      <c r="I103" s="288">
        <f t="shared" si="19"/>
        <v>36</v>
      </c>
      <c r="J103" s="288">
        <f>VLOOKUP(C:C,'德育加分 (2)'!C:AC,27,0)</f>
        <v>0</v>
      </c>
      <c r="K103" s="291">
        <v>0</v>
      </c>
      <c r="L103" s="288">
        <f t="shared" si="20"/>
        <v>96</v>
      </c>
      <c r="M103" s="288">
        <f t="shared" si="21"/>
        <v>19.2</v>
      </c>
      <c r="N103" s="292">
        <f>VLOOKUP(C:C,成绩!B100:D201,3,0)</f>
        <v>83.9146341463415</v>
      </c>
      <c r="O103" s="292">
        <f>VLOOKUP(C:C,成绩!B:E,4,0)</f>
        <v>79.5</v>
      </c>
      <c r="P103" s="293">
        <f t="shared" si="22"/>
        <v>83.0317073170732</v>
      </c>
      <c r="Q103" s="292">
        <f>VLOOKUP(D:D,智育加分汇总!F:G,2,0)</f>
        <v>9</v>
      </c>
      <c r="R103" s="292">
        <f t="shared" si="23"/>
        <v>92.0317073170732</v>
      </c>
      <c r="S103" s="292">
        <f t="shared" si="24"/>
        <v>64.4221951219512</v>
      </c>
      <c r="T103" s="297">
        <f>VLOOKUP(C:C,成绩!B:F,5,0)</f>
        <v>97.5</v>
      </c>
      <c r="U103" s="297">
        <v>100</v>
      </c>
      <c r="V103" s="297">
        <f t="shared" si="28"/>
        <v>58.5</v>
      </c>
      <c r="W103" s="297">
        <f t="shared" si="29"/>
        <v>40</v>
      </c>
      <c r="X103" s="297">
        <f>VLOOKUP(C:C,'文体加分 (2)'!C101:O266,13,0)</f>
        <v>0</v>
      </c>
      <c r="Y103" s="297">
        <f t="shared" si="25"/>
        <v>98.5</v>
      </c>
      <c r="Z103" s="297">
        <f t="shared" si="26"/>
        <v>9.85</v>
      </c>
      <c r="AA103" s="301">
        <f t="shared" si="27"/>
        <v>93.4721951219512</v>
      </c>
      <c r="AB103" s="302">
        <f>VLOOKUP(C:C,成绩!B:G,6,0)</f>
        <v>0.857142857142857</v>
      </c>
      <c r="AC103" s="303">
        <v>503</v>
      </c>
      <c r="AD103" s="304">
        <f>VLOOKUP(C:C,成绩!B:H,7,0)</f>
        <v>0</v>
      </c>
    </row>
    <row r="104" ht="14.25" spans="1:30">
      <c r="A104" s="287">
        <f t="shared" si="16"/>
        <v>67</v>
      </c>
      <c r="B104" s="287">
        <f t="shared" si="17"/>
        <v>61</v>
      </c>
      <c r="C104" s="161">
        <v>2022010547</v>
      </c>
      <c r="D104" s="159" t="s">
        <v>139</v>
      </c>
      <c r="E104" s="159" t="s">
        <v>107</v>
      </c>
      <c r="F104" s="288">
        <f>VLOOKUP(C:C,德育基础分!A103:D203,4,0)</f>
        <v>99.7186620819006</v>
      </c>
      <c r="G104" s="288">
        <v>90</v>
      </c>
      <c r="H104" s="288">
        <f t="shared" si="18"/>
        <v>59.8311972491404</v>
      </c>
      <c r="I104" s="288">
        <f t="shared" si="19"/>
        <v>36</v>
      </c>
      <c r="J104" s="288">
        <f>VLOOKUP(C:C,'德育加分 (2)'!C:AC,27,0)</f>
        <v>2</v>
      </c>
      <c r="K104" s="291">
        <f>VLOOKUP(C:C,德育扣分!A102:F203,6,0)</f>
        <v>0</v>
      </c>
      <c r="L104" s="288">
        <f t="shared" si="20"/>
        <v>97.8311972491404</v>
      </c>
      <c r="M104" s="288">
        <f t="shared" si="21"/>
        <v>19.5662394498281</v>
      </c>
      <c r="N104" s="292">
        <f>VLOOKUP(C:C,成绩!B101:D202,3,0)</f>
        <v>75.1733333333333</v>
      </c>
      <c r="O104" s="292">
        <f>VLOOKUP(C:C,成绩!B:E,4,0)</f>
        <v>79</v>
      </c>
      <c r="P104" s="293">
        <f t="shared" si="22"/>
        <v>75.9386666666667</v>
      </c>
      <c r="Q104" s="292">
        <v>0</v>
      </c>
      <c r="R104" s="292">
        <f t="shared" si="23"/>
        <v>75.9386666666667</v>
      </c>
      <c r="S104" s="292">
        <f t="shared" si="24"/>
        <v>53.1570666666667</v>
      </c>
      <c r="T104" s="297">
        <f>VLOOKUP(C:C,成绩!B:F,5,0)</f>
        <v>87</v>
      </c>
      <c r="U104" s="297">
        <v>100</v>
      </c>
      <c r="V104" s="297">
        <f t="shared" si="28"/>
        <v>52.2</v>
      </c>
      <c r="W104" s="297">
        <f t="shared" si="29"/>
        <v>40</v>
      </c>
      <c r="X104" s="297">
        <f>VLOOKUP(C:C,'文体加分 (2)'!C102:O267,13,0)</f>
        <v>0</v>
      </c>
      <c r="Y104" s="297">
        <f t="shared" si="25"/>
        <v>92.2</v>
      </c>
      <c r="Z104" s="297">
        <f t="shared" si="26"/>
        <v>9.22</v>
      </c>
      <c r="AA104" s="301">
        <f t="shared" si="27"/>
        <v>81.9433061164947</v>
      </c>
      <c r="AB104" s="302">
        <f>VLOOKUP(C:C,成绩!B:G,6,0)</f>
        <v>0.421052631578947</v>
      </c>
      <c r="AC104" s="303">
        <v>526</v>
      </c>
      <c r="AD104" s="304">
        <f>VLOOKUP(C:C,成绩!B:H,7,0)</f>
        <v>0</v>
      </c>
    </row>
  </sheetData>
  <autoFilter xmlns:etc="http://www.wps.cn/officeDocument/2017/etCustomData" ref="A2:AD104" etc:filterBottomFollowUsedRange="0">
    <sortState ref="A2:AD104">
      <sortCondition ref="A2:A104"/>
    </sortState>
    <extLst/>
  </autoFilter>
  <mergeCells count="12">
    <mergeCell ref="F1:M1"/>
    <mergeCell ref="N1:S1"/>
    <mergeCell ref="T1:Z1"/>
    <mergeCell ref="A1:A2"/>
    <mergeCell ref="B1:B2"/>
    <mergeCell ref="C1:C2"/>
    <mergeCell ref="D1:D2"/>
    <mergeCell ref="E1:E2"/>
    <mergeCell ref="AA1:AA2"/>
    <mergeCell ref="AB1:AB2"/>
    <mergeCell ref="AC1:AC2"/>
    <mergeCell ref="AD1:A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21" workbookViewId="0">
      <selection activeCell="D38" sqref="D38"/>
    </sheetView>
  </sheetViews>
  <sheetFormatPr defaultColWidth="9" defaultRowHeight="14.25" outlineLevelCol="7"/>
  <cols>
    <col min="2" max="2" width="12.8833333333333" customWidth="1"/>
    <col min="3" max="3" width="32.4416666666667" customWidth="1"/>
    <col min="4" max="4" width="20.4416666666667" style="262" customWidth="1"/>
    <col min="5" max="5" width="20.2166666666667" style="263" customWidth="1"/>
    <col min="6" max="6" width="13.1083333333333" style="262" customWidth="1"/>
    <col min="7" max="7" width="15.3333333333333" style="264" customWidth="1"/>
  </cols>
  <sheetData>
    <row r="1" ht="15.75" spans="1:8">
      <c r="A1" s="265" t="s">
        <v>140</v>
      </c>
      <c r="B1" s="266" t="s">
        <v>2</v>
      </c>
      <c r="C1" s="265" t="s">
        <v>3</v>
      </c>
      <c r="D1" s="267" t="s">
        <v>19</v>
      </c>
      <c r="E1" s="268" t="s">
        <v>20</v>
      </c>
      <c r="F1" s="267" t="s">
        <v>24</v>
      </c>
      <c r="G1" s="269" t="s">
        <v>141</v>
      </c>
      <c r="H1" s="270" t="s">
        <v>142</v>
      </c>
    </row>
    <row r="2" spans="1:8">
      <c r="A2" s="158">
        <v>1</v>
      </c>
      <c r="B2" s="158">
        <v>2022010364</v>
      </c>
      <c r="C2" s="158" t="s">
        <v>35</v>
      </c>
      <c r="D2" s="271">
        <v>84.2266666666667</v>
      </c>
      <c r="E2" s="272">
        <v>82.5</v>
      </c>
      <c r="F2" s="271">
        <v>90</v>
      </c>
      <c r="G2" s="273">
        <v>0.789473684210526</v>
      </c>
      <c r="H2" s="158">
        <v>0</v>
      </c>
    </row>
    <row r="3" spans="1:8">
      <c r="A3" s="158">
        <v>2</v>
      </c>
      <c r="B3" s="158">
        <v>2022010367</v>
      </c>
      <c r="C3" s="158" t="s">
        <v>37</v>
      </c>
      <c r="D3" s="271">
        <v>65.641975308642</v>
      </c>
      <c r="E3" s="272">
        <v>89</v>
      </c>
      <c r="F3" s="271">
        <v>92.5</v>
      </c>
      <c r="G3" s="273">
        <v>0.35</v>
      </c>
      <c r="H3" s="158">
        <v>4</v>
      </c>
    </row>
    <row r="4" spans="1:8">
      <c r="A4" s="158">
        <v>3</v>
      </c>
      <c r="B4" s="158">
        <v>2022010369</v>
      </c>
      <c r="C4" s="158" t="s">
        <v>38</v>
      </c>
      <c r="D4" s="271">
        <v>83.6266666666667</v>
      </c>
      <c r="E4" s="272">
        <v>78.5</v>
      </c>
      <c r="F4" s="271">
        <v>90</v>
      </c>
      <c r="G4" s="273">
        <v>0.736842105263158</v>
      </c>
      <c r="H4" s="158">
        <v>0</v>
      </c>
    </row>
    <row r="5" spans="1:8">
      <c r="A5" s="158">
        <v>4</v>
      </c>
      <c r="B5" s="158">
        <v>2022010370</v>
      </c>
      <c r="C5" s="158" t="s">
        <v>40</v>
      </c>
      <c r="D5" s="271">
        <v>70.8390804597701</v>
      </c>
      <c r="E5" s="272">
        <v>72</v>
      </c>
      <c r="F5" s="271">
        <v>75</v>
      </c>
      <c r="G5" s="273">
        <v>0.285714285714286</v>
      </c>
      <c r="H5" s="158">
        <v>0</v>
      </c>
    </row>
    <row r="6" spans="1:8">
      <c r="A6" s="158">
        <v>5</v>
      </c>
      <c r="B6" s="158">
        <v>2022010371</v>
      </c>
      <c r="C6" s="158" t="s">
        <v>41</v>
      </c>
      <c r="D6" s="271">
        <v>79.4320987654321</v>
      </c>
      <c r="E6" s="272">
        <v>80.25</v>
      </c>
      <c r="F6" s="271">
        <v>90.5</v>
      </c>
      <c r="G6" s="273">
        <v>0.55</v>
      </c>
      <c r="H6" s="158">
        <v>0</v>
      </c>
    </row>
    <row r="7" spans="1:8">
      <c r="A7" s="158">
        <v>6</v>
      </c>
      <c r="B7" s="158">
        <v>2022010372</v>
      </c>
      <c r="C7" s="158" t="s">
        <v>42</v>
      </c>
      <c r="D7" s="271">
        <v>80.0133333333333</v>
      </c>
      <c r="E7" s="272">
        <v>87.3333333333333</v>
      </c>
      <c r="F7" s="271">
        <v>87</v>
      </c>
      <c r="G7" s="273">
        <v>0.631578947368421</v>
      </c>
      <c r="H7" s="158">
        <v>0</v>
      </c>
    </row>
    <row r="8" spans="1:8">
      <c r="A8" s="158">
        <v>7</v>
      </c>
      <c r="B8" s="158">
        <v>2022010373</v>
      </c>
      <c r="C8" s="158" t="s">
        <v>43</v>
      </c>
      <c r="D8" s="271">
        <v>88.52</v>
      </c>
      <c r="E8" s="272">
        <v>90.6666666666667</v>
      </c>
      <c r="F8" s="271">
        <v>92</v>
      </c>
      <c r="G8" s="273">
        <v>0.894736842105263</v>
      </c>
      <c r="H8" s="158">
        <v>0</v>
      </c>
    </row>
    <row r="9" spans="1:8">
      <c r="A9" s="158">
        <v>8</v>
      </c>
      <c r="B9" s="158">
        <v>2022010374</v>
      </c>
      <c r="C9" s="158" t="s">
        <v>44</v>
      </c>
      <c r="D9" s="271">
        <v>88.0266666666667</v>
      </c>
      <c r="E9" s="272">
        <v>86.5</v>
      </c>
      <c r="F9" s="271">
        <v>95.5</v>
      </c>
      <c r="G9" s="273">
        <v>0.947368421052632</v>
      </c>
      <c r="H9" s="158">
        <v>0</v>
      </c>
    </row>
    <row r="10" spans="1:8">
      <c r="A10" s="158">
        <v>9</v>
      </c>
      <c r="B10" s="158">
        <v>2022012311</v>
      </c>
      <c r="C10" s="158" t="s">
        <v>45</v>
      </c>
      <c r="D10" s="271">
        <v>72.3066666666667</v>
      </c>
      <c r="E10" s="272">
        <v>78</v>
      </c>
      <c r="F10" s="271">
        <v>84</v>
      </c>
      <c r="G10" s="273">
        <v>0.421052631578947</v>
      </c>
      <c r="H10" s="158">
        <v>1</v>
      </c>
    </row>
    <row r="11" spans="1:8">
      <c r="A11" s="158">
        <v>10</v>
      </c>
      <c r="B11" s="158">
        <v>2022010397</v>
      </c>
      <c r="C11" s="158" t="s">
        <v>46</v>
      </c>
      <c r="D11" s="271">
        <v>84.9066666666667</v>
      </c>
      <c r="E11" s="272">
        <v>81.5</v>
      </c>
      <c r="F11" s="271">
        <v>86.5</v>
      </c>
      <c r="G11" s="273">
        <v>0.947368421052632</v>
      </c>
      <c r="H11" s="158">
        <v>0</v>
      </c>
    </row>
    <row r="12" spans="1:8">
      <c r="A12" s="158">
        <v>11</v>
      </c>
      <c r="B12" s="158">
        <v>2022010100</v>
      </c>
      <c r="C12" s="158" t="s">
        <v>47</v>
      </c>
      <c r="D12" s="271">
        <v>86.55</v>
      </c>
      <c r="E12" s="272">
        <v>82</v>
      </c>
      <c r="F12" s="271">
        <v>93.5</v>
      </c>
      <c r="G12" s="273">
        <v>0.952380952380952</v>
      </c>
      <c r="H12" s="158">
        <v>0</v>
      </c>
    </row>
    <row r="13" spans="1:8">
      <c r="A13" s="158">
        <v>12</v>
      </c>
      <c r="B13" s="158">
        <v>2022010377</v>
      </c>
      <c r="C13" s="158" t="s">
        <v>48</v>
      </c>
      <c r="D13" s="271">
        <v>75.8</v>
      </c>
      <c r="E13" s="272">
        <v>73</v>
      </c>
      <c r="F13" s="271">
        <v>76</v>
      </c>
      <c r="G13" s="273">
        <v>0.421052631578947</v>
      </c>
      <c r="H13" s="158">
        <v>0</v>
      </c>
    </row>
    <row r="14" spans="1:8">
      <c r="A14" s="158">
        <v>13</v>
      </c>
      <c r="B14" s="158">
        <v>2022010379</v>
      </c>
      <c r="C14" s="158" t="s">
        <v>49</v>
      </c>
      <c r="D14" s="271">
        <v>68.6153846153846</v>
      </c>
      <c r="E14" s="272">
        <v>84.6666666666667</v>
      </c>
      <c r="F14" s="271">
        <v>82</v>
      </c>
      <c r="G14" s="273">
        <v>0.4</v>
      </c>
      <c r="H14" s="158">
        <v>3</v>
      </c>
    </row>
    <row r="15" spans="1:8">
      <c r="A15" s="158">
        <v>14</v>
      </c>
      <c r="B15" s="158">
        <v>2022010382</v>
      </c>
      <c r="C15" s="158" t="s">
        <v>50</v>
      </c>
      <c r="D15" s="271">
        <v>78.2179487179487</v>
      </c>
      <c r="E15" s="272">
        <v>74.6666666666667</v>
      </c>
      <c r="F15" s="271">
        <v>87.5</v>
      </c>
      <c r="G15" s="273">
        <v>0.6</v>
      </c>
      <c r="H15" s="158">
        <v>0</v>
      </c>
    </row>
    <row r="16" spans="1:8">
      <c r="A16" s="158">
        <v>15</v>
      </c>
      <c r="B16" s="158">
        <v>2022010383</v>
      </c>
      <c r="C16" s="158" t="s">
        <v>51</v>
      </c>
      <c r="D16" s="271">
        <v>77.6133333333333</v>
      </c>
      <c r="E16" s="272">
        <v>86</v>
      </c>
      <c r="F16" s="271">
        <v>81</v>
      </c>
      <c r="G16" s="273">
        <v>0.684210526315789</v>
      </c>
      <c r="H16" s="158">
        <v>1</v>
      </c>
    </row>
    <row r="17" spans="1:8">
      <c r="A17" s="158">
        <v>16</v>
      </c>
      <c r="B17" s="158">
        <v>2022010384</v>
      </c>
      <c r="C17" s="158" t="s">
        <v>52</v>
      </c>
      <c r="D17" s="271">
        <v>87.8</v>
      </c>
      <c r="E17" s="272">
        <v>80</v>
      </c>
      <c r="F17" s="271">
        <v>83.5</v>
      </c>
      <c r="G17" s="273">
        <v>0.947368421052632</v>
      </c>
      <c r="H17" s="158">
        <v>0</v>
      </c>
    </row>
    <row r="18" spans="1:8">
      <c r="A18" s="158">
        <v>17</v>
      </c>
      <c r="B18" s="158">
        <v>2022010385</v>
      </c>
      <c r="C18" s="158" t="s">
        <v>53</v>
      </c>
      <c r="D18" s="271">
        <v>79.84</v>
      </c>
      <c r="E18" s="272">
        <v>80</v>
      </c>
      <c r="F18" s="271">
        <v>87</v>
      </c>
      <c r="G18" s="273">
        <v>0.631578947368421</v>
      </c>
      <c r="H18" s="158">
        <v>0</v>
      </c>
    </row>
    <row r="19" spans="1:8">
      <c r="A19" s="158">
        <v>18</v>
      </c>
      <c r="B19" s="158">
        <v>2022010386</v>
      </c>
      <c r="C19" s="158" t="s">
        <v>54</v>
      </c>
      <c r="D19" s="271">
        <v>78.1666666666667</v>
      </c>
      <c r="E19" s="272">
        <v>70.5</v>
      </c>
      <c r="F19" s="271">
        <v>75</v>
      </c>
      <c r="G19" s="273">
        <v>0.45</v>
      </c>
      <c r="H19" s="158">
        <v>1</v>
      </c>
    </row>
    <row r="20" spans="1:8">
      <c r="A20" s="158">
        <v>19</v>
      </c>
      <c r="B20" s="158">
        <v>2022010389</v>
      </c>
      <c r="C20" s="158" t="s">
        <v>55</v>
      </c>
      <c r="D20" s="271">
        <v>79.6973684210526</v>
      </c>
      <c r="E20" s="272">
        <v>78</v>
      </c>
      <c r="F20" s="271">
        <v>75</v>
      </c>
      <c r="G20" s="273">
        <v>0.6</v>
      </c>
      <c r="H20" s="158">
        <v>0</v>
      </c>
    </row>
    <row r="21" spans="1:8">
      <c r="A21" s="158">
        <v>20</v>
      </c>
      <c r="B21" s="158">
        <v>2022010390</v>
      </c>
      <c r="C21" s="158" t="s">
        <v>56</v>
      </c>
      <c r="D21" s="271">
        <v>82.9866666666667</v>
      </c>
      <c r="E21" s="272">
        <v>87</v>
      </c>
      <c r="F21" s="271">
        <v>82.5</v>
      </c>
      <c r="G21" s="273">
        <v>0.789473684210526</v>
      </c>
      <c r="H21" s="158">
        <v>1</v>
      </c>
    </row>
    <row r="22" spans="1:8">
      <c r="A22" s="158">
        <v>21</v>
      </c>
      <c r="B22" s="158">
        <v>2022010392</v>
      </c>
      <c r="C22" s="158" t="s">
        <v>57</v>
      </c>
      <c r="D22" s="271">
        <v>84.7564102564103</v>
      </c>
      <c r="E22" s="272">
        <v>0</v>
      </c>
      <c r="F22" s="271">
        <v>87.5</v>
      </c>
      <c r="G22" s="273">
        <v>0.8</v>
      </c>
      <c r="H22" s="158">
        <v>0</v>
      </c>
    </row>
    <row r="23" spans="1:8">
      <c r="A23" s="158">
        <v>22</v>
      </c>
      <c r="B23" s="158">
        <v>2022010394</v>
      </c>
      <c r="C23" s="158" t="s">
        <v>58</v>
      </c>
      <c r="D23" s="271">
        <v>82.8974358974359</v>
      </c>
      <c r="E23" s="272">
        <v>94</v>
      </c>
      <c r="F23" s="271">
        <v>90.5</v>
      </c>
      <c r="G23" s="273">
        <v>0.85</v>
      </c>
      <c r="H23" s="158">
        <v>0</v>
      </c>
    </row>
    <row r="24" spans="1:8">
      <c r="A24" s="158">
        <v>23</v>
      </c>
      <c r="B24" s="158">
        <v>2022012312</v>
      </c>
      <c r="C24" s="158" t="s">
        <v>59</v>
      </c>
      <c r="D24" s="271">
        <v>77.8933333333333</v>
      </c>
      <c r="E24" s="272">
        <v>79</v>
      </c>
      <c r="F24" s="271">
        <v>76.5</v>
      </c>
      <c r="G24" s="273">
        <v>0.631578947368421</v>
      </c>
      <c r="H24" s="158">
        <v>0</v>
      </c>
    </row>
    <row r="25" spans="1:8">
      <c r="A25" s="158">
        <v>24</v>
      </c>
      <c r="B25" s="158">
        <v>2022010409</v>
      </c>
      <c r="C25" s="158" t="s">
        <v>60</v>
      </c>
      <c r="D25" s="271">
        <v>71.68</v>
      </c>
      <c r="E25" s="272">
        <v>85</v>
      </c>
      <c r="F25" s="271">
        <v>81.5</v>
      </c>
      <c r="G25" s="273">
        <v>0.473684210526316</v>
      </c>
      <c r="H25" s="158">
        <v>2</v>
      </c>
    </row>
    <row r="26" spans="1:8">
      <c r="A26" s="158">
        <v>25</v>
      </c>
      <c r="B26" s="158">
        <v>2022010411</v>
      </c>
      <c r="C26" s="158" t="s">
        <v>61</v>
      </c>
      <c r="D26" s="271">
        <v>70.7692307692308</v>
      </c>
      <c r="E26" s="272">
        <v>79</v>
      </c>
      <c r="F26" s="271">
        <v>91.5</v>
      </c>
      <c r="G26" s="273">
        <v>0.45</v>
      </c>
      <c r="H26" s="158">
        <v>2</v>
      </c>
    </row>
    <row r="27" spans="1:8">
      <c r="A27" s="158">
        <v>26</v>
      </c>
      <c r="B27" s="158">
        <v>2022010412</v>
      </c>
      <c r="C27" s="158" t="s">
        <v>62</v>
      </c>
      <c r="D27" s="271">
        <v>84.8533333333333</v>
      </c>
      <c r="E27" s="272">
        <v>82.5</v>
      </c>
      <c r="F27" s="271">
        <v>92.5</v>
      </c>
      <c r="G27" s="273">
        <v>0.842105263157895</v>
      </c>
      <c r="H27" s="158">
        <v>0</v>
      </c>
    </row>
    <row r="28" spans="1:8">
      <c r="A28" s="158">
        <v>27</v>
      </c>
      <c r="B28" s="158">
        <v>2022010413</v>
      </c>
      <c r="C28" s="158" t="s">
        <v>63</v>
      </c>
      <c r="D28" s="271">
        <v>69.28</v>
      </c>
      <c r="E28" s="272">
        <v>81.5</v>
      </c>
      <c r="F28" s="271">
        <v>83</v>
      </c>
      <c r="G28" s="273">
        <v>0.473684210526316</v>
      </c>
      <c r="H28" s="158">
        <v>3</v>
      </c>
    </row>
    <row r="29" spans="1:8">
      <c r="A29" s="158">
        <v>28</v>
      </c>
      <c r="B29" s="158">
        <v>2022010414</v>
      </c>
      <c r="C29" s="158" t="s">
        <v>64</v>
      </c>
      <c r="D29" s="271">
        <v>77.8630136986301</v>
      </c>
      <c r="E29" s="272">
        <v>80.5</v>
      </c>
      <c r="F29" s="271">
        <v>75</v>
      </c>
      <c r="G29" s="273">
        <v>0.388888888888889</v>
      </c>
      <c r="H29" s="158">
        <v>1</v>
      </c>
    </row>
    <row r="30" spans="1:8">
      <c r="A30" s="158">
        <v>29</v>
      </c>
      <c r="B30" s="158">
        <v>2022010418</v>
      </c>
      <c r="C30" s="158" t="s">
        <v>65</v>
      </c>
      <c r="D30" s="271">
        <v>69.2435897435897</v>
      </c>
      <c r="E30" s="272">
        <v>78</v>
      </c>
      <c r="F30" s="271">
        <v>80.5</v>
      </c>
      <c r="G30" s="273">
        <v>0.4</v>
      </c>
      <c r="H30" s="158">
        <v>2</v>
      </c>
    </row>
    <row r="31" spans="1:8">
      <c r="A31" s="158">
        <v>30</v>
      </c>
      <c r="B31" s="158">
        <v>2022010419</v>
      </c>
      <c r="C31" s="158" t="s">
        <v>66</v>
      </c>
      <c r="D31" s="271">
        <v>74.4</v>
      </c>
      <c r="E31" s="272">
        <v>84.6666666666667</v>
      </c>
      <c r="F31" s="271">
        <v>84.5</v>
      </c>
      <c r="G31" s="273">
        <v>0.578947368421053</v>
      </c>
      <c r="H31" s="158">
        <v>1</v>
      </c>
    </row>
    <row r="32" spans="1:8">
      <c r="A32" s="158">
        <v>31</v>
      </c>
      <c r="B32" s="158">
        <v>2022010516</v>
      </c>
      <c r="C32" s="158" t="s">
        <v>67</v>
      </c>
      <c r="D32" s="271">
        <v>85.0133333333333</v>
      </c>
      <c r="E32" s="272">
        <v>89.3333333333333</v>
      </c>
      <c r="F32" s="271">
        <v>83.5</v>
      </c>
      <c r="G32" s="273">
        <v>0.894736842105263</v>
      </c>
      <c r="H32" s="158">
        <v>0</v>
      </c>
    </row>
    <row r="33" spans="1:8">
      <c r="A33" s="158">
        <v>32</v>
      </c>
      <c r="B33" s="158">
        <v>2022010518</v>
      </c>
      <c r="C33" s="158" t="s">
        <v>68</v>
      </c>
      <c r="D33" s="271">
        <v>86</v>
      </c>
      <c r="E33" s="272">
        <v>84.3333333333333</v>
      </c>
      <c r="F33" s="271">
        <v>97</v>
      </c>
      <c r="G33" s="273">
        <v>0.789473684210526</v>
      </c>
      <c r="H33" s="158">
        <v>0</v>
      </c>
    </row>
    <row r="34" spans="1:8">
      <c r="A34" s="158">
        <v>33</v>
      </c>
      <c r="B34" s="158">
        <v>2022010519</v>
      </c>
      <c r="C34" s="158" t="s">
        <v>69</v>
      </c>
      <c r="D34" s="271">
        <v>84.16</v>
      </c>
      <c r="E34" s="272">
        <v>84.6666666666667</v>
      </c>
      <c r="F34" s="271">
        <v>97.5</v>
      </c>
      <c r="G34" s="273">
        <v>0.789473684210526</v>
      </c>
      <c r="H34" s="158">
        <v>0</v>
      </c>
    </row>
    <row r="35" spans="1:8">
      <c r="A35" s="158">
        <v>34</v>
      </c>
      <c r="B35" s="158">
        <v>2022010622</v>
      </c>
      <c r="C35" s="158" t="s">
        <v>70</v>
      </c>
      <c r="D35" s="271">
        <v>68.8356164383562</v>
      </c>
      <c r="E35" s="272">
        <v>0</v>
      </c>
      <c r="F35" s="271">
        <v>79.5</v>
      </c>
      <c r="G35" s="273">
        <v>0.277777777777778</v>
      </c>
      <c r="H35" s="158">
        <v>2</v>
      </c>
    </row>
    <row r="36" spans="1:8">
      <c r="A36" s="158">
        <v>35</v>
      </c>
      <c r="B36" s="158">
        <v>2022010429</v>
      </c>
      <c r="C36" s="158" t="s">
        <v>71</v>
      </c>
      <c r="D36" s="271">
        <v>81.44</v>
      </c>
      <c r="E36" s="272">
        <v>86</v>
      </c>
      <c r="F36" s="271">
        <v>90</v>
      </c>
      <c r="G36" s="273">
        <v>0.736842105263158</v>
      </c>
      <c r="H36" s="158">
        <v>0</v>
      </c>
    </row>
    <row r="37" spans="1:8">
      <c r="A37" s="158">
        <v>36</v>
      </c>
      <c r="B37" s="158">
        <v>2022010430</v>
      </c>
      <c r="C37" s="158" t="s">
        <v>73</v>
      </c>
      <c r="D37" s="271">
        <v>76.5128205128205</v>
      </c>
      <c r="E37" s="272">
        <v>85.5</v>
      </c>
      <c r="F37" s="271">
        <v>95</v>
      </c>
      <c r="G37" s="273">
        <v>0.6</v>
      </c>
      <c r="H37" s="158">
        <v>0</v>
      </c>
    </row>
    <row r="38" spans="1:8">
      <c r="A38" s="158">
        <v>37</v>
      </c>
      <c r="B38" s="158">
        <v>2022010431</v>
      </c>
      <c r="C38" s="158" t="s">
        <v>74</v>
      </c>
      <c r="D38" s="271">
        <v>69.136986</v>
      </c>
      <c r="E38" s="272">
        <v>82</v>
      </c>
      <c r="F38" s="271">
        <v>90</v>
      </c>
      <c r="G38" s="273">
        <v>0</v>
      </c>
      <c r="H38" s="158">
        <v>0</v>
      </c>
    </row>
    <row r="39" spans="1:8">
      <c r="A39" s="158">
        <v>38</v>
      </c>
      <c r="B39" s="158">
        <v>2022010432</v>
      </c>
      <c r="C39" s="158" t="s">
        <v>75</v>
      </c>
      <c r="D39" s="271">
        <v>58.8108108108108</v>
      </c>
      <c r="E39" s="272">
        <v>63</v>
      </c>
      <c r="F39" s="271">
        <v>76.5</v>
      </c>
      <c r="G39" s="273">
        <v>0.210526315789474</v>
      </c>
      <c r="H39" s="158">
        <v>6</v>
      </c>
    </row>
    <row r="40" spans="1:8">
      <c r="A40" s="158">
        <v>39</v>
      </c>
      <c r="B40" s="158">
        <v>2022010435</v>
      </c>
      <c r="C40" s="158" t="s">
        <v>76</v>
      </c>
      <c r="D40" s="271">
        <v>64.12</v>
      </c>
      <c r="E40" s="272">
        <v>64</v>
      </c>
      <c r="F40" s="271">
        <v>84.5</v>
      </c>
      <c r="G40" s="273">
        <v>0.263157894736842</v>
      </c>
      <c r="H40" s="158">
        <v>3</v>
      </c>
    </row>
    <row r="41" spans="1:8">
      <c r="A41" s="158">
        <v>40</v>
      </c>
      <c r="B41" s="158">
        <v>2022010436</v>
      </c>
      <c r="C41" s="158" t="s">
        <v>77</v>
      </c>
      <c r="D41" s="271">
        <v>83.0133333333333</v>
      </c>
      <c r="E41" s="272">
        <v>86.5</v>
      </c>
      <c r="F41" s="271">
        <v>80.5</v>
      </c>
      <c r="G41" s="273">
        <v>0.736842105263158</v>
      </c>
      <c r="H41" s="158">
        <v>0</v>
      </c>
    </row>
    <row r="42" spans="1:8">
      <c r="A42" s="158">
        <v>41</v>
      </c>
      <c r="B42" s="158">
        <v>2022010437</v>
      </c>
      <c r="C42" s="158" t="s">
        <v>78</v>
      </c>
      <c r="D42" s="271">
        <v>71.4</v>
      </c>
      <c r="E42" s="272">
        <v>83.6666666666667</v>
      </c>
      <c r="F42" s="271">
        <v>86</v>
      </c>
      <c r="G42" s="273">
        <v>0.421052631578947</v>
      </c>
      <c r="H42" s="158">
        <v>2</v>
      </c>
    </row>
    <row r="43" spans="1:8">
      <c r="A43" s="158">
        <v>42</v>
      </c>
      <c r="B43" s="158">
        <v>2022010438</v>
      </c>
      <c r="C43" s="158" t="s">
        <v>79</v>
      </c>
      <c r="D43" s="271">
        <v>77.0933333333333</v>
      </c>
      <c r="E43" s="272">
        <v>69</v>
      </c>
      <c r="F43" s="271">
        <v>89.5</v>
      </c>
      <c r="G43" s="273">
        <v>0.526315789473684</v>
      </c>
      <c r="H43" s="158">
        <v>0</v>
      </c>
    </row>
    <row r="44" spans="1:8">
      <c r="A44" s="158">
        <v>43</v>
      </c>
      <c r="B44" s="158">
        <v>2022010439</v>
      </c>
      <c r="C44" s="158" t="s">
        <v>80</v>
      </c>
      <c r="D44" s="271">
        <v>77.0933333333333</v>
      </c>
      <c r="E44" s="272">
        <v>88</v>
      </c>
      <c r="F44" s="271">
        <v>90.5</v>
      </c>
      <c r="G44" s="273">
        <v>0.526315789473684</v>
      </c>
      <c r="H44" s="158">
        <v>0</v>
      </c>
    </row>
    <row r="45" spans="1:8">
      <c r="A45" s="158">
        <v>44</v>
      </c>
      <c r="B45" s="158">
        <v>2022010494</v>
      </c>
      <c r="C45" s="158" t="s">
        <v>81</v>
      </c>
      <c r="D45" s="271">
        <v>74.4</v>
      </c>
      <c r="E45" s="272">
        <v>91</v>
      </c>
      <c r="F45" s="271">
        <v>90.5</v>
      </c>
      <c r="G45" s="273">
        <v>0.526315789473684</v>
      </c>
      <c r="H45" s="158">
        <v>0</v>
      </c>
    </row>
    <row r="46" spans="1:8">
      <c r="A46" s="158">
        <v>45</v>
      </c>
      <c r="B46" s="158">
        <v>2022010499</v>
      </c>
      <c r="C46" s="158" t="s">
        <v>82</v>
      </c>
      <c r="D46" s="271">
        <v>84.4133333333333</v>
      </c>
      <c r="E46" s="272">
        <v>83</v>
      </c>
      <c r="F46" s="271">
        <v>91</v>
      </c>
      <c r="G46" s="273">
        <v>0.789473684210526</v>
      </c>
      <c r="H46" s="158">
        <v>0</v>
      </c>
    </row>
    <row r="47" spans="1:8">
      <c r="A47" s="158">
        <v>46</v>
      </c>
      <c r="B47" s="158">
        <v>2022010585</v>
      </c>
      <c r="C47" s="158" t="s">
        <v>83</v>
      </c>
      <c r="D47" s="271">
        <v>79.1733333333333</v>
      </c>
      <c r="E47" s="272">
        <v>87.5</v>
      </c>
      <c r="F47" s="271">
        <v>92</v>
      </c>
      <c r="G47" s="273">
        <v>0.684210526315789</v>
      </c>
      <c r="H47" s="158">
        <v>0</v>
      </c>
    </row>
    <row r="48" spans="1:8">
      <c r="A48" s="158">
        <v>47</v>
      </c>
      <c r="B48" s="158">
        <v>2022010584</v>
      </c>
      <c r="C48" s="158" t="s">
        <v>84</v>
      </c>
      <c r="D48" s="271">
        <v>74.6</v>
      </c>
      <c r="E48" s="272">
        <v>79</v>
      </c>
      <c r="F48" s="271">
        <v>93</v>
      </c>
      <c r="G48" s="273">
        <v>0.421052631578947</v>
      </c>
      <c r="H48" s="158">
        <v>0</v>
      </c>
    </row>
    <row r="49" spans="1:8">
      <c r="A49" s="158">
        <v>48</v>
      </c>
      <c r="B49" s="158">
        <v>2022010408</v>
      </c>
      <c r="C49" s="158" t="s">
        <v>85</v>
      </c>
      <c r="D49" s="271">
        <v>87.1333333333333</v>
      </c>
      <c r="E49" s="272">
        <v>86.5</v>
      </c>
      <c r="F49" s="271">
        <v>93</v>
      </c>
      <c r="G49" s="273">
        <v>0.894736842105263</v>
      </c>
      <c r="H49" s="158">
        <v>0</v>
      </c>
    </row>
    <row r="50" spans="1:8">
      <c r="A50" s="158">
        <v>49</v>
      </c>
      <c r="B50" s="158">
        <v>2022010422</v>
      </c>
      <c r="C50" s="158" t="s">
        <v>86</v>
      </c>
      <c r="D50" s="271">
        <v>84.8666666666667</v>
      </c>
      <c r="E50" s="272">
        <v>85.6666666666667</v>
      </c>
      <c r="F50" s="271">
        <v>83</v>
      </c>
      <c r="G50" s="273">
        <v>0.947368421052632</v>
      </c>
      <c r="H50" s="158">
        <v>0</v>
      </c>
    </row>
    <row r="51" spans="1:8">
      <c r="A51" s="158">
        <v>50</v>
      </c>
      <c r="B51" s="158">
        <v>2022010426</v>
      </c>
      <c r="C51" s="158" t="s">
        <v>87</v>
      </c>
      <c r="D51" s="271">
        <v>72.7466666666667</v>
      </c>
      <c r="E51" s="272">
        <v>76</v>
      </c>
      <c r="F51" s="271">
        <v>78</v>
      </c>
      <c r="G51" s="273">
        <v>0.368421052631579</v>
      </c>
      <c r="H51" s="158">
        <v>2</v>
      </c>
    </row>
    <row r="52" spans="1:8">
      <c r="A52" s="158">
        <v>51</v>
      </c>
      <c r="B52" s="158">
        <v>2022010427</v>
      </c>
      <c r="C52" s="158" t="s">
        <v>88</v>
      </c>
      <c r="D52" s="271">
        <v>73.6933333333333</v>
      </c>
      <c r="E52" s="272">
        <v>90</v>
      </c>
      <c r="F52" s="271">
        <v>80</v>
      </c>
      <c r="G52" s="273">
        <v>0.526315789473684</v>
      </c>
      <c r="H52" s="158">
        <v>0</v>
      </c>
    </row>
    <row r="53" spans="1:8">
      <c r="A53" s="158">
        <v>52</v>
      </c>
      <c r="B53" s="158">
        <v>2022010440</v>
      </c>
      <c r="C53" s="158" t="s">
        <v>89</v>
      </c>
      <c r="D53" s="271">
        <v>70.4266666666667</v>
      </c>
      <c r="E53" s="272">
        <v>86.5</v>
      </c>
      <c r="F53" s="271">
        <v>82</v>
      </c>
      <c r="G53" s="273">
        <v>0.421052631578947</v>
      </c>
      <c r="H53" s="158">
        <v>0</v>
      </c>
    </row>
    <row r="54" spans="1:8">
      <c r="A54" s="158">
        <v>53</v>
      </c>
      <c r="B54" s="158">
        <v>2022010441</v>
      </c>
      <c r="C54" s="158" t="s">
        <v>90</v>
      </c>
      <c r="D54" s="271">
        <v>79.6933333333333</v>
      </c>
      <c r="E54" s="272">
        <v>83</v>
      </c>
      <c r="F54" s="271">
        <v>93.5</v>
      </c>
      <c r="G54" s="273">
        <v>0.631578947368421</v>
      </c>
      <c r="H54" s="158">
        <v>0</v>
      </c>
    </row>
    <row r="55" spans="1:8">
      <c r="A55" s="158">
        <v>54</v>
      </c>
      <c r="B55" s="158">
        <v>2022010442</v>
      </c>
      <c r="C55" s="158" t="s">
        <v>91</v>
      </c>
      <c r="D55" s="271">
        <v>68.2954545454545</v>
      </c>
      <c r="E55" s="272">
        <v>84</v>
      </c>
      <c r="F55" s="271">
        <v>80.5</v>
      </c>
      <c r="G55" s="273">
        <v>0.333333333333333</v>
      </c>
      <c r="H55" s="158">
        <v>3</v>
      </c>
    </row>
    <row r="56" spans="1:8">
      <c r="A56" s="158">
        <v>55</v>
      </c>
      <c r="B56" s="158">
        <v>2022010443</v>
      </c>
      <c r="C56" s="158" t="s">
        <v>92</v>
      </c>
      <c r="D56" s="271">
        <v>75.16</v>
      </c>
      <c r="E56" s="272">
        <v>90.3333333333333</v>
      </c>
      <c r="F56" s="271">
        <v>76</v>
      </c>
      <c r="G56" s="273">
        <v>0.315789473684211</v>
      </c>
      <c r="H56" s="158">
        <v>1</v>
      </c>
    </row>
    <row r="57" spans="1:8">
      <c r="A57" s="158">
        <v>56</v>
      </c>
      <c r="B57" s="158">
        <v>2022010445</v>
      </c>
      <c r="C57" s="158" t="s">
        <v>93</v>
      </c>
      <c r="D57" s="271">
        <v>76.8</v>
      </c>
      <c r="E57" s="272">
        <v>85</v>
      </c>
      <c r="F57" s="271">
        <v>75.5</v>
      </c>
      <c r="G57" s="273">
        <v>0.421052631578947</v>
      </c>
      <c r="H57" s="158">
        <v>0</v>
      </c>
    </row>
    <row r="58" spans="1:8">
      <c r="A58" s="158">
        <v>57</v>
      </c>
      <c r="B58" s="158">
        <v>2022010446</v>
      </c>
      <c r="C58" s="158" t="s">
        <v>94</v>
      </c>
      <c r="D58" s="271">
        <v>77.2763157894737</v>
      </c>
      <c r="E58" s="272">
        <v>74.5</v>
      </c>
      <c r="F58" s="271">
        <v>92</v>
      </c>
      <c r="G58" s="273">
        <v>0.473684210526316</v>
      </c>
      <c r="H58" s="158">
        <v>0</v>
      </c>
    </row>
    <row r="59" spans="1:8">
      <c r="A59" s="158">
        <v>58</v>
      </c>
      <c r="B59" s="158">
        <v>2022010448</v>
      </c>
      <c r="C59" s="158" t="s">
        <v>95</v>
      </c>
      <c r="D59" s="271">
        <v>80.04</v>
      </c>
      <c r="E59" s="272">
        <v>78.3333333333333</v>
      </c>
      <c r="F59" s="271">
        <v>98</v>
      </c>
      <c r="G59" s="273">
        <v>0.578947368421053</v>
      </c>
      <c r="H59" s="158">
        <v>0</v>
      </c>
    </row>
    <row r="60" spans="1:8">
      <c r="A60" s="158">
        <v>59</v>
      </c>
      <c r="B60" s="158">
        <v>2022010449</v>
      </c>
      <c r="C60" s="158" t="s">
        <v>96</v>
      </c>
      <c r="D60" s="271">
        <v>86.64</v>
      </c>
      <c r="E60" s="272">
        <v>87</v>
      </c>
      <c r="F60" s="271">
        <v>92.5</v>
      </c>
      <c r="G60" s="273">
        <v>0.894736842105263</v>
      </c>
      <c r="H60" s="158">
        <v>0</v>
      </c>
    </row>
    <row r="61" spans="1:8">
      <c r="A61" s="158">
        <v>60</v>
      </c>
      <c r="B61" s="158">
        <v>2022010452</v>
      </c>
      <c r="C61" s="158" t="s">
        <v>97</v>
      </c>
      <c r="D61" s="271">
        <v>89.7066666666667</v>
      </c>
      <c r="E61" s="272">
        <v>85</v>
      </c>
      <c r="F61" s="271">
        <v>98</v>
      </c>
      <c r="G61" s="273">
        <v>0.947368421052632</v>
      </c>
      <c r="H61" s="158">
        <v>0</v>
      </c>
    </row>
    <row r="62" spans="1:8">
      <c r="A62" s="158">
        <v>61</v>
      </c>
      <c r="B62" s="158">
        <v>2022010453</v>
      </c>
      <c r="C62" s="158" t="s">
        <v>98</v>
      </c>
      <c r="D62" s="271">
        <v>63.4</v>
      </c>
      <c r="E62" s="272">
        <v>0</v>
      </c>
      <c r="F62" s="271">
        <v>73</v>
      </c>
      <c r="G62" s="273">
        <v>0.315789473684211</v>
      </c>
      <c r="H62" s="158">
        <v>4</v>
      </c>
    </row>
    <row r="63" spans="1:8">
      <c r="A63" s="158">
        <v>62</v>
      </c>
      <c r="B63" s="158">
        <v>2022010454</v>
      </c>
      <c r="C63" s="158" t="s">
        <v>99</v>
      </c>
      <c r="D63" s="271">
        <v>84.0666666666667</v>
      </c>
      <c r="E63" s="272">
        <v>85</v>
      </c>
      <c r="F63" s="271">
        <v>86</v>
      </c>
      <c r="G63" s="273">
        <v>0.894736842105263</v>
      </c>
      <c r="H63" s="158">
        <v>0</v>
      </c>
    </row>
    <row r="64" spans="1:8">
      <c r="A64" s="158">
        <v>63</v>
      </c>
      <c r="B64" s="158">
        <v>2022010456</v>
      </c>
      <c r="C64" s="158" t="s">
        <v>100</v>
      </c>
      <c r="D64" s="271">
        <v>87.92</v>
      </c>
      <c r="E64" s="272">
        <v>90</v>
      </c>
      <c r="F64" s="271">
        <v>77</v>
      </c>
      <c r="G64" s="273">
        <v>0.842105263157895</v>
      </c>
      <c r="H64" s="158">
        <v>0</v>
      </c>
    </row>
    <row r="65" spans="1:8">
      <c r="A65" s="158">
        <v>64</v>
      </c>
      <c r="B65" s="158">
        <v>2022010458</v>
      </c>
      <c r="C65" s="158" t="s">
        <v>101</v>
      </c>
      <c r="D65" s="271">
        <v>75.4246575342466</v>
      </c>
      <c r="E65" s="272">
        <v>83</v>
      </c>
      <c r="F65" s="271">
        <v>74</v>
      </c>
      <c r="G65" s="273">
        <v>0.388888888888889</v>
      </c>
      <c r="H65" s="158">
        <v>0</v>
      </c>
    </row>
    <row r="66" spans="1:8">
      <c r="A66" s="158">
        <v>65</v>
      </c>
      <c r="B66" s="158">
        <v>2022010459</v>
      </c>
      <c r="C66" s="158" t="s">
        <v>102</v>
      </c>
      <c r="D66" s="271">
        <v>79.08</v>
      </c>
      <c r="E66" s="272">
        <v>80</v>
      </c>
      <c r="F66" s="271">
        <v>88.5</v>
      </c>
      <c r="G66" s="273">
        <v>0.526315789473684</v>
      </c>
      <c r="H66" s="158">
        <v>0</v>
      </c>
    </row>
    <row r="67" spans="1:8">
      <c r="A67" s="158">
        <v>66</v>
      </c>
      <c r="B67" s="158">
        <v>2022012316</v>
      </c>
      <c r="C67" s="158" t="s">
        <v>103</v>
      </c>
      <c r="D67" s="271">
        <v>66.7283950617284</v>
      </c>
      <c r="E67" s="272">
        <v>81.5</v>
      </c>
      <c r="F67" s="271">
        <v>94.5</v>
      </c>
      <c r="G67" s="273">
        <v>0.35</v>
      </c>
      <c r="H67" s="158">
        <v>3</v>
      </c>
    </row>
    <row r="68" spans="1:8">
      <c r="A68" s="158">
        <v>67</v>
      </c>
      <c r="B68" s="158">
        <v>2022010511</v>
      </c>
      <c r="C68" s="158" t="s">
        <v>104</v>
      </c>
      <c r="D68" s="271">
        <v>71.1358024691358</v>
      </c>
      <c r="E68" s="272">
        <v>81</v>
      </c>
      <c r="F68" s="271">
        <v>85</v>
      </c>
      <c r="G68" s="273">
        <v>0.4</v>
      </c>
      <c r="H68" s="158">
        <v>2</v>
      </c>
    </row>
    <row r="69" spans="1:8">
      <c r="A69" s="158">
        <v>68</v>
      </c>
      <c r="B69" s="158">
        <v>2022010512</v>
      </c>
      <c r="C69" s="158" t="s">
        <v>105</v>
      </c>
      <c r="D69" s="271">
        <v>79.1866666666667</v>
      </c>
      <c r="E69" s="272">
        <v>87</v>
      </c>
      <c r="F69" s="271">
        <v>70</v>
      </c>
      <c r="G69" s="273">
        <v>0.578947368421053</v>
      </c>
      <c r="H69" s="158">
        <v>1</v>
      </c>
    </row>
    <row r="70" spans="1:8">
      <c r="A70" s="158">
        <v>69</v>
      </c>
      <c r="B70" s="158">
        <v>2022010406</v>
      </c>
      <c r="C70" s="158" t="s">
        <v>106</v>
      </c>
      <c r="D70" s="271">
        <v>76.1733333333333</v>
      </c>
      <c r="E70" s="272">
        <v>79.5</v>
      </c>
      <c r="F70" s="271">
        <v>90</v>
      </c>
      <c r="G70" s="273">
        <v>0.473684210526316</v>
      </c>
      <c r="H70" s="158">
        <v>0</v>
      </c>
    </row>
    <row r="71" spans="1:8">
      <c r="A71" s="158">
        <v>70</v>
      </c>
      <c r="B71" s="158">
        <v>2022010407</v>
      </c>
      <c r="C71" s="158" t="s">
        <v>108</v>
      </c>
      <c r="D71" s="271">
        <v>87.0133333333333</v>
      </c>
      <c r="E71" s="272">
        <v>88</v>
      </c>
      <c r="F71" s="271">
        <v>98</v>
      </c>
      <c r="G71" s="273">
        <v>0.894736842105263</v>
      </c>
      <c r="H71" s="158">
        <v>0</v>
      </c>
    </row>
    <row r="72" spans="1:8">
      <c r="A72" s="158">
        <v>71</v>
      </c>
      <c r="B72" s="158">
        <v>2022010460</v>
      </c>
      <c r="C72" s="158" t="s">
        <v>109</v>
      </c>
      <c r="D72" s="271">
        <v>57.8666666666667</v>
      </c>
      <c r="E72" s="272">
        <v>81</v>
      </c>
      <c r="F72" s="271">
        <v>68</v>
      </c>
      <c r="G72" s="273">
        <v>0.368421052631579</v>
      </c>
      <c r="H72" s="158">
        <v>10</v>
      </c>
    </row>
    <row r="73" spans="1:8">
      <c r="A73" s="158">
        <v>72</v>
      </c>
      <c r="B73" s="158">
        <v>2022010461</v>
      </c>
      <c r="C73" s="158" t="s">
        <v>110</v>
      </c>
      <c r="D73" s="271">
        <v>79.1733333333333</v>
      </c>
      <c r="E73" s="272">
        <v>83.5</v>
      </c>
      <c r="F73" s="271">
        <v>96.5</v>
      </c>
      <c r="G73" s="273">
        <v>0.526315789473684</v>
      </c>
      <c r="H73" s="158">
        <v>0</v>
      </c>
    </row>
    <row r="74" spans="1:8">
      <c r="A74" s="158">
        <v>73</v>
      </c>
      <c r="B74" s="158">
        <v>2022010463</v>
      </c>
      <c r="C74" s="158" t="s">
        <v>111</v>
      </c>
      <c r="D74" s="271">
        <v>68.88</v>
      </c>
      <c r="E74" s="272">
        <v>79.3333333333333</v>
      </c>
      <c r="F74" s="271">
        <v>82.5</v>
      </c>
      <c r="G74" s="273">
        <v>0.368421052631579</v>
      </c>
      <c r="H74" s="158">
        <v>2</v>
      </c>
    </row>
    <row r="75" spans="1:8">
      <c r="A75" s="158">
        <v>74</v>
      </c>
      <c r="B75" s="158">
        <v>2022010465</v>
      </c>
      <c r="C75" s="158" t="s">
        <v>112</v>
      </c>
      <c r="D75" s="271">
        <v>85.0533333333333</v>
      </c>
      <c r="E75" s="272">
        <v>89.5</v>
      </c>
      <c r="F75" s="271">
        <v>94</v>
      </c>
      <c r="G75" s="273">
        <v>0.789473684210526</v>
      </c>
      <c r="H75" s="158">
        <v>0</v>
      </c>
    </row>
    <row r="76" spans="1:8">
      <c r="A76" s="158">
        <v>75</v>
      </c>
      <c r="B76" s="158">
        <v>2022010467</v>
      </c>
      <c r="C76" s="158" t="s">
        <v>113</v>
      </c>
      <c r="D76" s="271">
        <v>76.24</v>
      </c>
      <c r="E76" s="272">
        <v>83.3333333333333</v>
      </c>
      <c r="F76" s="271">
        <v>89.5</v>
      </c>
      <c r="G76" s="273">
        <v>0.421052631578947</v>
      </c>
      <c r="H76" s="158">
        <v>0</v>
      </c>
    </row>
    <row r="77" spans="1:8">
      <c r="A77" s="158">
        <v>76</v>
      </c>
      <c r="B77" s="158">
        <v>2022010468</v>
      </c>
      <c r="C77" s="158" t="s">
        <v>114</v>
      </c>
      <c r="D77" s="271">
        <v>71.16</v>
      </c>
      <c r="E77" s="272">
        <v>70</v>
      </c>
      <c r="F77" s="271">
        <v>82</v>
      </c>
      <c r="G77" s="273">
        <v>0.473684210526316</v>
      </c>
      <c r="H77" s="158">
        <v>1</v>
      </c>
    </row>
    <row r="78" spans="1:8">
      <c r="A78" s="158">
        <v>77</v>
      </c>
      <c r="B78" s="158">
        <v>2022010469</v>
      </c>
      <c r="C78" s="158" t="s">
        <v>115</v>
      </c>
      <c r="D78" s="271">
        <v>78.28</v>
      </c>
      <c r="E78" s="272">
        <v>75</v>
      </c>
      <c r="F78" s="271">
        <v>90</v>
      </c>
      <c r="G78" s="273">
        <v>0.526315789473684</v>
      </c>
      <c r="H78" s="158">
        <v>0</v>
      </c>
    </row>
    <row r="79" spans="1:8">
      <c r="A79" s="158">
        <v>78</v>
      </c>
      <c r="B79" s="158">
        <v>2022010471</v>
      </c>
      <c r="C79" s="158" t="s">
        <v>116</v>
      </c>
      <c r="D79" s="271">
        <v>74.5333333333333</v>
      </c>
      <c r="E79" s="272">
        <v>85</v>
      </c>
      <c r="F79" s="271">
        <v>90</v>
      </c>
      <c r="G79" s="273">
        <v>0.526315789473684</v>
      </c>
      <c r="H79" s="158">
        <v>0</v>
      </c>
    </row>
    <row r="80" spans="1:8">
      <c r="A80" s="158">
        <v>79</v>
      </c>
      <c r="B80" s="158">
        <v>2022010500</v>
      </c>
      <c r="C80" s="158" t="s">
        <v>117</v>
      </c>
      <c r="D80" s="271">
        <v>85.9866666666667</v>
      </c>
      <c r="E80" s="272">
        <v>90.5</v>
      </c>
      <c r="F80" s="271">
        <v>85.5</v>
      </c>
      <c r="G80" s="273">
        <v>0.947368421052632</v>
      </c>
      <c r="H80" s="158">
        <v>0</v>
      </c>
    </row>
    <row r="81" spans="1:8">
      <c r="A81" s="158">
        <v>80</v>
      </c>
      <c r="B81" s="158">
        <v>2022010501</v>
      </c>
      <c r="C81" s="158" t="s">
        <v>118</v>
      </c>
      <c r="D81" s="271">
        <v>81.1733333333333</v>
      </c>
      <c r="E81" s="272">
        <v>89</v>
      </c>
      <c r="F81" s="271">
        <v>99</v>
      </c>
      <c r="G81" s="273">
        <v>0.631578947368421</v>
      </c>
      <c r="H81" s="158">
        <v>0</v>
      </c>
    </row>
    <row r="82" spans="1:8">
      <c r="A82" s="158">
        <v>81</v>
      </c>
      <c r="B82" s="158">
        <v>2022010421</v>
      </c>
      <c r="C82" s="158" t="s">
        <v>119</v>
      </c>
      <c r="D82" s="271">
        <v>76.0133333333333</v>
      </c>
      <c r="E82" s="272">
        <v>72</v>
      </c>
      <c r="F82" s="271">
        <v>83.5</v>
      </c>
      <c r="G82" s="273">
        <v>0.473684210526316</v>
      </c>
      <c r="H82" s="158">
        <v>0</v>
      </c>
    </row>
    <row r="83" spans="1:8">
      <c r="A83" s="158">
        <v>82</v>
      </c>
      <c r="B83" s="158">
        <v>2022010423</v>
      </c>
      <c r="C83" s="158" t="s">
        <v>120</v>
      </c>
      <c r="D83" s="271">
        <v>72.6266666666667</v>
      </c>
      <c r="E83" s="272">
        <v>76</v>
      </c>
      <c r="F83" s="271">
        <v>84</v>
      </c>
      <c r="G83" s="273">
        <v>0.421052631578947</v>
      </c>
      <c r="H83" s="158">
        <v>0</v>
      </c>
    </row>
    <row r="84" spans="1:8">
      <c r="A84" s="158">
        <v>83</v>
      </c>
      <c r="B84" s="158">
        <v>2022010424</v>
      </c>
      <c r="C84" s="158" t="s">
        <v>121</v>
      </c>
      <c r="D84" s="271">
        <v>72.0533333333333</v>
      </c>
      <c r="E84" s="272">
        <v>79</v>
      </c>
      <c r="F84" s="271">
        <v>82.5</v>
      </c>
      <c r="G84" s="273">
        <v>0.368421052631579</v>
      </c>
      <c r="H84" s="158">
        <v>0</v>
      </c>
    </row>
    <row r="85" spans="1:8">
      <c r="A85" s="158">
        <v>84</v>
      </c>
      <c r="B85" s="158">
        <v>2022010425</v>
      </c>
      <c r="C85" s="158" t="s">
        <v>122</v>
      </c>
      <c r="D85" s="271">
        <v>66.2266666666667</v>
      </c>
      <c r="E85" s="272">
        <v>71</v>
      </c>
      <c r="F85" s="271">
        <v>72</v>
      </c>
      <c r="G85" s="273">
        <v>0.210526315789474</v>
      </c>
      <c r="H85" s="158">
        <v>2</v>
      </c>
    </row>
    <row r="86" spans="1:8">
      <c r="A86" s="158">
        <v>85</v>
      </c>
      <c r="B86" s="158">
        <v>2022010473</v>
      </c>
      <c r="C86" s="158" t="s">
        <v>123</v>
      </c>
      <c r="D86" s="271">
        <v>73.6133333333333</v>
      </c>
      <c r="E86" s="272">
        <v>73</v>
      </c>
      <c r="F86" s="271">
        <v>79.5</v>
      </c>
      <c r="G86" s="273">
        <v>0.368421052631579</v>
      </c>
      <c r="H86" s="158">
        <v>1</v>
      </c>
    </row>
    <row r="87" spans="1:8">
      <c r="A87" s="158">
        <v>86</v>
      </c>
      <c r="B87" s="158">
        <v>2022010476</v>
      </c>
      <c r="C87" s="158" t="s">
        <v>124</v>
      </c>
      <c r="D87" s="271">
        <v>68.6</v>
      </c>
      <c r="E87" s="272">
        <v>0</v>
      </c>
      <c r="F87" s="271">
        <v>82.5</v>
      </c>
      <c r="G87" s="273">
        <v>0.3</v>
      </c>
      <c r="H87" s="158">
        <v>4</v>
      </c>
    </row>
    <row r="88" spans="1:8">
      <c r="A88" s="158">
        <v>87</v>
      </c>
      <c r="B88" s="158">
        <v>2022010477</v>
      </c>
      <c r="C88" s="158" t="s">
        <v>125</v>
      </c>
      <c r="D88" s="271">
        <v>76.1866666666667</v>
      </c>
      <c r="E88" s="272">
        <v>82</v>
      </c>
      <c r="F88" s="271">
        <v>97.5</v>
      </c>
      <c r="G88" s="273">
        <v>0.526315789473684</v>
      </c>
      <c r="H88" s="158">
        <v>1</v>
      </c>
    </row>
    <row r="89" spans="1:8">
      <c r="A89" s="158">
        <v>88</v>
      </c>
      <c r="B89" s="158">
        <v>2022010478</v>
      </c>
      <c r="C89" s="158" t="s">
        <v>126</v>
      </c>
      <c r="D89" s="271">
        <v>83.7733333333333</v>
      </c>
      <c r="E89" s="272">
        <v>0</v>
      </c>
      <c r="F89" s="271">
        <v>83.5</v>
      </c>
      <c r="G89" s="273">
        <v>0.842105263157895</v>
      </c>
      <c r="H89" s="158">
        <v>0</v>
      </c>
    </row>
    <row r="90" spans="1:8">
      <c r="A90" s="158">
        <v>89</v>
      </c>
      <c r="B90" s="158">
        <v>2022010479</v>
      </c>
      <c r="C90" s="158" t="s">
        <v>127</v>
      </c>
      <c r="D90" s="271">
        <v>72.96</v>
      </c>
      <c r="E90" s="272">
        <v>76</v>
      </c>
      <c r="F90" s="271">
        <v>87.5</v>
      </c>
      <c r="G90" s="273">
        <v>0.421052631578947</v>
      </c>
      <c r="H90" s="158">
        <v>0</v>
      </c>
    </row>
    <row r="91" spans="1:8">
      <c r="A91" s="158">
        <v>90</v>
      </c>
      <c r="B91" s="158">
        <v>2022010480</v>
      </c>
      <c r="C91" s="158" t="s">
        <v>128</v>
      </c>
      <c r="D91" s="271">
        <v>68.96</v>
      </c>
      <c r="E91" s="272">
        <v>0</v>
      </c>
      <c r="F91" s="271">
        <v>86</v>
      </c>
      <c r="G91" s="273">
        <v>0.315789473684211</v>
      </c>
      <c r="H91" s="158">
        <v>3</v>
      </c>
    </row>
    <row r="92" spans="1:8">
      <c r="A92" s="158">
        <v>91</v>
      </c>
      <c r="B92" s="158">
        <v>2022010482</v>
      </c>
      <c r="C92" s="158" t="s">
        <v>129</v>
      </c>
      <c r="D92" s="271">
        <v>81.7333333333333</v>
      </c>
      <c r="E92" s="272">
        <v>73.2</v>
      </c>
      <c r="F92" s="271">
        <v>77</v>
      </c>
      <c r="G92" s="273">
        <v>0.736842105263158</v>
      </c>
      <c r="H92" s="158">
        <v>1</v>
      </c>
    </row>
    <row r="93" spans="1:8">
      <c r="A93" s="158">
        <v>92</v>
      </c>
      <c r="B93" s="158">
        <v>2022010483</v>
      </c>
      <c r="C93" s="158" t="s">
        <v>130</v>
      </c>
      <c r="D93" s="271">
        <v>76.32</v>
      </c>
      <c r="E93" s="272">
        <v>50</v>
      </c>
      <c r="F93" s="271">
        <v>65.5</v>
      </c>
      <c r="G93" s="273">
        <v>0.578947368421053</v>
      </c>
      <c r="H93" s="158">
        <v>2</v>
      </c>
    </row>
    <row r="94" spans="1:8">
      <c r="A94" s="158">
        <v>93</v>
      </c>
      <c r="B94" s="158">
        <v>2022010487</v>
      </c>
      <c r="C94" s="158" t="s">
        <v>131</v>
      </c>
      <c r="D94" s="271">
        <v>68.52</v>
      </c>
      <c r="E94" s="272">
        <v>74.6666666666667</v>
      </c>
      <c r="F94" s="271">
        <v>79</v>
      </c>
      <c r="G94" s="273">
        <v>0.157894736842105</v>
      </c>
      <c r="H94" s="158">
        <v>1</v>
      </c>
    </row>
    <row r="95" spans="1:8">
      <c r="A95" s="158">
        <v>94</v>
      </c>
      <c r="B95" s="158">
        <v>2022010489</v>
      </c>
      <c r="C95" s="158" t="s">
        <v>132</v>
      </c>
      <c r="D95" s="271">
        <v>70.4823529411765</v>
      </c>
      <c r="E95" s="272">
        <v>83.5</v>
      </c>
      <c r="F95" s="271">
        <v>91.5</v>
      </c>
      <c r="G95" s="273">
        <v>0.3</v>
      </c>
      <c r="H95" s="158">
        <v>1</v>
      </c>
    </row>
    <row r="96" spans="1:8">
      <c r="A96" s="158">
        <v>95</v>
      </c>
      <c r="B96" s="158">
        <v>2022010490</v>
      </c>
      <c r="C96" s="158" t="s">
        <v>133</v>
      </c>
      <c r="D96" s="271">
        <v>75.6666666666667</v>
      </c>
      <c r="E96" s="272">
        <v>85</v>
      </c>
      <c r="F96" s="271">
        <v>80.5</v>
      </c>
      <c r="G96" s="273">
        <v>0.421052631578947</v>
      </c>
      <c r="H96" s="158">
        <v>0</v>
      </c>
    </row>
    <row r="97" spans="1:8">
      <c r="A97" s="158">
        <v>96</v>
      </c>
      <c r="B97" s="158">
        <v>2022010504</v>
      </c>
      <c r="C97" s="158" t="s">
        <v>134</v>
      </c>
      <c r="D97" s="271">
        <v>72.8133333333333</v>
      </c>
      <c r="E97" s="272">
        <v>72.5</v>
      </c>
      <c r="F97" s="271">
        <v>73.5</v>
      </c>
      <c r="G97" s="273">
        <v>0.210526315789474</v>
      </c>
      <c r="H97" s="158">
        <v>1</v>
      </c>
    </row>
    <row r="98" spans="1:8">
      <c r="A98" s="158">
        <v>97</v>
      </c>
      <c r="B98" s="158">
        <v>2022010506</v>
      </c>
      <c r="C98" s="158" t="s">
        <v>135</v>
      </c>
      <c r="D98" s="271">
        <v>70.632183908046</v>
      </c>
      <c r="E98" s="272">
        <v>82.5</v>
      </c>
      <c r="F98" s="271">
        <v>99</v>
      </c>
      <c r="G98" s="273">
        <v>0.45</v>
      </c>
      <c r="H98" s="158">
        <v>1</v>
      </c>
    </row>
    <row r="99" spans="1:8">
      <c r="A99" s="158">
        <v>98</v>
      </c>
      <c r="B99" s="158">
        <v>2022010507</v>
      </c>
      <c r="C99" s="158" t="s">
        <v>136</v>
      </c>
      <c r="D99" s="271">
        <v>68.8133333333333</v>
      </c>
      <c r="E99" s="272">
        <v>60.5</v>
      </c>
      <c r="F99" s="271">
        <v>75</v>
      </c>
      <c r="G99" s="273">
        <v>0.0526315789473684</v>
      </c>
      <c r="H99" s="158">
        <v>0</v>
      </c>
    </row>
    <row r="100" spans="1:8">
      <c r="A100" s="158">
        <v>99</v>
      </c>
      <c r="B100" s="158">
        <v>2022011451</v>
      </c>
      <c r="C100" s="158" t="s">
        <v>137</v>
      </c>
      <c r="D100" s="271">
        <v>82.0675675675676</v>
      </c>
      <c r="E100" s="272">
        <v>74.3333333333333</v>
      </c>
      <c r="F100" s="271">
        <v>81.5</v>
      </c>
      <c r="G100" s="273">
        <v>0.75</v>
      </c>
      <c r="H100" s="158">
        <v>0</v>
      </c>
    </row>
    <row r="101" spans="1:8">
      <c r="A101" s="158">
        <v>100</v>
      </c>
      <c r="B101" s="158">
        <v>2022010837</v>
      </c>
      <c r="C101" s="158" t="s">
        <v>138</v>
      </c>
      <c r="D101" s="271">
        <v>83.9146341463415</v>
      </c>
      <c r="E101" s="272">
        <v>79.5</v>
      </c>
      <c r="F101" s="271">
        <v>97.5</v>
      </c>
      <c r="G101" s="273">
        <v>0.857142857142857</v>
      </c>
      <c r="H101" s="158">
        <v>0</v>
      </c>
    </row>
    <row r="102" spans="1:8">
      <c r="A102" s="158">
        <v>101</v>
      </c>
      <c r="B102" s="158">
        <v>2022010547</v>
      </c>
      <c r="C102" s="158" t="s">
        <v>139</v>
      </c>
      <c r="D102" s="271">
        <v>75.1733333333333</v>
      </c>
      <c r="E102" s="272">
        <v>79</v>
      </c>
      <c r="F102" s="271">
        <v>87</v>
      </c>
      <c r="G102" s="273">
        <v>0.421052631578947</v>
      </c>
      <c r="H102" s="158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workbookViewId="0">
      <selection activeCell="E3" sqref="E3:E103"/>
    </sheetView>
  </sheetViews>
  <sheetFormatPr defaultColWidth="9.10833333333333" defaultRowHeight="14.25" outlineLevelCol="4"/>
  <cols>
    <col min="1" max="1" width="14.2166666666667" style="258" customWidth="1"/>
    <col min="2" max="2" width="11.8833333333333" style="258" customWidth="1"/>
    <col min="3" max="3" width="17" style="258" customWidth="1"/>
    <col min="4" max="4" width="17" style="259" customWidth="1"/>
    <col min="5" max="5" width="14.8833333333333" style="260" customWidth="1"/>
    <col min="6" max="16384" width="9.10833333333333" style="260"/>
  </cols>
  <sheetData>
    <row r="1" spans="1:5">
      <c r="A1" s="157" t="s">
        <v>13</v>
      </c>
      <c r="B1" s="157"/>
      <c r="C1" s="157"/>
      <c r="D1" s="157"/>
      <c r="E1" s="157"/>
    </row>
    <row r="2" spans="1:5">
      <c r="A2" s="157" t="s">
        <v>2</v>
      </c>
      <c r="B2" s="157" t="s">
        <v>3</v>
      </c>
      <c r="C2" s="157" t="s">
        <v>4</v>
      </c>
      <c r="D2" s="261" t="s">
        <v>143</v>
      </c>
      <c r="E2" s="157" t="s">
        <v>13</v>
      </c>
    </row>
    <row r="3" spans="1:5">
      <c r="A3" s="158">
        <v>2022010364</v>
      </c>
      <c r="B3" s="159" t="s">
        <v>35</v>
      </c>
      <c r="C3" s="160" t="s">
        <v>36</v>
      </c>
      <c r="D3" s="261">
        <v>99.8782714546561</v>
      </c>
      <c r="E3" s="157">
        <v>90</v>
      </c>
    </row>
    <row r="4" spans="1:5">
      <c r="A4" s="161">
        <v>2022010367</v>
      </c>
      <c r="B4" s="159" t="s">
        <v>37</v>
      </c>
      <c r="C4" s="159" t="s">
        <v>36</v>
      </c>
      <c r="D4" s="261">
        <v>99.9087035909921</v>
      </c>
      <c r="E4" s="157">
        <v>90</v>
      </c>
    </row>
    <row r="5" spans="1:5">
      <c r="A5" s="161">
        <v>2022010369</v>
      </c>
      <c r="B5" s="159" t="s">
        <v>38</v>
      </c>
      <c r="C5" s="159" t="s">
        <v>36</v>
      </c>
      <c r="D5" s="261">
        <v>99.8782714546561</v>
      </c>
      <c r="E5" s="157">
        <v>90</v>
      </c>
    </row>
    <row r="6" spans="1:5">
      <c r="A6" s="161">
        <v>2022010370</v>
      </c>
      <c r="B6" s="159" t="s">
        <v>40</v>
      </c>
      <c r="C6" s="159" t="s">
        <v>36</v>
      </c>
      <c r="D6" s="261">
        <v>99.8478393183201</v>
      </c>
      <c r="E6" s="157">
        <v>90</v>
      </c>
    </row>
    <row r="7" spans="1:5">
      <c r="A7" s="161">
        <v>2022010371</v>
      </c>
      <c r="B7" s="159" t="s">
        <v>41</v>
      </c>
      <c r="C7" s="159" t="s">
        <v>36</v>
      </c>
      <c r="D7" s="261">
        <v>99.8478393183201</v>
      </c>
      <c r="E7" s="157">
        <v>90</v>
      </c>
    </row>
    <row r="8" spans="1:5">
      <c r="A8" s="161">
        <v>2022010372</v>
      </c>
      <c r="B8" s="159" t="s">
        <v>42</v>
      </c>
      <c r="C8" s="159" t="s">
        <v>36</v>
      </c>
      <c r="D8" s="261">
        <v>99.5435179549604</v>
      </c>
      <c r="E8" s="157">
        <v>90</v>
      </c>
    </row>
    <row r="9" spans="1:5">
      <c r="A9" s="161">
        <v>2022010373</v>
      </c>
      <c r="B9" s="159" t="s">
        <v>43</v>
      </c>
      <c r="C9" s="159" t="s">
        <v>36</v>
      </c>
      <c r="D9" s="261">
        <v>99.8174071819842</v>
      </c>
      <c r="E9" s="157">
        <v>90</v>
      </c>
    </row>
    <row r="10" spans="1:5">
      <c r="A10" s="161">
        <v>2022010374</v>
      </c>
      <c r="B10" s="159" t="s">
        <v>44</v>
      </c>
      <c r="C10" s="159" t="s">
        <v>36</v>
      </c>
      <c r="D10" s="261">
        <v>99.8478393183201</v>
      </c>
      <c r="E10" s="157">
        <v>90</v>
      </c>
    </row>
    <row r="11" spans="1:5">
      <c r="A11" s="161">
        <v>2022012311</v>
      </c>
      <c r="B11" s="159" t="s">
        <v>45</v>
      </c>
      <c r="C11" s="159" t="s">
        <v>36</v>
      </c>
      <c r="D11" s="261">
        <v>99.8782714546561</v>
      </c>
      <c r="E11" s="157">
        <v>90</v>
      </c>
    </row>
    <row r="12" spans="1:5">
      <c r="A12" s="161">
        <v>2022010397</v>
      </c>
      <c r="B12" s="159" t="s">
        <v>46</v>
      </c>
      <c r="C12" s="159" t="s">
        <v>36</v>
      </c>
      <c r="D12" s="261">
        <v>99.8478393183201</v>
      </c>
      <c r="E12" s="157">
        <v>90</v>
      </c>
    </row>
    <row r="13" spans="1:5">
      <c r="A13" s="161">
        <v>2022010100</v>
      </c>
      <c r="B13" s="159" t="s">
        <v>47</v>
      </c>
      <c r="C13" s="159" t="s">
        <v>36</v>
      </c>
      <c r="D13" s="261">
        <v>99.8478393183201</v>
      </c>
      <c r="E13" s="157">
        <v>90</v>
      </c>
    </row>
    <row r="14" spans="1:5">
      <c r="A14" s="161">
        <v>2022010377</v>
      </c>
      <c r="B14" s="159" t="s">
        <v>48</v>
      </c>
      <c r="C14" s="159" t="s">
        <v>36</v>
      </c>
      <c r="D14" s="261">
        <v>100</v>
      </c>
      <c r="E14" s="157">
        <v>90</v>
      </c>
    </row>
    <row r="15" spans="1:5">
      <c r="A15" s="161">
        <v>2022010379</v>
      </c>
      <c r="B15" s="159" t="s">
        <v>49</v>
      </c>
      <c r="C15" s="159" t="s">
        <v>36</v>
      </c>
      <c r="D15" s="261">
        <v>99.4826536822885</v>
      </c>
      <c r="E15" s="157">
        <v>90</v>
      </c>
    </row>
    <row r="16" spans="1:5">
      <c r="A16" s="161">
        <v>2022010382</v>
      </c>
      <c r="B16" s="159" t="s">
        <v>50</v>
      </c>
      <c r="C16" s="159" t="s">
        <v>36</v>
      </c>
      <c r="D16" s="261">
        <v>99.9391357273281</v>
      </c>
      <c r="E16" s="157">
        <v>90</v>
      </c>
    </row>
    <row r="17" spans="1:5">
      <c r="A17" s="161">
        <v>2022010383</v>
      </c>
      <c r="B17" s="159" t="s">
        <v>51</v>
      </c>
      <c r="C17" s="159" t="s">
        <v>36</v>
      </c>
      <c r="D17" s="261">
        <v>99.9087035909921</v>
      </c>
      <c r="E17" s="157">
        <v>90</v>
      </c>
    </row>
    <row r="18" spans="1:5">
      <c r="A18" s="161">
        <v>2022010384</v>
      </c>
      <c r="B18" s="159" t="s">
        <v>52</v>
      </c>
      <c r="C18" s="159" t="s">
        <v>36</v>
      </c>
      <c r="D18" s="261">
        <v>99.969567863664</v>
      </c>
      <c r="E18" s="157">
        <v>90</v>
      </c>
    </row>
    <row r="19" spans="1:5">
      <c r="A19" s="161">
        <v>2022010385</v>
      </c>
      <c r="B19" s="159" t="s">
        <v>53</v>
      </c>
      <c r="C19" s="159" t="s">
        <v>36</v>
      </c>
      <c r="D19" s="261">
        <v>99.8782714546561</v>
      </c>
      <c r="E19" s="157">
        <v>90</v>
      </c>
    </row>
    <row r="20" spans="1:5">
      <c r="A20" s="161">
        <v>2022010386</v>
      </c>
      <c r="B20" s="159" t="s">
        <v>54</v>
      </c>
      <c r="C20" s="159" t="s">
        <v>36</v>
      </c>
      <c r="D20" s="261">
        <v>99.8782714546561</v>
      </c>
      <c r="E20" s="157">
        <v>90</v>
      </c>
    </row>
    <row r="21" spans="1:5">
      <c r="A21" s="161">
        <v>2022010389</v>
      </c>
      <c r="B21" s="159" t="s">
        <v>55</v>
      </c>
      <c r="C21" s="159" t="s">
        <v>36</v>
      </c>
      <c r="D21" s="261">
        <v>99.9391357273281</v>
      </c>
      <c r="E21" s="157">
        <v>90</v>
      </c>
    </row>
    <row r="22" spans="1:5">
      <c r="A22" s="161">
        <v>2022010390</v>
      </c>
      <c r="B22" s="159" t="s">
        <v>56</v>
      </c>
      <c r="C22" s="159" t="s">
        <v>36</v>
      </c>
      <c r="D22" s="261">
        <v>99.5130858186245</v>
      </c>
      <c r="E22" s="157">
        <v>90</v>
      </c>
    </row>
    <row r="23" spans="1:5">
      <c r="A23" s="161">
        <v>2022010392</v>
      </c>
      <c r="B23" s="159" t="s">
        <v>57</v>
      </c>
      <c r="C23" s="159" t="s">
        <v>36</v>
      </c>
      <c r="D23" s="261">
        <v>99.7869750456482</v>
      </c>
      <c r="E23" s="157">
        <v>90</v>
      </c>
    </row>
    <row r="24" spans="1:5">
      <c r="A24" s="161">
        <v>2022010394</v>
      </c>
      <c r="B24" s="159" t="s">
        <v>58</v>
      </c>
      <c r="C24" s="159" t="s">
        <v>36</v>
      </c>
      <c r="D24" s="261">
        <v>99.7261107729763</v>
      </c>
      <c r="E24" s="157">
        <v>90</v>
      </c>
    </row>
    <row r="25" spans="1:5">
      <c r="A25" s="161">
        <v>2022012312</v>
      </c>
      <c r="B25" s="159" t="s">
        <v>59</v>
      </c>
      <c r="C25" s="159" t="s">
        <v>36</v>
      </c>
      <c r="D25" s="261">
        <v>98.7218502738892</v>
      </c>
      <c r="E25" s="157">
        <v>90</v>
      </c>
    </row>
    <row r="26" spans="1:5">
      <c r="A26" s="161">
        <v>2022010409</v>
      </c>
      <c r="B26" s="159" t="s">
        <v>60</v>
      </c>
      <c r="C26" s="159" t="s">
        <v>36</v>
      </c>
      <c r="D26" s="261">
        <v>99.7869750456482</v>
      </c>
      <c r="E26" s="157">
        <v>90</v>
      </c>
    </row>
    <row r="27" spans="1:5">
      <c r="A27" s="161">
        <v>2022010411</v>
      </c>
      <c r="B27" s="159" t="s">
        <v>61</v>
      </c>
      <c r="C27" s="159" t="s">
        <v>36</v>
      </c>
      <c r="D27" s="261">
        <v>99.7869750456482</v>
      </c>
      <c r="E27" s="157">
        <v>90</v>
      </c>
    </row>
    <row r="28" spans="1:5">
      <c r="A28" s="161">
        <v>2022010412</v>
      </c>
      <c r="B28" s="159" t="s">
        <v>62</v>
      </c>
      <c r="C28" s="159" t="s">
        <v>36</v>
      </c>
      <c r="D28" s="261">
        <v>99.8174071819842</v>
      </c>
      <c r="E28" s="157">
        <v>90</v>
      </c>
    </row>
    <row r="29" spans="1:5">
      <c r="A29" s="161">
        <v>2022010413</v>
      </c>
      <c r="B29" s="159" t="s">
        <v>63</v>
      </c>
      <c r="C29" s="159" t="s">
        <v>36</v>
      </c>
      <c r="D29" s="261">
        <v>99.7869750456482</v>
      </c>
      <c r="E29" s="157">
        <v>90</v>
      </c>
    </row>
    <row r="30" spans="1:5">
      <c r="A30" s="161">
        <v>2022010414</v>
      </c>
      <c r="B30" s="159" t="s">
        <v>64</v>
      </c>
      <c r="C30" s="159" t="s">
        <v>36</v>
      </c>
      <c r="D30" s="261">
        <v>99.8174071819842</v>
      </c>
      <c r="E30" s="157">
        <v>90</v>
      </c>
    </row>
    <row r="31" spans="1:5">
      <c r="A31" s="161">
        <v>2022010418</v>
      </c>
      <c r="B31" s="159" t="s">
        <v>65</v>
      </c>
      <c r="C31" s="159" t="s">
        <v>36</v>
      </c>
      <c r="D31" s="261">
        <v>99.6348143639683</v>
      </c>
      <c r="E31" s="157">
        <v>90</v>
      </c>
    </row>
    <row r="32" spans="1:5">
      <c r="A32" s="161">
        <v>2022010419</v>
      </c>
      <c r="B32" s="159" t="s">
        <v>66</v>
      </c>
      <c r="C32" s="159" t="s">
        <v>36</v>
      </c>
      <c r="D32" s="261">
        <v>99.7869750456482</v>
      </c>
      <c r="E32" s="157">
        <v>90</v>
      </c>
    </row>
    <row r="33" spans="1:5">
      <c r="A33" s="161">
        <v>2022010516</v>
      </c>
      <c r="B33" s="159" t="s">
        <v>67</v>
      </c>
      <c r="C33" s="159" t="s">
        <v>36</v>
      </c>
      <c r="D33" s="261">
        <v>99.7869750456482</v>
      </c>
      <c r="E33" s="157">
        <v>90</v>
      </c>
    </row>
    <row r="34" spans="1:5">
      <c r="A34" s="161">
        <v>2022010518</v>
      </c>
      <c r="B34" s="159" t="s">
        <v>68</v>
      </c>
      <c r="C34" s="159" t="s">
        <v>36</v>
      </c>
      <c r="D34" s="261">
        <v>99.6956786366403</v>
      </c>
      <c r="E34" s="157">
        <v>90</v>
      </c>
    </row>
    <row r="35" spans="1:5">
      <c r="A35" s="161">
        <v>2022010519</v>
      </c>
      <c r="B35" s="159" t="s">
        <v>69</v>
      </c>
      <c r="C35" s="159" t="s">
        <v>36</v>
      </c>
      <c r="D35" s="261">
        <v>99.7565429093122</v>
      </c>
      <c r="E35" s="157">
        <v>90</v>
      </c>
    </row>
    <row r="36" spans="1:5">
      <c r="A36" s="161">
        <v>2022010622</v>
      </c>
      <c r="B36" s="159" t="s">
        <v>70</v>
      </c>
      <c r="C36" s="159" t="s">
        <v>36</v>
      </c>
      <c r="D36" s="261">
        <v>99.7261107729763</v>
      </c>
      <c r="E36" s="157">
        <v>90</v>
      </c>
    </row>
    <row r="37" spans="1:5">
      <c r="A37" s="161">
        <v>2022010429</v>
      </c>
      <c r="B37" s="159" t="s">
        <v>71</v>
      </c>
      <c r="C37" s="159" t="s">
        <v>72</v>
      </c>
      <c r="D37" s="261">
        <v>99.5473219720024</v>
      </c>
      <c r="E37" s="157">
        <v>90</v>
      </c>
    </row>
    <row r="38" spans="1:5">
      <c r="A38" s="161">
        <v>2022010430</v>
      </c>
      <c r="B38" s="159" t="s">
        <v>73</v>
      </c>
      <c r="C38" s="159" t="s">
        <v>72</v>
      </c>
      <c r="D38" s="261">
        <v>99.6728545343883</v>
      </c>
      <c r="E38" s="157">
        <v>90</v>
      </c>
    </row>
    <row r="39" spans="1:5">
      <c r="A39" s="161">
        <v>2022010431</v>
      </c>
      <c r="B39" s="159" t="s">
        <v>74</v>
      </c>
      <c r="C39" s="159" t="s">
        <v>72</v>
      </c>
      <c r="D39" s="261">
        <v>99.618</v>
      </c>
      <c r="E39" s="157">
        <v>90</v>
      </c>
    </row>
    <row r="40" spans="1:5">
      <c r="A40" s="161">
        <v>2022010432</v>
      </c>
      <c r="B40" s="159" t="s">
        <v>75</v>
      </c>
      <c r="C40" s="159" t="s">
        <v>72</v>
      </c>
      <c r="D40" s="261">
        <v>99.453172550213</v>
      </c>
      <c r="E40" s="157">
        <v>90</v>
      </c>
    </row>
    <row r="41" spans="1:5">
      <c r="A41" s="161">
        <v>2022010435</v>
      </c>
      <c r="B41" s="159" t="s">
        <v>76</v>
      </c>
      <c r="C41" s="159" t="s">
        <v>72</v>
      </c>
      <c r="D41" s="261">
        <v>99.5473219720024</v>
      </c>
      <c r="E41" s="157">
        <v>90</v>
      </c>
    </row>
    <row r="42" spans="1:5">
      <c r="A42" s="161">
        <v>2022010436</v>
      </c>
      <c r="B42" s="159" t="s">
        <v>77</v>
      </c>
      <c r="C42" s="159" t="s">
        <v>72</v>
      </c>
      <c r="D42" s="261">
        <v>99.826631923311</v>
      </c>
      <c r="E42" s="157">
        <v>90</v>
      </c>
    </row>
    <row r="43" spans="1:5">
      <c r="A43" s="161">
        <v>2022010437</v>
      </c>
      <c r="B43" s="159" t="s">
        <v>78</v>
      </c>
      <c r="C43" s="159" t="s">
        <v>72</v>
      </c>
      <c r="D43" s="261">
        <v>99.4845556908095</v>
      </c>
      <c r="E43" s="157">
        <v>90</v>
      </c>
    </row>
    <row r="44" spans="1:5">
      <c r="A44" s="161">
        <v>2022010438</v>
      </c>
      <c r="B44" s="159" t="s">
        <v>79</v>
      </c>
      <c r="C44" s="159" t="s">
        <v>72</v>
      </c>
      <c r="D44" s="261">
        <v>99.6414713937918</v>
      </c>
      <c r="E44" s="157">
        <v>90</v>
      </c>
    </row>
    <row r="45" spans="1:5">
      <c r="A45" s="161">
        <v>2022010439</v>
      </c>
      <c r="B45" s="159" t="s">
        <v>80</v>
      </c>
      <c r="C45" s="159" t="s">
        <v>72</v>
      </c>
      <c r="D45" s="261">
        <v>99.4845556908095</v>
      </c>
      <c r="E45" s="157">
        <v>90</v>
      </c>
    </row>
    <row r="46" spans="1:5">
      <c r="A46" s="161">
        <v>2022010494</v>
      </c>
      <c r="B46" s="159" t="s">
        <v>81</v>
      </c>
      <c r="C46" s="159" t="s">
        <v>72</v>
      </c>
      <c r="D46" s="261">
        <v>99.8297702373707</v>
      </c>
      <c r="E46" s="157">
        <v>90</v>
      </c>
    </row>
    <row r="47" spans="1:5">
      <c r="A47" s="161">
        <v>2022010499</v>
      </c>
      <c r="B47" s="159" t="s">
        <v>82</v>
      </c>
      <c r="C47" s="159" t="s">
        <v>72</v>
      </c>
      <c r="D47" s="261">
        <v>99.6414713937918</v>
      </c>
      <c r="E47" s="157">
        <v>90</v>
      </c>
    </row>
    <row r="48" spans="1:5">
      <c r="A48" s="161">
        <v>2022010585</v>
      </c>
      <c r="B48" s="159" t="s">
        <v>83</v>
      </c>
      <c r="C48" s="159" t="s">
        <v>72</v>
      </c>
      <c r="D48" s="261">
        <v>99.515938831406</v>
      </c>
      <c r="E48" s="157">
        <v>90</v>
      </c>
    </row>
    <row r="49" spans="1:5">
      <c r="A49" s="161">
        <v>2022010584</v>
      </c>
      <c r="B49" s="159" t="s">
        <v>84</v>
      </c>
      <c r="C49" s="159" t="s">
        <v>72</v>
      </c>
      <c r="D49" s="261">
        <v>99.5473219720024</v>
      </c>
      <c r="E49" s="157">
        <v>90</v>
      </c>
    </row>
    <row r="50" spans="1:5">
      <c r="A50" s="161">
        <v>2022010408</v>
      </c>
      <c r="B50" s="159" t="s">
        <v>85</v>
      </c>
      <c r="C50" s="159" t="s">
        <v>72</v>
      </c>
      <c r="D50" s="261">
        <v>99.7387591296409</v>
      </c>
      <c r="E50" s="157">
        <v>90</v>
      </c>
    </row>
    <row r="51" spans="1:5">
      <c r="A51" s="161">
        <v>2022010422</v>
      </c>
      <c r="B51" s="159" t="s">
        <v>86</v>
      </c>
      <c r="C51" s="159" t="s">
        <v>72</v>
      </c>
      <c r="D51" s="261">
        <v>99.8297702373707</v>
      </c>
      <c r="E51" s="157">
        <v>90</v>
      </c>
    </row>
    <row r="52" spans="1:5">
      <c r="A52" s="161">
        <v>2022010426</v>
      </c>
      <c r="B52" s="159" t="s">
        <v>87</v>
      </c>
      <c r="C52" s="159" t="s">
        <v>72</v>
      </c>
      <c r="D52" s="261">
        <v>99.7042376749848</v>
      </c>
      <c r="E52" s="157">
        <v>90</v>
      </c>
    </row>
    <row r="53" spans="1:5">
      <c r="A53" s="161">
        <v>2022010427</v>
      </c>
      <c r="B53" s="159" t="s">
        <v>88</v>
      </c>
      <c r="C53" s="159" t="s">
        <v>72</v>
      </c>
      <c r="D53" s="261">
        <v>99.8297702373707</v>
      </c>
      <c r="E53" s="157">
        <v>90</v>
      </c>
    </row>
    <row r="54" spans="1:5">
      <c r="A54" s="161">
        <v>2022010440</v>
      </c>
      <c r="B54" s="159" t="s">
        <v>89</v>
      </c>
      <c r="C54" s="159" t="s">
        <v>72</v>
      </c>
      <c r="D54" s="261">
        <v>99.7010993609251</v>
      </c>
      <c r="E54" s="157">
        <v>90</v>
      </c>
    </row>
    <row r="55" spans="1:5">
      <c r="A55" s="161">
        <v>2022010441</v>
      </c>
      <c r="B55" s="159" t="s">
        <v>90</v>
      </c>
      <c r="C55" s="159" t="s">
        <v>72</v>
      </c>
      <c r="D55" s="261">
        <v>99.1016813755326</v>
      </c>
      <c r="E55" s="157">
        <v>90</v>
      </c>
    </row>
    <row r="56" spans="1:5">
      <c r="A56" s="161">
        <v>2022010442</v>
      </c>
      <c r="B56" s="159" t="s">
        <v>91</v>
      </c>
      <c r="C56" s="159" t="s">
        <v>72</v>
      </c>
      <c r="D56" s="261">
        <v>99.6069499391357</v>
      </c>
      <c r="E56" s="157">
        <v>90</v>
      </c>
    </row>
    <row r="57" spans="1:5">
      <c r="A57" s="161">
        <v>2022010443</v>
      </c>
      <c r="B57" s="159" t="s">
        <v>92</v>
      </c>
      <c r="C57" s="159" t="s">
        <v>72</v>
      </c>
      <c r="D57" s="261">
        <v>99.7042376749848</v>
      </c>
      <c r="E57" s="157">
        <v>90</v>
      </c>
    </row>
    <row r="58" spans="1:5">
      <c r="A58" s="161">
        <v>2022010445</v>
      </c>
      <c r="B58" s="159" t="s">
        <v>93</v>
      </c>
      <c r="C58" s="159" t="s">
        <v>72</v>
      </c>
      <c r="D58" s="261">
        <v>99.7670039561777</v>
      </c>
      <c r="E58" s="157">
        <v>90</v>
      </c>
    </row>
    <row r="59" spans="1:5">
      <c r="A59" s="161">
        <v>2022010446</v>
      </c>
      <c r="B59" s="159" t="s">
        <v>94</v>
      </c>
      <c r="C59" s="159" t="s">
        <v>72</v>
      </c>
      <c r="D59" s="261">
        <v>99.6446097078515</v>
      </c>
      <c r="E59" s="157">
        <v>90</v>
      </c>
    </row>
    <row r="60" spans="1:5">
      <c r="A60" s="161">
        <v>2022010448</v>
      </c>
      <c r="B60" s="159" t="s">
        <v>95</v>
      </c>
      <c r="C60" s="159" t="s">
        <v>72</v>
      </c>
      <c r="D60" s="261">
        <v>99.6414713937918</v>
      </c>
      <c r="E60" s="157">
        <v>90</v>
      </c>
    </row>
    <row r="61" spans="1:5">
      <c r="A61" s="161">
        <v>2022010449</v>
      </c>
      <c r="B61" s="159" t="s">
        <v>96</v>
      </c>
      <c r="C61" s="159" t="s">
        <v>72</v>
      </c>
      <c r="D61" s="261">
        <v>99.7105143031041</v>
      </c>
      <c r="E61" s="157">
        <v>90</v>
      </c>
    </row>
    <row r="62" spans="1:5">
      <c r="A62" s="161">
        <v>2022010452</v>
      </c>
      <c r="B62" s="159" t="s">
        <v>97</v>
      </c>
      <c r="C62" s="159" t="s">
        <v>72</v>
      </c>
      <c r="D62" s="261">
        <v>99.7670039561777</v>
      </c>
      <c r="E62" s="157">
        <v>90</v>
      </c>
    </row>
    <row r="63" spans="1:5">
      <c r="A63" s="161">
        <v>2022010453</v>
      </c>
      <c r="B63" s="159" t="s">
        <v>98</v>
      </c>
      <c r="C63" s="159" t="s">
        <v>72</v>
      </c>
      <c r="D63" s="261">
        <v>99.515938831406</v>
      </c>
      <c r="E63" s="157">
        <v>90</v>
      </c>
    </row>
    <row r="64" spans="1:5">
      <c r="A64" s="161">
        <v>2022010454</v>
      </c>
      <c r="B64" s="159" t="s">
        <v>99</v>
      </c>
      <c r="C64" s="159" t="s">
        <v>72</v>
      </c>
      <c r="D64" s="261">
        <v>99.515938831406</v>
      </c>
      <c r="E64" s="157">
        <v>90</v>
      </c>
    </row>
    <row r="65" spans="1:5">
      <c r="A65" s="161">
        <v>2022010456</v>
      </c>
      <c r="B65" s="159" t="s">
        <v>100</v>
      </c>
      <c r="C65" s="159" t="s">
        <v>72</v>
      </c>
      <c r="D65" s="261">
        <v>99.453172550213</v>
      </c>
      <c r="E65" s="157">
        <v>90</v>
      </c>
    </row>
    <row r="66" spans="1:5">
      <c r="A66" s="161">
        <v>2022010458</v>
      </c>
      <c r="B66" s="159" t="s">
        <v>101</v>
      </c>
      <c r="C66" s="159" t="s">
        <v>72</v>
      </c>
      <c r="D66" s="261">
        <v>99.6289181375532</v>
      </c>
      <c r="E66" s="157">
        <v>90</v>
      </c>
    </row>
    <row r="67" spans="1:5">
      <c r="A67" s="161">
        <v>2022010459</v>
      </c>
      <c r="B67" s="159" t="s">
        <v>102</v>
      </c>
      <c r="C67" s="159" t="s">
        <v>72</v>
      </c>
      <c r="D67" s="261">
        <v>99.5630135423007</v>
      </c>
      <c r="E67" s="157">
        <v>90</v>
      </c>
    </row>
    <row r="68" spans="1:5">
      <c r="A68" s="161">
        <v>2022012316</v>
      </c>
      <c r="B68" s="159" t="s">
        <v>103</v>
      </c>
      <c r="C68" s="159" t="s">
        <v>72</v>
      </c>
      <c r="D68" s="261">
        <v>99.6885461046865</v>
      </c>
      <c r="E68" s="157">
        <v>90</v>
      </c>
    </row>
    <row r="69" spans="1:5">
      <c r="A69" s="161">
        <v>2022010511</v>
      </c>
      <c r="B69" s="159" t="s">
        <v>104</v>
      </c>
      <c r="C69" s="159" t="s">
        <v>72</v>
      </c>
      <c r="D69" s="261">
        <v>99.5473219720024</v>
      </c>
      <c r="E69" s="157">
        <v>90</v>
      </c>
    </row>
    <row r="70" spans="1:5">
      <c r="A70" s="161">
        <v>2022010512</v>
      </c>
      <c r="B70" s="159" t="s">
        <v>105</v>
      </c>
      <c r="C70" s="159" t="s">
        <v>72</v>
      </c>
      <c r="D70" s="261">
        <v>99.5473219720024</v>
      </c>
      <c r="E70" s="157">
        <v>90</v>
      </c>
    </row>
    <row r="71" spans="1:5">
      <c r="A71" s="161">
        <v>2022010406</v>
      </c>
      <c r="B71" s="159" t="s">
        <v>106</v>
      </c>
      <c r="C71" s="159" t="s">
        <v>107</v>
      </c>
      <c r="D71" s="261">
        <v>100</v>
      </c>
      <c r="E71" s="157">
        <v>90</v>
      </c>
    </row>
    <row r="72" spans="1:5">
      <c r="A72" s="161">
        <v>2022010407</v>
      </c>
      <c r="B72" s="159" t="s">
        <v>108</v>
      </c>
      <c r="C72" s="159" t="s">
        <v>107</v>
      </c>
      <c r="D72" s="261">
        <v>100</v>
      </c>
      <c r="E72" s="157">
        <v>90</v>
      </c>
    </row>
    <row r="73" spans="1:5">
      <c r="A73" s="161">
        <v>2022010460</v>
      </c>
      <c r="B73" s="159" t="s">
        <v>109</v>
      </c>
      <c r="C73" s="159" t="s">
        <v>107</v>
      </c>
      <c r="D73" s="261">
        <v>99.6874023132229</v>
      </c>
      <c r="E73" s="157">
        <v>90</v>
      </c>
    </row>
    <row r="74" spans="1:5">
      <c r="A74" s="161">
        <v>2022010461</v>
      </c>
      <c r="B74" s="159" t="s">
        <v>110</v>
      </c>
      <c r="C74" s="159" t="s">
        <v>107</v>
      </c>
      <c r="D74" s="261">
        <v>99.6874023132229</v>
      </c>
      <c r="E74" s="157">
        <v>90</v>
      </c>
    </row>
    <row r="75" spans="1:5">
      <c r="A75" s="161">
        <v>2022010463</v>
      </c>
      <c r="B75" s="159" t="s">
        <v>111</v>
      </c>
      <c r="C75" s="159" t="s">
        <v>107</v>
      </c>
      <c r="D75" s="261">
        <v>99.6874023132229</v>
      </c>
      <c r="E75" s="157">
        <v>90</v>
      </c>
    </row>
    <row r="76" spans="1:5">
      <c r="A76" s="161">
        <v>2022010465</v>
      </c>
      <c r="B76" s="159" t="s">
        <v>112</v>
      </c>
      <c r="C76" s="159" t="s">
        <v>107</v>
      </c>
      <c r="D76" s="261">
        <v>100</v>
      </c>
      <c r="E76" s="157">
        <v>90</v>
      </c>
    </row>
    <row r="77" spans="1:5">
      <c r="A77" s="161">
        <v>2022010467</v>
      </c>
      <c r="B77" s="159" t="s">
        <v>113</v>
      </c>
      <c r="C77" s="159" t="s">
        <v>107</v>
      </c>
      <c r="D77" s="261">
        <v>100</v>
      </c>
      <c r="E77" s="157">
        <v>90</v>
      </c>
    </row>
    <row r="78" spans="1:5">
      <c r="A78" s="161">
        <v>2022010468</v>
      </c>
      <c r="B78" s="159" t="s">
        <v>114</v>
      </c>
      <c r="C78" s="159" t="s">
        <v>107</v>
      </c>
      <c r="D78" s="261">
        <v>100</v>
      </c>
      <c r="E78" s="157">
        <v>90</v>
      </c>
    </row>
    <row r="79" spans="1:5">
      <c r="A79" s="161">
        <v>2022010469</v>
      </c>
      <c r="B79" s="159" t="s">
        <v>115</v>
      </c>
      <c r="C79" s="159" t="s">
        <v>107</v>
      </c>
      <c r="D79" s="261">
        <v>100</v>
      </c>
      <c r="E79" s="157">
        <v>90</v>
      </c>
    </row>
    <row r="80" spans="1:5">
      <c r="A80" s="161">
        <v>2022010471</v>
      </c>
      <c r="B80" s="159" t="s">
        <v>116</v>
      </c>
      <c r="C80" s="159" t="s">
        <v>107</v>
      </c>
      <c r="D80" s="261">
        <v>100</v>
      </c>
      <c r="E80" s="157">
        <v>90</v>
      </c>
    </row>
    <row r="81" spans="1:5">
      <c r="A81" s="161">
        <v>2022010500</v>
      </c>
      <c r="B81" s="159" t="s">
        <v>117</v>
      </c>
      <c r="C81" s="159" t="s">
        <v>107</v>
      </c>
      <c r="D81" s="261">
        <v>100</v>
      </c>
      <c r="E81" s="157">
        <v>90</v>
      </c>
    </row>
    <row r="82" spans="1:5">
      <c r="A82" s="161">
        <v>2022010501</v>
      </c>
      <c r="B82" s="159" t="s">
        <v>118</v>
      </c>
      <c r="C82" s="159" t="s">
        <v>107</v>
      </c>
      <c r="D82" s="261">
        <v>100</v>
      </c>
      <c r="E82" s="157">
        <v>90</v>
      </c>
    </row>
    <row r="83" spans="1:5">
      <c r="A83" s="161">
        <v>2022010421</v>
      </c>
      <c r="B83" s="159" t="s">
        <v>119</v>
      </c>
      <c r="C83" s="159" t="s">
        <v>107</v>
      </c>
      <c r="D83" s="261">
        <v>100</v>
      </c>
      <c r="E83" s="157">
        <v>90</v>
      </c>
    </row>
    <row r="84" spans="1:5">
      <c r="A84" s="161">
        <v>2022010423</v>
      </c>
      <c r="B84" s="159" t="s">
        <v>120</v>
      </c>
      <c r="C84" s="159" t="s">
        <v>107</v>
      </c>
      <c r="D84" s="261">
        <v>100</v>
      </c>
      <c r="E84" s="157">
        <v>90</v>
      </c>
    </row>
    <row r="85" spans="1:5">
      <c r="A85" s="161">
        <v>2022010424</v>
      </c>
      <c r="B85" s="159" t="s">
        <v>121</v>
      </c>
      <c r="C85" s="159" t="s">
        <v>107</v>
      </c>
      <c r="D85" s="261">
        <v>99.5311034698343</v>
      </c>
      <c r="E85" s="157">
        <v>90</v>
      </c>
    </row>
    <row r="86" spans="1:5">
      <c r="A86" s="161">
        <v>2022010425</v>
      </c>
      <c r="B86" s="159" t="s">
        <v>122</v>
      </c>
      <c r="C86" s="159" t="s">
        <v>107</v>
      </c>
      <c r="D86" s="261">
        <v>100</v>
      </c>
      <c r="E86" s="157">
        <v>90</v>
      </c>
    </row>
    <row r="87" spans="1:5">
      <c r="A87" s="161">
        <v>2022010473</v>
      </c>
      <c r="B87" s="159" t="s">
        <v>123</v>
      </c>
      <c r="C87" s="159" t="s">
        <v>107</v>
      </c>
      <c r="D87" s="261">
        <v>99.6874023132229</v>
      </c>
      <c r="E87" s="157">
        <v>90</v>
      </c>
    </row>
    <row r="88" spans="1:5">
      <c r="A88" s="161">
        <v>2022010476</v>
      </c>
      <c r="B88" s="159" t="s">
        <v>124</v>
      </c>
      <c r="C88" s="159" t="s">
        <v>107</v>
      </c>
      <c r="D88" s="261">
        <v>99.6874023132229</v>
      </c>
      <c r="E88" s="157">
        <v>90</v>
      </c>
    </row>
    <row r="89" spans="1:5">
      <c r="A89" s="161">
        <v>2022010477</v>
      </c>
      <c r="B89" s="159" t="s">
        <v>125</v>
      </c>
      <c r="C89" s="159" t="s">
        <v>107</v>
      </c>
      <c r="D89" s="261">
        <v>100</v>
      </c>
      <c r="E89" s="157">
        <v>90</v>
      </c>
    </row>
    <row r="90" spans="1:5">
      <c r="A90" s="161">
        <v>2022010478</v>
      </c>
      <c r="B90" s="159" t="s">
        <v>126</v>
      </c>
      <c r="C90" s="159" t="s">
        <v>107</v>
      </c>
      <c r="D90" s="261">
        <v>99.6874023132229</v>
      </c>
      <c r="E90" s="157">
        <v>90</v>
      </c>
    </row>
    <row r="91" spans="1:5">
      <c r="A91" s="161">
        <v>2022010479</v>
      </c>
      <c r="B91" s="159" t="s">
        <v>127</v>
      </c>
      <c r="C91" s="159" t="s">
        <v>107</v>
      </c>
      <c r="D91" s="261">
        <v>100</v>
      </c>
      <c r="E91" s="157">
        <v>90</v>
      </c>
    </row>
    <row r="92" spans="1:5">
      <c r="A92" s="161">
        <v>2022010480</v>
      </c>
      <c r="B92" s="159" t="s">
        <v>128</v>
      </c>
      <c r="C92" s="159" t="s">
        <v>107</v>
      </c>
      <c r="D92" s="261">
        <v>100</v>
      </c>
      <c r="E92" s="157">
        <v>90</v>
      </c>
    </row>
    <row r="93" spans="1:5">
      <c r="A93" s="161">
        <v>2022010482</v>
      </c>
      <c r="B93" s="159" t="s">
        <v>129</v>
      </c>
      <c r="C93" s="159" t="s">
        <v>107</v>
      </c>
      <c r="D93" s="261">
        <v>99.8437011566114</v>
      </c>
      <c r="E93" s="157">
        <v>90</v>
      </c>
    </row>
    <row r="94" spans="1:5">
      <c r="A94" s="161">
        <v>2022010483</v>
      </c>
      <c r="B94" s="159" t="s">
        <v>130</v>
      </c>
      <c r="C94" s="159" t="s">
        <v>107</v>
      </c>
      <c r="D94" s="261">
        <v>100</v>
      </c>
      <c r="E94" s="157">
        <v>90</v>
      </c>
    </row>
    <row r="95" spans="1:5">
      <c r="A95" s="161">
        <v>2022010487</v>
      </c>
      <c r="B95" s="159" t="s">
        <v>131</v>
      </c>
      <c r="C95" s="159" t="s">
        <v>107</v>
      </c>
      <c r="D95" s="261">
        <v>100</v>
      </c>
      <c r="E95" s="157">
        <v>90</v>
      </c>
    </row>
    <row r="96" spans="1:5">
      <c r="A96" s="161">
        <v>2022010489</v>
      </c>
      <c r="B96" s="159" t="s">
        <v>132</v>
      </c>
      <c r="C96" s="159" t="s">
        <v>107</v>
      </c>
      <c r="D96" s="261">
        <v>100</v>
      </c>
      <c r="E96" s="157">
        <v>90</v>
      </c>
    </row>
    <row r="97" spans="1:5">
      <c r="A97" s="161">
        <v>2022010490</v>
      </c>
      <c r="B97" s="159" t="s">
        <v>133</v>
      </c>
      <c r="C97" s="159" t="s">
        <v>107</v>
      </c>
      <c r="D97" s="261">
        <v>100</v>
      </c>
      <c r="E97" s="157">
        <v>90</v>
      </c>
    </row>
    <row r="98" spans="1:5">
      <c r="A98" s="161">
        <v>2022010504</v>
      </c>
      <c r="B98" s="159" t="s">
        <v>134</v>
      </c>
      <c r="C98" s="159" t="s">
        <v>107</v>
      </c>
      <c r="D98" s="261">
        <v>100</v>
      </c>
      <c r="E98" s="157">
        <v>90</v>
      </c>
    </row>
    <row r="99" spans="1:5">
      <c r="A99" s="161">
        <v>2022010506</v>
      </c>
      <c r="B99" s="159" t="s">
        <v>135</v>
      </c>
      <c r="C99" s="159" t="s">
        <v>107</v>
      </c>
      <c r="D99" s="261">
        <v>100</v>
      </c>
      <c r="E99" s="157">
        <v>90</v>
      </c>
    </row>
    <row r="100" spans="1:5">
      <c r="A100" s="161">
        <v>2022010507</v>
      </c>
      <c r="B100" s="159" t="s">
        <v>136</v>
      </c>
      <c r="C100" s="159" t="s">
        <v>107</v>
      </c>
      <c r="D100" s="261">
        <v>100</v>
      </c>
      <c r="E100" s="157">
        <v>90</v>
      </c>
    </row>
    <row r="101" spans="1:5">
      <c r="A101" s="161">
        <v>2022011451</v>
      </c>
      <c r="B101" s="159" t="s">
        <v>137</v>
      </c>
      <c r="C101" s="159" t="s">
        <v>107</v>
      </c>
      <c r="D101" s="261">
        <v>100</v>
      </c>
      <c r="E101" s="157">
        <v>90</v>
      </c>
    </row>
    <row r="102" spans="1:5">
      <c r="A102" s="161">
        <v>2022010837</v>
      </c>
      <c r="B102" s="159" t="s">
        <v>138</v>
      </c>
      <c r="C102" s="159" t="s">
        <v>107</v>
      </c>
      <c r="D102" s="261">
        <v>100</v>
      </c>
      <c r="E102" s="157">
        <v>90</v>
      </c>
    </row>
    <row r="103" spans="1:5">
      <c r="A103" s="161">
        <v>2022010547</v>
      </c>
      <c r="B103" s="159" t="s">
        <v>139</v>
      </c>
      <c r="C103" s="159" t="s">
        <v>107</v>
      </c>
      <c r="D103" s="261">
        <v>99.7186620819006</v>
      </c>
      <c r="E103" s="157">
        <v>90</v>
      </c>
    </row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AC200"/>
  <sheetViews>
    <sheetView topLeftCell="A21" workbookViewId="0">
      <pane xSplit="4" topLeftCell="E1" activePane="topRight" state="frozen"/>
      <selection/>
      <selection pane="topRight" activeCell="A40" sqref="$A40:$XFD40"/>
    </sheetView>
  </sheetViews>
  <sheetFormatPr defaultColWidth="12" defaultRowHeight="18" customHeight="1"/>
  <cols>
    <col min="1" max="2" width="11.1083333333333" style="4" customWidth="1"/>
    <col min="3" max="3" width="12.8833333333333" style="4" customWidth="1"/>
    <col min="4" max="4" width="27.775" style="4" customWidth="1"/>
    <col min="5" max="5" width="50.4416666666667" style="4" customWidth="1"/>
    <col min="6" max="6" width="8.44166666666667" style="4" customWidth="1"/>
    <col min="7" max="7" width="16.3333333333333" style="4" customWidth="1"/>
    <col min="8" max="8" width="50.4416666666667" style="4" customWidth="1"/>
    <col min="9" max="9" width="9.33333333333333" style="4" customWidth="1"/>
    <col min="10" max="10" width="17.2166666666667" style="4" customWidth="1"/>
    <col min="11" max="11" width="9.33333333333333" style="4" customWidth="1"/>
    <col min="12" max="12" width="39.4416666666667" style="4" customWidth="1"/>
    <col min="13" max="13" width="9.775" style="4" customWidth="1"/>
    <col min="14" max="14" width="5.88333333333333" style="4" customWidth="1"/>
    <col min="15" max="15" width="27.8833333333333" style="4" customWidth="1"/>
    <col min="16" max="16" width="9.44166666666667" style="4" customWidth="1"/>
    <col min="17" max="18" width="18.6666666666667" style="4" customWidth="1"/>
    <col min="19" max="19" width="23.4416666666667" style="4" customWidth="1"/>
    <col min="20" max="20" width="10.2166666666667" style="4" customWidth="1"/>
    <col min="21" max="21" width="19.1083333333333" style="4" customWidth="1"/>
    <col min="22" max="23" width="10.2166666666667" style="4" customWidth="1"/>
    <col min="24" max="24" width="50.4416666666667" style="4" customWidth="1"/>
    <col min="25" max="25" width="8.44166666666667" style="4" customWidth="1"/>
    <col min="26" max="26" width="50.4416666666667" style="4" customWidth="1"/>
    <col min="27" max="27" width="8.44166666666667" style="4" customWidth="1"/>
    <col min="28" max="28" width="9.33333333333333" style="4" customWidth="1"/>
    <col min="29" max="29" width="14.6666666666667" style="4" customWidth="1"/>
    <col min="30" max="16384" width="12" style="4"/>
  </cols>
  <sheetData>
    <row r="1" ht="21.75" customHeight="1" spans="1:29">
      <c r="A1" s="162" t="s">
        <v>140</v>
      </c>
      <c r="B1" s="11" t="s">
        <v>4</v>
      </c>
      <c r="C1" s="162" t="s">
        <v>2</v>
      </c>
      <c r="D1" s="162" t="s">
        <v>3</v>
      </c>
      <c r="E1" s="163" t="s">
        <v>144</v>
      </c>
      <c r="F1" s="163"/>
      <c r="G1" s="164"/>
      <c r="H1" s="164"/>
      <c r="I1" s="163"/>
      <c r="J1" s="164"/>
      <c r="K1" s="164"/>
      <c r="L1" s="182" t="s">
        <v>145</v>
      </c>
      <c r="M1" s="182"/>
      <c r="N1" s="14"/>
      <c r="O1" s="182"/>
      <c r="P1" s="182"/>
      <c r="Q1" s="182"/>
      <c r="R1" s="14"/>
      <c r="S1" s="199" t="s">
        <v>146</v>
      </c>
      <c r="T1" s="13"/>
      <c r="U1" s="13"/>
      <c r="V1" s="13"/>
      <c r="W1" s="13"/>
      <c r="X1" s="200" t="s">
        <v>147</v>
      </c>
      <c r="Y1" s="164"/>
      <c r="Z1" s="164"/>
      <c r="AA1" s="164"/>
      <c r="AB1" s="164"/>
      <c r="AC1" s="223" t="s">
        <v>148</v>
      </c>
    </row>
    <row r="2" ht="14.25" customHeight="1" spans="1:29">
      <c r="A2" s="164"/>
      <c r="B2" s="91"/>
      <c r="C2" s="164"/>
      <c r="D2" s="18"/>
      <c r="E2" s="165" t="s">
        <v>149</v>
      </c>
      <c r="F2" s="165"/>
      <c r="G2" s="164"/>
      <c r="H2" s="166" t="s">
        <v>150</v>
      </c>
      <c r="I2" s="166"/>
      <c r="J2" s="14"/>
      <c r="K2" s="183" t="s">
        <v>151</v>
      </c>
      <c r="L2" s="184" t="s">
        <v>152</v>
      </c>
      <c r="M2" s="184"/>
      <c r="N2" s="13"/>
      <c r="O2" s="185"/>
      <c r="P2" s="186"/>
      <c r="Q2" s="201"/>
      <c r="R2" s="202" t="s">
        <v>151</v>
      </c>
      <c r="S2" s="203" t="s">
        <v>149</v>
      </c>
      <c r="T2" s="14"/>
      <c r="U2" s="203" t="s">
        <v>153</v>
      </c>
      <c r="V2" s="14"/>
      <c r="W2" s="204" t="s">
        <v>151</v>
      </c>
      <c r="X2" s="205" t="s">
        <v>149</v>
      </c>
      <c r="Y2" s="14"/>
      <c r="Z2" s="205" t="s">
        <v>153</v>
      </c>
      <c r="AA2" s="14"/>
      <c r="AB2" s="224" t="s">
        <v>151</v>
      </c>
      <c r="AC2" s="164"/>
    </row>
    <row r="3" ht="14.25" customHeight="1" spans="1:29">
      <c r="A3" s="164"/>
      <c r="B3" s="15"/>
      <c r="C3" s="164"/>
      <c r="D3" s="18"/>
      <c r="E3" s="167" t="s">
        <v>154</v>
      </c>
      <c r="F3" s="168" t="s">
        <v>155</v>
      </c>
      <c r="G3" s="168" t="s">
        <v>156</v>
      </c>
      <c r="H3" s="168" t="s">
        <v>154</v>
      </c>
      <c r="I3" s="168" t="s">
        <v>155</v>
      </c>
      <c r="J3" s="168" t="s">
        <v>156</v>
      </c>
      <c r="K3" s="15"/>
      <c r="L3" s="187" t="s">
        <v>157</v>
      </c>
      <c r="M3" s="187" t="s">
        <v>158</v>
      </c>
      <c r="N3" s="187" t="s">
        <v>159</v>
      </c>
      <c r="O3" s="187" t="s">
        <v>160</v>
      </c>
      <c r="P3" s="187" t="s">
        <v>158</v>
      </c>
      <c r="Q3" s="187" t="s">
        <v>161</v>
      </c>
      <c r="R3" s="15"/>
      <c r="S3" s="206" t="s">
        <v>154</v>
      </c>
      <c r="T3" s="206" t="s">
        <v>159</v>
      </c>
      <c r="U3" s="206" t="s">
        <v>154</v>
      </c>
      <c r="V3" s="206" t="s">
        <v>159</v>
      </c>
      <c r="W3" s="15"/>
      <c r="X3" s="207" t="s">
        <v>154</v>
      </c>
      <c r="Y3" s="207" t="s">
        <v>159</v>
      </c>
      <c r="Z3" s="207" t="s">
        <v>154</v>
      </c>
      <c r="AA3" s="207" t="s">
        <v>159</v>
      </c>
      <c r="AB3" s="15"/>
      <c r="AC3" s="164"/>
    </row>
    <row r="4" ht="14.25" spans="1:29">
      <c r="A4" s="18">
        <v>1</v>
      </c>
      <c r="B4" s="19" t="s">
        <v>36</v>
      </c>
      <c r="C4" s="20">
        <v>2022010364</v>
      </c>
      <c r="D4" s="21" t="s">
        <v>35</v>
      </c>
      <c r="E4" s="169"/>
      <c r="F4" s="170"/>
      <c r="G4" s="170"/>
      <c r="H4" s="170"/>
      <c r="I4" s="170"/>
      <c r="J4" s="170"/>
      <c r="K4" s="179">
        <f t="shared" ref="K4:K35" si="0">G4+J4*0.2</f>
        <v>0</v>
      </c>
      <c r="L4" s="188"/>
      <c r="M4" s="188"/>
      <c r="N4" s="188"/>
      <c r="O4" s="188"/>
      <c r="P4" s="188"/>
      <c r="Q4" s="188"/>
      <c r="R4" s="188">
        <f t="shared" ref="R4:R35" si="1">N4+Q4*0.5</f>
        <v>0</v>
      </c>
      <c r="S4" s="208"/>
      <c r="T4" s="208"/>
      <c r="U4" s="209"/>
      <c r="V4" s="210"/>
      <c r="W4" s="211">
        <f t="shared" ref="W4:W35" si="2">T4+V4</f>
        <v>0</v>
      </c>
      <c r="X4" s="212" t="s">
        <v>162</v>
      </c>
      <c r="Y4" s="213">
        <v>0.5</v>
      </c>
      <c r="Z4" s="213"/>
      <c r="AA4" s="213"/>
      <c r="AB4" s="213">
        <f t="shared" ref="AB4:AB35" si="3">Y4+AA4</f>
        <v>0.5</v>
      </c>
      <c r="AC4" s="225">
        <f t="shared" ref="AC4:AC35" si="4">K4+R4+W4+AB4</f>
        <v>0.5</v>
      </c>
    </row>
    <row r="5" ht="14.25" spans="1:29">
      <c r="A5" s="24">
        <v>2</v>
      </c>
      <c r="B5" s="21" t="s">
        <v>36</v>
      </c>
      <c r="C5" s="25">
        <v>2022010367</v>
      </c>
      <c r="D5" s="21" t="s">
        <v>37</v>
      </c>
      <c r="E5" s="169" t="s">
        <v>163</v>
      </c>
      <c r="F5" s="170">
        <v>8</v>
      </c>
      <c r="G5" s="170">
        <v>5.33</v>
      </c>
      <c r="H5" s="170" t="s">
        <v>164</v>
      </c>
      <c r="I5" s="170">
        <v>5</v>
      </c>
      <c r="J5" s="170">
        <v>5</v>
      </c>
      <c r="K5" s="179">
        <f t="shared" si="0"/>
        <v>6.33</v>
      </c>
      <c r="L5" s="188"/>
      <c r="M5" s="188"/>
      <c r="N5" s="188"/>
      <c r="O5" s="188"/>
      <c r="P5" s="188"/>
      <c r="Q5" s="188"/>
      <c r="R5" s="188">
        <f t="shared" si="1"/>
        <v>0</v>
      </c>
      <c r="S5" s="208"/>
      <c r="T5" s="208"/>
      <c r="U5" s="209"/>
      <c r="V5" s="210"/>
      <c r="W5" s="211">
        <f t="shared" si="2"/>
        <v>0</v>
      </c>
      <c r="X5" s="212" t="s">
        <v>162</v>
      </c>
      <c r="Y5" s="213">
        <v>0.5</v>
      </c>
      <c r="Z5" s="213"/>
      <c r="AA5" s="213"/>
      <c r="AB5" s="213">
        <f t="shared" si="3"/>
        <v>0.5</v>
      </c>
      <c r="AC5" s="225">
        <f t="shared" si="4"/>
        <v>6.83</v>
      </c>
    </row>
    <row r="6" ht="13.5" customHeight="1" spans="1:29">
      <c r="A6" s="24">
        <v>3</v>
      </c>
      <c r="B6" s="21" t="s">
        <v>36</v>
      </c>
      <c r="C6" s="25">
        <v>2022010369</v>
      </c>
      <c r="D6" s="21" t="s">
        <v>38</v>
      </c>
      <c r="E6" s="169"/>
      <c r="F6" s="170"/>
      <c r="G6" s="170"/>
      <c r="H6" s="170"/>
      <c r="I6" s="170"/>
      <c r="J6" s="170"/>
      <c r="K6" s="179">
        <f t="shared" si="0"/>
        <v>0</v>
      </c>
      <c r="L6" s="188"/>
      <c r="M6" s="188"/>
      <c r="N6" s="188"/>
      <c r="O6" s="188"/>
      <c r="P6" s="188"/>
      <c r="Q6" s="188"/>
      <c r="R6" s="188">
        <f t="shared" si="1"/>
        <v>0</v>
      </c>
      <c r="S6" s="208"/>
      <c r="T6" s="208"/>
      <c r="U6" s="209"/>
      <c r="V6" s="210"/>
      <c r="W6" s="211">
        <f t="shared" si="2"/>
        <v>0</v>
      </c>
      <c r="X6" s="212" t="s">
        <v>162</v>
      </c>
      <c r="Y6" s="213">
        <v>0.5</v>
      </c>
      <c r="Z6" s="213"/>
      <c r="AA6" s="213"/>
      <c r="AB6" s="213">
        <f t="shared" si="3"/>
        <v>0.5</v>
      </c>
      <c r="AC6" s="225">
        <f t="shared" si="4"/>
        <v>0.5</v>
      </c>
    </row>
    <row r="7" ht="14.25" spans="1:29">
      <c r="A7" s="24">
        <v>4</v>
      </c>
      <c r="B7" s="21" t="s">
        <v>36</v>
      </c>
      <c r="C7" s="25">
        <v>2022010370</v>
      </c>
      <c r="D7" s="21" t="s">
        <v>40</v>
      </c>
      <c r="E7" s="169"/>
      <c r="F7" s="170"/>
      <c r="G7" s="170"/>
      <c r="H7" s="170"/>
      <c r="I7" s="170"/>
      <c r="J7" s="170"/>
      <c r="K7" s="179">
        <f t="shared" si="0"/>
        <v>0</v>
      </c>
      <c r="L7" s="188"/>
      <c r="M7" s="188"/>
      <c r="N7" s="188"/>
      <c r="O7" s="188"/>
      <c r="P7" s="188"/>
      <c r="Q7" s="188"/>
      <c r="R7" s="188">
        <f t="shared" si="1"/>
        <v>0</v>
      </c>
      <c r="S7" s="208"/>
      <c r="T7" s="208"/>
      <c r="U7" s="209"/>
      <c r="V7" s="210"/>
      <c r="W7" s="211">
        <f t="shared" si="2"/>
        <v>0</v>
      </c>
      <c r="X7" s="212" t="s">
        <v>162</v>
      </c>
      <c r="Y7" s="213">
        <v>0.5</v>
      </c>
      <c r="Z7" s="213"/>
      <c r="AA7" s="213"/>
      <c r="AB7" s="213">
        <f t="shared" si="3"/>
        <v>0.5</v>
      </c>
      <c r="AC7" s="225">
        <f t="shared" si="4"/>
        <v>0.5</v>
      </c>
    </row>
    <row r="8" ht="14.25" spans="1:29">
      <c r="A8" s="24">
        <v>5</v>
      </c>
      <c r="B8" s="21" t="s">
        <v>36</v>
      </c>
      <c r="C8" s="25">
        <v>2022010371</v>
      </c>
      <c r="D8" s="21" t="s">
        <v>41</v>
      </c>
      <c r="E8" s="169" t="s">
        <v>165</v>
      </c>
      <c r="F8" s="170">
        <v>3</v>
      </c>
      <c r="G8" s="170">
        <v>3</v>
      </c>
      <c r="H8" s="170"/>
      <c r="I8" s="170"/>
      <c r="J8" s="170"/>
      <c r="K8" s="179">
        <f t="shared" si="0"/>
        <v>3</v>
      </c>
      <c r="L8" s="188"/>
      <c r="M8" s="188"/>
      <c r="N8" s="188"/>
      <c r="O8" s="188"/>
      <c r="P8" s="188"/>
      <c r="Q8" s="188"/>
      <c r="R8" s="188">
        <f t="shared" si="1"/>
        <v>0</v>
      </c>
      <c r="S8" s="208"/>
      <c r="T8" s="208"/>
      <c r="U8" s="209"/>
      <c r="V8" s="210"/>
      <c r="W8" s="211">
        <f t="shared" si="2"/>
        <v>0</v>
      </c>
      <c r="X8" s="212" t="s">
        <v>162</v>
      </c>
      <c r="Y8" s="213">
        <v>0.5</v>
      </c>
      <c r="Z8" s="213"/>
      <c r="AA8" s="213"/>
      <c r="AB8" s="213">
        <f t="shared" si="3"/>
        <v>0.5</v>
      </c>
      <c r="AC8" s="225">
        <f t="shared" si="4"/>
        <v>3.5</v>
      </c>
    </row>
    <row r="9" ht="14.25" spans="1:29">
      <c r="A9" s="24">
        <v>6</v>
      </c>
      <c r="B9" s="21" t="s">
        <v>36</v>
      </c>
      <c r="C9" s="25">
        <v>2022010372</v>
      </c>
      <c r="D9" s="21" t="s">
        <v>42</v>
      </c>
      <c r="E9" s="169" t="s">
        <v>166</v>
      </c>
      <c r="F9" s="170">
        <v>4</v>
      </c>
      <c r="G9" s="170">
        <v>4</v>
      </c>
      <c r="H9" s="170"/>
      <c r="I9" s="170"/>
      <c r="J9" s="170"/>
      <c r="K9" s="179">
        <f t="shared" si="0"/>
        <v>4</v>
      </c>
      <c r="L9" s="188"/>
      <c r="M9" s="188"/>
      <c r="N9" s="188"/>
      <c r="O9" s="188"/>
      <c r="P9" s="188"/>
      <c r="Q9" s="188"/>
      <c r="R9" s="188">
        <f t="shared" si="1"/>
        <v>0</v>
      </c>
      <c r="S9" s="208"/>
      <c r="T9" s="208"/>
      <c r="U9" s="209"/>
      <c r="V9" s="210"/>
      <c r="W9" s="211">
        <f t="shared" si="2"/>
        <v>0</v>
      </c>
      <c r="X9" s="212" t="s">
        <v>162</v>
      </c>
      <c r="Y9" s="213">
        <v>0.5</v>
      </c>
      <c r="Z9" s="213"/>
      <c r="AA9" s="213"/>
      <c r="AB9" s="213">
        <f t="shared" si="3"/>
        <v>0.5</v>
      </c>
      <c r="AC9" s="225">
        <f t="shared" si="4"/>
        <v>4.5</v>
      </c>
    </row>
    <row r="10" ht="14.25" spans="1:29">
      <c r="A10" s="24">
        <v>7</v>
      </c>
      <c r="B10" s="21" t="s">
        <v>36</v>
      </c>
      <c r="C10" s="25">
        <v>2022010373</v>
      </c>
      <c r="D10" s="21" t="s">
        <v>43</v>
      </c>
      <c r="E10" s="169" t="s">
        <v>167</v>
      </c>
      <c r="F10" s="169">
        <v>10</v>
      </c>
      <c r="G10" s="169">
        <v>6.67</v>
      </c>
      <c r="H10" s="171" t="s">
        <v>168</v>
      </c>
      <c r="I10" s="170">
        <v>6</v>
      </c>
      <c r="J10" s="170">
        <v>6</v>
      </c>
      <c r="K10" s="179">
        <f t="shared" si="0"/>
        <v>7.87</v>
      </c>
      <c r="L10" s="188" t="s">
        <v>169</v>
      </c>
      <c r="M10" s="188" t="s">
        <v>170</v>
      </c>
      <c r="N10" s="188">
        <v>1</v>
      </c>
      <c r="O10" s="188"/>
      <c r="P10" s="188"/>
      <c r="Q10" s="188"/>
      <c r="R10" s="188">
        <f t="shared" si="1"/>
        <v>1</v>
      </c>
      <c r="S10" s="208"/>
      <c r="T10" s="208"/>
      <c r="U10" s="209"/>
      <c r="V10" s="210"/>
      <c r="W10" s="211">
        <f t="shared" si="2"/>
        <v>0</v>
      </c>
      <c r="X10" s="212" t="s">
        <v>162</v>
      </c>
      <c r="Y10" s="213">
        <v>0.5</v>
      </c>
      <c r="Z10" s="213"/>
      <c r="AA10" s="213"/>
      <c r="AB10" s="213">
        <f t="shared" si="3"/>
        <v>0.5</v>
      </c>
      <c r="AC10" s="225">
        <f t="shared" si="4"/>
        <v>9.37</v>
      </c>
    </row>
    <row r="11" ht="14.25" spans="1:29">
      <c r="A11" s="24">
        <v>8</v>
      </c>
      <c r="B11" s="21" t="s">
        <v>36</v>
      </c>
      <c r="C11" s="25">
        <v>2022010374</v>
      </c>
      <c r="D11" s="21" t="s">
        <v>44</v>
      </c>
      <c r="E11" s="169" t="s">
        <v>171</v>
      </c>
      <c r="F11" s="169">
        <v>4</v>
      </c>
      <c r="G11" s="169">
        <v>4</v>
      </c>
      <c r="H11" s="169"/>
      <c r="I11" s="170"/>
      <c r="J11" s="170"/>
      <c r="K11" s="179">
        <f t="shared" si="0"/>
        <v>4</v>
      </c>
      <c r="L11" s="188"/>
      <c r="M11" s="188"/>
      <c r="N11" s="188"/>
      <c r="O11" s="188"/>
      <c r="P11" s="188"/>
      <c r="Q11" s="188"/>
      <c r="R11" s="188">
        <f t="shared" si="1"/>
        <v>0</v>
      </c>
      <c r="S11" s="208"/>
      <c r="T11" s="208"/>
      <c r="U11" s="209"/>
      <c r="V11" s="210"/>
      <c r="W11" s="211">
        <f t="shared" si="2"/>
        <v>0</v>
      </c>
      <c r="X11" s="212" t="s">
        <v>162</v>
      </c>
      <c r="Y11" s="213">
        <v>0.5</v>
      </c>
      <c r="Z11" s="213"/>
      <c r="AA11" s="213"/>
      <c r="AB11" s="213">
        <f t="shared" si="3"/>
        <v>0.5</v>
      </c>
      <c r="AC11" s="225">
        <f t="shared" si="4"/>
        <v>4.5</v>
      </c>
    </row>
    <row r="12" ht="14.25" spans="1:29">
      <c r="A12" s="24">
        <v>9</v>
      </c>
      <c r="B12" s="21" t="s">
        <v>36</v>
      </c>
      <c r="C12" s="25">
        <v>2022012311</v>
      </c>
      <c r="D12" s="21" t="s">
        <v>45</v>
      </c>
      <c r="E12" s="169"/>
      <c r="F12" s="169"/>
      <c r="G12" s="169"/>
      <c r="H12" s="169"/>
      <c r="I12" s="170"/>
      <c r="J12" s="170"/>
      <c r="K12" s="179">
        <f t="shared" si="0"/>
        <v>0</v>
      </c>
      <c r="L12" s="188"/>
      <c r="M12" s="188"/>
      <c r="N12" s="188"/>
      <c r="O12" s="188"/>
      <c r="P12" s="188"/>
      <c r="Q12" s="188"/>
      <c r="R12" s="188">
        <f t="shared" si="1"/>
        <v>0</v>
      </c>
      <c r="S12" s="208"/>
      <c r="T12" s="208"/>
      <c r="U12" s="209"/>
      <c r="V12" s="210"/>
      <c r="W12" s="211">
        <f t="shared" si="2"/>
        <v>0</v>
      </c>
      <c r="X12" s="212" t="s">
        <v>162</v>
      </c>
      <c r="Y12" s="213">
        <v>0.5</v>
      </c>
      <c r="Z12" s="213"/>
      <c r="AA12" s="213"/>
      <c r="AB12" s="213">
        <f t="shared" si="3"/>
        <v>0.5</v>
      </c>
      <c r="AC12" s="225">
        <f t="shared" si="4"/>
        <v>0.5</v>
      </c>
    </row>
    <row r="13" ht="14.25" spans="1:29">
      <c r="A13" s="24">
        <v>10</v>
      </c>
      <c r="B13" s="21" t="s">
        <v>36</v>
      </c>
      <c r="C13" s="25">
        <v>2022010397</v>
      </c>
      <c r="D13" s="21" t="s">
        <v>46</v>
      </c>
      <c r="E13" s="169"/>
      <c r="F13" s="169"/>
      <c r="G13" s="169"/>
      <c r="H13" s="169"/>
      <c r="I13" s="170"/>
      <c r="J13" s="170"/>
      <c r="K13" s="179">
        <f t="shared" si="0"/>
        <v>0</v>
      </c>
      <c r="L13" s="188"/>
      <c r="M13" s="188"/>
      <c r="N13" s="188"/>
      <c r="O13" s="188"/>
      <c r="P13" s="188"/>
      <c r="Q13" s="188"/>
      <c r="R13" s="188">
        <f t="shared" si="1"/>
        <v>0</v>
      </c>
      <c r="S13" s="208"/>
      <c r="T13" s="208"/>
      <c r="U13" s="209"/>
      <c r="V13" s="210"/>
      <c r="W13" s="211">
        <f t="shared" si="2"/>
        <v>0</v>
      </c>
      <c r="X13" s="212" t="s">
        <v>162</v>
      </c>
      <c r="Y13" s="213">
        <v>0.5</v>
      </c>
      <c r="Z13" s="213"/>
      <c r="AA13" s="213"/>
      <c r="AB13" s="213">
        <f t="shared" si="3"/>
        <v>0.5</v>
      </c>
      <c r="AC13" s="225">
        <f t="shared" si="4"/>
        <v>0.5</v>
      </c>
    </row>
    <row r="14" ht="14.25" spans="1:29">
      <c r="A14" s="24">
        <v>11</v>
      </c>
      <c r="B14" s="21" t="s">
        <v>36</v>
      </c>
      <c r="C14" s="25">
        <v>2022010100</v>
      </c>
      <c r="D14" s="21" t="s">
        <v>47</v>
      </c>
      <c r="E14" s="171" t="s">
        <v>172</v>
      </c>
      <c r="F14" s="169">
        <v>6</v>
      </c>
      <c r="G14" s="169">
        <v>6</v>
      </c>
      <c r="H14" s="169"/>
      <c r="I14" s="170"/>
      <c r="J14" s="170"/>
      <c r="K14" s="179">
        <f t="shared" si="0"/>
        <v>6</v>
      </c>
      <c r="L14" s="188"/>
      <c r="M14" s="188"/>
      <c r="N14" s="188"/>
      <c r="O14" s="188"/>
      <c r="P14" s="188"/>
      <c r="Q14" s="188"/>
      <c r="R14" s="188">
        <f t="shared" si="1"/>
        <v>0</v>
      </c>
      <c r="S14" s="208"/>
      <c r="T14" s="208"/>
      <c r="U14" s="209"/>
      <c r="V14" s="210"/>
      <c r="W14" s="211">
        <f t="shared" si="2"/>
        <v>0</v>
      </c>
      <c r="X14" s="212" t="s">
        <v>162</v>
      </c>
      <c r="Y14" s="213">
        <v>0.5</v>
      </c>
      <c r="Z14" s="213" t="s">
        <v>173</v>
      </c>
      <c r="AA14" s="213">
        <v>2</v>
      </c>
      <c r="AB14" s="213">
        <f t="shared" si="3"/>
        <v>2.5</v>
      </c>
      <c r="AC14" s="225">
        <f t="shared" si="4"/>
        <v>8.5</v>
      </c>
    </row>
    <row r="15" ht="14.25" spans="1:29">
      <c r="A15" s="24">
        <v>12</v>
      </c>
      <c r="B15" s="21" t="s">
        <v>36</v>
      </c>
      <c r="C15" s="25">
        <v>2022010377</v>
      </c>
      <c r="D15" s="21" t="s">
        <v>48</v>
      </c>
      <c r="E15" s="169"/>
      <c r="F15" s="169"/>
      <c r="G15" s="169"/>
      <c r="H15" s="169"/>
      <c r="I15" s="170"/>
      <c r="J15" s="170"/>
      <c r="K15" s="179">
        <f t="shared" si="0"/>
        <v>0</v>
      </c>
      <c r="L15" s="188"/>
      <c r="M15" s="188"/>
      <c r="N15" s="188"/>
      <c r="O15" s="188"/>
      <c r="P15" s="188"/>
      <c r="Q15" s="188"/>
      <c r="R15" s="188">
        <f t="shared" si="1"/>
        <v>0</v>
      </c>
      <c r="S15" s="208"/>
      <c r="T15" s="208"/>
      <c r="U15" s="209"/>
      <c r="V15" s="210"/>
      <c r="W15" s="211">
        <f t="shared" si="2"/>
        <v>0</v>
      </c>
      <c r="X15" s="213" t="s">
        <v>162</v>
      </c>
      <c r="Y15" s="213">
        <v>0.5</v>
      </c>
      <c r="Z15" s="213"/>
      <c r="AA15" s="213"/>
      <c r="AB15" s="213">
        <f t="shared" si="3"/>
        <v>0.5</v>
      </c>
      <c r="AC15" s="225">
        <f t="shared" si="4"/>
        <v>0.5</v>
      </c>
    </row>
    <row r="16" ht="14.25" spans="1:29">
      <c r="A16" s="24">
        <v>13</v>
      </c>
      <c r="B16" s="21" t="s">
        <v>36</v>
      </c>
      <c r="C16" s="25">
        <v>2022010379</v>
      </c>
      <c r="D16" s="21" t="s">
        <v>49</v>
      </c>
      <c r="E16" s="169"/>
      <c r="F16" s="169"/>
      <c r="G16" s="169"/>
      <c r="H16" s="169"/>
      <c r="I16" s="170"/>
      <c r="J16" s="170"/>
      <c r="K16" s="179">
        <f t="shared" si="0"/>
        <v>0</v>
      </c>
      <c r="L16" s="188"/>
      <c r="M16" s="188"/>
      <c r="N16" s="188"/>
      <c r="O16" s="188"/>
      <c r="P16" s="188"/>
      <c r="Q16" s="188"/>
      <c r="R16" s="188">
        <f t="shared" si="1"/>
        <v>0</v>
      </c>
      <c r="S16" s="208"/>
      <c r="T16" s="208"/>
      <c r="U16" s="209"/>
      <c r="V16" s="210"/>
      <c r="W16" s="211">
        <f t="shared" si="2"/>
        <v>0</v>
      </c>
      <c r="X16" s="213" t="s">
        <v>162</v>
      </c>
      <c r="Y16" s="213">
        <v>0.5</v>
      </c>
      <c r="Z16" s="213"/>
      <c r="AA16" s="213"/>
      <c r="AB16" s="213">
        <f t="shared" si="3"/>
        <v>0.5</v>
      </c>
      <c r="AC16" s="225">
        <f t="shared" si="4"/>
        <v>0.5</v>
      </c>
    </row>
    <row r="17" ht="14.25" spans="1:29">
      <c r="A17" s="24">
        <v>14</v>
      </c>
      <c r="B17" s="21" t="s">
        <v>36</v>
      </c>
      <c r="C17" s="25">
        <v>2022010382</v>
      </c>
      <c r="D17" s="21" t="s">
        <v>50</v>
      </c>
      <c r="E17" s="171" t="s">
        <v>174</v>
      </c>
      <c r="F17" s="170">
        <v>3.8</v>
      </c>
      <c r="G17" s="170">
        <v>3.8</v>
      </c>
      <c r="H17" s="172" t="s">
        <v>175</v>
      </c>
      <c r="I17" s="170">
        <v>3</v>
      </c>
      <c r="J17" s="170">
        <v>3</v>
      </c>
      <c r="K17" s="179">
        <f t="shared" si="0"/>
        <v>4.4</v>
      </c>
      <c r="L17" s="188"/>
      <c r="M17" s="188"/>
      <c r="N17" s="188"/>
      <c r="O17" s="188"/>
      <c r="P17" s="188"/>
      <c r="Q17" s="188"/>
      <c r="R17" s="188">
        <f t="shared" si="1"/>
        <v>0</v>
      </c>
      <c r="S17" s="208"/>
      <c r="T17" s="208"/>
      <c r="U17" s="209"/>
      <c r="V17" s="210"/>
      <c r="W17" s="211">
        <f t="shared" si="2"/>
        <v>0</v>
      </c>
      <c r="X17" s="213" t="s">
        <v>162</v>
      </c>
      <c r="Y17" s="213">
        <v>0.5</v>
      </c>
      <c r="Z17" s="213"/>
      <c r="AA17" s="213"/>
      <c r="AB17" s="213">
        <f t="shared" si="3"/>
        <v>0.5</v>
      </c>
      <c r="AC17" s="225">
        <f t="shared" si="4"/>
        <v>4.9</v>
      </c>
    </row>
    <row r="18" ht="14.25" spans="1:29">
      <c r="A18" s="24">
        <v>15</v>
      </c>
      <c r="B18" s="21" t="s">
        <v>36</v>
      </c>
      <c r="C18" s="25">
        <v>2022010383</v>
      </c>
      <c r="D18" s="21" t="s">
        <v>51</v>
      </c>
      <c r="E18" s="172" t="s">
        <v>176</v>
      </c>
      <c r="F18" s="170">
        <v>3.8</v>
      </c>
      <c r="G18" s="170">
        <v>3.8</v>
      </c>
      <c r="H18" s="171" t="s">
        <v>177</v>
      </c>
      <c r="I18" s="171">
        <v>3</v>
      </c>
      <c r="J18" s="170">
        <v>3</v>
      </c>
      <c r="K18" s="179">
        <f t="shared" si="0"/>
        <v>4.4</v>
      </c>
      <c r="L18" s="188"/>
      <c r="M18" s="188"/>
      <c r="N18" s="188"/>
      <c r="O18" s="188"/>
      <c r="P18" s="188"/>
      <c r="Q18" s="188"/>
      <c r="R18" s="188">
        <f t="shared" si="1"/>
        <v>0</v>
      </c>
      <c r="S18" s="208"/>
      <c r="T18" s="208"/>
      <c r="U18" s="209"/>
      <c r="V18" s="210"/>
      <c r="W18" s="211">
        <f t="shared" si="2"/>
        <v>0</v>
      </c>
      <c r="X18" s="213" t="s">
        <v>162</v>
      </c>
      <c r="Y18" s="213">
        <v>0.5</v>
      </c>
      <c r="Z18" s="213"/>
      <c r="AA18" s="213"/>
      <c r="AB18" s="213">
        <f t="shared" si="3"/>
        <v>0.5</v>
      </c>
      <c r="AC18" s="225">
        <f t="shared" si="4"/>
        <v>4.9</v>
      </c>
    </row>
    <row r="19" ht="14.25" spans="1:29">
      <c r="A19" s="24">
        <v>16</v>
      </c>
      <c r="B19" s="21" t="s">
        <v>36</v>
      </c>
      <c r="C19" s="25">
        <v>2022010384</v>
      </c>
      <c r="D19" s="21" t="s">
        <v>52</v>
      </c>
      <c r="E19" s="172" t="s">
        <v>178</v>
      </c>
      <c r="F19" s="170">
        <v>3</v>
      </c>
      <c r="G19" s="170">
        <v>3</v>
      </c>
      <c r="H19" s="171"/>
      <c r="I19" s="171"/>
      <c r="J19" s="170"/>
      <c r="K19" s="179">
        <f t="shared" si="0"/>
        <v>3</v>
      </c>
      <c r="L19" s="188"/>
      <c r="M19" s="188"/>
      <c r="N19" s="188"/>
      <c r="O19" s="188"/>
      <c r="P19" s="188"/>
      <c r="Q19" s="188"/>
      <c r="R19" s="188">
        <f t="shared" si="1"/>
        <v>0</v>
      </c>
      <c r="S19" s="208"/>
      <c r="T19" s="208"/>
      <c r="U19" s="209"/>
      <c r="V19" s="210"/>
      <c r="W19" s="211">
        <f t="shared" si="2"/>
        <v>0</v>
      </c>
      <c r="X19" s="213" t="s">
        <v>162</v>
      </c>
      <c r="Y19" s="213">
        <v>0.5</v>
      </c>
      <c r="Z19" s="213"/>
      <c r="AA19" s="213"/>
      <c r="AB19" s="213">
        <f t="shared" si="3"/>
        <v>0.5</v>
      </c>
      <c r="AC19" s="225">
        <f t="shared" si="4"/>
        <v>3.5</v>
      </c>
    </row>
    <row r="20" ht="14.25" spans="1:29">
      <c r="A20" s="24">
        <v>17</v>
      </c>
      <c r="B20" s="21" t="s">
        <v>36</v>
      </c>
      <c r="C20" s="25">
        <v>2022010385</v>
      </c>
      <c r="D20" s="21" t="s">
        <v>53</v>
      </c>
      <c r="E20" s="169"/>
      <c r="F20" s="170"/>
      <c r="G20" s="170"/>
      <c r="H20" s="171"/>
      <c r="I20" s="171"/>
      <c r="J20" s="170"/>
      <c r="K20" s="179">
        <f t="shared" si="0"/>
        <v>0</v>
      </c>
      <c r="L20" s="188"/>
      <c r="M20" s="188"/>
      <c r="N20" s="188"/>
      <c r="O20" s="188"/>
      <c r="P20" s="188"/>
      <c r="Q20" s="188"/>
      <c r="R20" s="188">
        <f t="shared" si="1"/>
        <v>0</v>
      </c>
      <c r="S20" s="208"/>
      <c r="T20" s="208"/>
      <c r="U20" s="209"/>
      <c r="V20" s="210"/>
      <c r="W20" s="211">
        <f t="shared" si="2"/>
        <v>0</v>
      </c>
      <c r="X20" s="213" t="s">
        <v>162</v>
      </c>
      <c r="Y20" s="213">
        <v>0.5</v>
      </c>
      <c r="Z20" s="213"/>
      <c r="AA20" s="213"/>
      <c r="AB20" s="213">
        <f t="shared" si="3"/>
        <v>0.5</v>
      </c>
      <c r="AC20" s="225">
        <f t="shared" si="4"/>
        <v>0.5</v>
      </c>
    </row>
    <row r="21" ht="14.25" spans="1:29">
      <c r="A21" s="24">
        <v>18</v>
      </c>
      <c r="B21" s="21" t="s">
        <v>36</v>
      </c>
      <c r="C21" s="25">
        <v>2022010386</v>
      </c>
      <c r="D21" s="21" t="s">
        <v>54</v>
      </c>
      <c r="E21" s="172" t="s">
        <v>179</v>
      </c>
      <c r="F21" s="170">
        <v>3.8</v>
      </c>
      <c r="G21" s="170">
        <v>3.8</v>
      </c>
      <c r="H21" s="171" t="s">
        <v>180</v>
      </c>
      <c r="I21" s="171">
        <v>3</v>
      </c>
      <c r="J21" s="170">
        <v>3</v>
      </c>
      <c r="K21" s="179">
        <f t="shared" si="0"/>
        <v>4.4</v>
      </c>
      <c r="L21" s="188"/>
      <c r="M21" s="188"/>
      <c r="N21" s="188"/>
      <c r="O21" s="188"/>
      <c r="P21" s="188"/>
      <c r="Q21" s="188"/>
      <c r="R21" s="188">
        <f t="shared" si="1"/>
        <v>0</v>
      </c>
      <c r="S21" s="208"/>
      <c r="T21" s="208"/>
      <c r="U21" s="209"/>
      <c r="V21" s="210"/>
      <c r="W21" s="211">
        <f t="shared" si="2"/>
        <v>0</v>
      </c>
      <c r="X21" s="213" t="s">
        <v>162</v>
      </c>
      <c r="Y21" s="213">
        <v>0.5</v>
      </c>
      <c r="Z21" s="213"/>
      <c r="AA21" s="213"/>
      <c r="AB21" s="213">
        <f t="shared" si="3"/>
        <v>0.5</v>
      </c>
      <c r="AC21" s="225">
        <f t="shared" si="4"/>
        <v>4.9</v>
      </c>
    </row>
    <row r="22" ht="14.25" spans="1:29">
      <c r="A22" s="24">
        <v>19</v>
      </c>
      <c r="B22" s="21" t="s">
        <v>36</v>
      </c>
      <c r="C22" s="25">
        <v>2022010389</v>
      </c>
      <c r="D22" s="21" t="s">
        <v>55</v>
      </c>
      <c r="E22" s="172" t="s">
        <v>181</v>
      </c>
      <c r="F22" s="170">
        <v>3</v>
      </c>
      <c r="G22" s="170">
        <v>3</v>
      </c>
      <c r="H22" s="172" t="s">
        <v>182</v>
      </c>
      <c r="I22" s="170">
        <v>3</v>
      </c>
      <c r="J22" s="170">
        <v>3</v>
      </c>
      <c r="K22" s="179">
        <f t="shared" si="0"/>
        <v>3.6</v>
      </c>
      <c r="L22" s="188"/>
      <c r="M22" s="188"/>
      <c r="N22" s="188"/>
      <c r="O22" s="188"/>
      <c r="P22" s="188"/>
      <c r="Q22" s="188"/>
      <c r="R22" s="188">
        <f t="shared" si="1"/>
        <v>0</v>
      </c>
      <c r="S22" s="208"/>
      <c r="T22" s="208"/>
      <c r="U22" s="209"/>
      <c r="V22" s="210"/>
      <c r="W22" s="211">
        <f t="shared" si="2"/>
        <v>0</v>
      </c>
      <c r="X22" s="213" t="s">
        <v>162</v>
      </c>
      <c r="Y22" s="213">
        <v>0.5</v>
      </c>
      <c r="Z22" s="213"/>
      <c r="AA22" s="213"/>
      <c r="AB22" s="213">
        <f t="shared" si="3"/>
        <v>0.5</v>
      </c>
      <c r="AC22" s="225">
        <f t="shared" si="4"/>
        <v>4.1</v>
      </c>
    </row>
    <row r="23" ht="14.25" spans="1:29">
      <c r="A23" s="24">
        <v>20</v>
      </c>
      <c r="B23" s="21" t="s">
        <v>36</v>
      </c>
      <c r="C23" s="25">
        <v>2022010390</v>
      </c>
      <c r="D23" s="21" t="s">
        <v>56</v>
      </c>
      <c r="E23" s="172" t="s">
        <v>183</v>
      </c>
      <c r="F23" s="170">
        <v>6</v>
      </c>
      <c r="G23" s="170">
        <v>6</v>
      </c>
      <c r="H23" s="172" t="s">
        <v>184</v>
      </c>
      <c r="I23" s="170">
        <v>3</v>
      </c>
      <c r="J23" s="170">
        <v>3</v>
      </c>
      <c r="K23" s="179">
        <f t="shared" si="0"/>
        <v>6.6</v>
      </c>
      <c r="L23" s="188"/>
      <c r="M23" s="188"/>
      <c r="N23" s="188"/>
      <c r="O23" s="188"/>
      <c r="P23" s="188"/>
      <c r="Q23" s="188"/>
      <c r="R23" s="188">
        <f t="shared" si="1"/>
        <v>0</v>
      </c>
      <c r="S23" s="208"/>
      <c r="T23" s="208"/>
      <c r="U23" s="209"/>
      <c r="V23" s="210"/>
      <c r="W23" s="211">
        <f t="shared" si="2"/>
        <v>0</v>
      </c>
      <c r="X23" s="213" t="s">
        <v>162</v>
      </c>
      <c r="Y23" s="213">
        <v>0.5</v>
      </c>
      <c r="Z23" s="213"/>
      <c r="AA23" s="213"/>
      <c r="AB23" s="213">
        <f t="shared" si="3"/>
        <v>0.5</v>
      </c>
      <c r="AC23" s="225">
        <f t="shared" si="4"/>
        <v>7.1</v>
      </c>
    </row>
    <row r="24" ht="14.25" spans="1:29">
      <c r="A24" s="24">
        <v>21</v>
      </c>
      <c r="B24" s="21" t="s">
        <v>36</v>
      </c>
      <c r="C24" s="25">
        <v>2022010392</v>
      </c>
      <c r="D24" s="21" t="s">
        <v>57</v>
      </c>
      <c r="E24" s="169"/>
      <c r="F24" s="170"/>
      <c r="G24" s="170"/>
      <c r="H24" s="170" t="s">
        <v>185</v>
      </c>
      <c r="I24" s="170"/>
      <c r="J24" s="170"/>
      <c r="K24" s="179">
        <f t="shared" si="0"/>
        <v>0</v>
      </c>
      <c r="L24" s="188"/>
      <c r="M24" s="188"/>
      <c r="N24" s="188"/>
      <c r="O24" s="188"/>
      <c r="P24" s="188"/>
      <c r="Q24" s="188"/>
      <c r="R24" s="188">
        <f t="shared" si="1"/>
        <v>0</v>
      </c>
      <c r="S24" s="208"/>
      <c r="T24" s="208"/>
      <c r="U24" s="209"/>
      <c r="V24" s="210"/>
      <c r="W24" s="211">
        <f t="shared" si="2"/>
        <v>0</v>
      </c>
      <c r="X24" s="213" t="s">
        <v>162</v>
      </c>
      <c r="Y24" s="213">
        <v>0.5</v>
      </c>
      <c r="Z24" s="213"/>
      <c r="AA24" s="213"/>
      <c r="AB24" s="213">
        <f t="shared" si="3"/>
        <v>0.5</v>
      </c>
      <c r="AC24" s="225">
        <f t="shared" si="4"/>
        <v>0.5</v>
      </c>
    </row>
    <row r="25" ht="14.25" spans="1:29">
      <c r="A25" s="24">
        <v>22</v>
      </c>
      <c r="B25" s="21" t="s">
        <v>36</v>
      </c>
      <c r="C25" s="25">
        <v>2022010394</v>
      </c>
      <c r="D25" s="21" t="s">
        <v>58</v>
      </c>
      <c r="E25" s="169"/>
      <c r="F25" s="170"/>
      <c r="G25" s="170"/>
      <c r="H25" s="170"/>
      <c r="I25" s="170"/>
      <c r="J25" s="170"/>
      <c r="K25" s="179">
        <f t="shared" si="0"/>
        <v>0</v>
      </c>
      <c r="L25" s="188"/>
      <c r="M25" s="188"/>
      <c r="N25" s="188"/>
      <c r="O25" s="188"/>
      <c r="P25" s="188"/>
      <c r="Q25" s="188"/>
      <c r="R25" s="188">
        <f t="shared" si="1"/>
        <v>0</v>
      </c>
      <c r="S25" s="208"/>
      <c r="T25" s="208"/>
      <c r="U25" s="209"/>
      <c r="V25" s="210"/>
      <c r="W25" s="211">
        <f t="shared" si="2"/>
        <v>0</v>
      </c>
      <c r="X25" s="213" t="s">
        <v>162</v>
      </c>
      <c r="Y25" s="213">
        <v>0.5</v>
      </c>
      <c r="Z25" s="213"/>
      <c r="AA25" s="213"/>
      <c r="AB25" s="213">
        <f t="shared" si="3"/>
        <v>0.5</v>
      </c>
      <c r="AC25" s="225">
        <f t="shared" si="4"/>
        <v>0.5</v>
      </c>
    </row>
    <row r="26" ht="14.25" spans="1:29">
      <c r="A26" s="24">
        <v>23</v>
      </c>
      <c r="B26" s="21" t="s">
        <v>36</v>
      </c>
      <c r="C26" s="25">
        <v>2022012312</v>
      </c>
      <c r="D26" s="21" t="s">
        <v>59</v>
      </c>
      <c r="E26" s="171" t="s">
        <v>186</v>
      </c>
      <c r="F26" s="170">
        <v>3</v>
      </c>
      <c r="G26" s="170">
        <v>2</v>
      </c>
      <c r="H26" s="170"/>
      <c r="I26" s="170"/>
      <c r="J26" s="170"/>
      <c r="K26" s="179">
        <f t="shared" si="0"/>
        <v>2</v>
      </c>
      <c r="L26" s="188"/>
      <c r="M26" s="188"/>
      <c r="N26" s="188"/>
      <c r="O26" s="188"/>
      <c r="P26" s="188"/>
      <c r="Q26" s="188"/>
      <c r="R26" s="188">
        <f t="shared" si="1"/>
        <v>0</v>
      </c>
      <c r="S26" s="208"/>
      <c r="T26" s="208"/>
      <c r="U26" s="209"/>
      <c r="V26" s="210"/>
      <c r="W26" s="211">
        <f t="shared" si="2"/>
        <v>0</v>
      </c>
      <c r="X26" s="213" t="s">
        <v>162</v>
      </c>
      <c r="Y26" s="213">
        <v>0.5</v>
      </c>
      <c r="Z26" s="213"/>
      <c r="AA26" s="213"/>
      <c r="AB26" s="213">
        <f t="shared" si="3"/>
        <v>0.5</v>
      </c>
      <c r="AC26" s="225">
        <f t="shared" si="4"/>
        <v>2.5</v>
      </c>
    </row>
    <row r="27" ht="14.25" spans="1:29">
      <c r="A27" s="24">
        <v>24</v>
      </c>
      <c r="B27" s="21" t="s">
        <v>36</v>
      </c>
      <c r="C27" s="25">
        <v>2022010409</v>
      </c>
      <c r="D27" s="21" t="s">
        <v>60</v>
      </c>
      <c r="E27" s="169"/>
      <c r="F27" s="170"/>
      <c r="G27" s="170"/>
      <c r="H27" s="170"/>
      <c r="I27" s="170"/>
      <c r="J27" s="170"/>
      <c r="K27" s="179">
        <f t="shared" si="0"/>
        <v>0</v>
      </c>
      <c r="L27" s="188"/>
      <c r="M27" s="188"/>
      <c r="N27" s="188"/>
      <c r="O27" s="188"/>
      <c r="P27" s="188"/>
      <c r="Q27" s="188"/>
      <c r="R27" s="188">
        <f t="shared" si="1"/>
        <v>0</v>
      </c>
      <c r="S27" s="208"/>
      <c r="T27" s="208"/>
      <c r="U27" s="209"/>
      <c r="V27" s="210"/>
      <c r="W27" s="211">
        <f t="shared" si="2"/>
        <v>0</v>
      </c>
      <c r="X27" s="213" t="s">
        <v>162</v>
      </c>
      <c r="Y27" s="213">
        <v>0.5</v>
      </c>
      <c r="Z27" s="213"/>
      <c r="AA27" s="213"/>
      <c r="AB27" s="213">
        <f t="shared" si="3"/>
        <v>0.5</v>
      </c>
      <c r="AC27" s="225">
        <f t="shared" si="4"/>
        <v>0.5</v>
      </c>
    </row>
    <row r="28" ht="14.25" spans="1:29">
      <c r="A28" s="24">
        <v>25</v>
      </c>
      <c r="B28" s="21" t="s">
        <v>36</v>
      </c>
      <c r="C28" s="25">
        <v>2022010411</v>
      </c>
      <c r="D28" s="21" t="s">
        <v>61</v>
      </c>
      <c r="E28" s="169"/>
      <c r="F28" s="170"/>
      <c r="G28" s="170"/>
      <c r="H28" s="170"/>
      <c r="I28" s="170"/>
      <c r="J28" s="170"/>
      <c r="K28" s="179">
        <f t="shared" si="0"/>
        <v>0</v>
      </c>
      <c r="L28" s="188"/>
      <c r="M28" s="188"/>
      <c r="N28" s="188"/>
      <c r="O28" s="188"/>
      <c r="P28" s="188"/>
      <c r="Q28" s="188"/>
      <c r="R28" s="188">
        <f t="shared" si="1"/>
        <v>0</v>
      </c>
      <c r="S28" s="208"/>
      <c r="T28" s="208"/>
      <c r="U28" s="209"/>
      <c r="V28" s="210"/>
      <c r="W28" s="211">
        <f t="shared" si="2"/>
        <v>0</v>
      </c>
      <c r="X28" s="213" t="s">
        <v>162</v>
      </c>
      <c r="Y28" s="213">
        <v>0.5</v>
      </c>
      <c r="Z28" s="213"/>
      <c r="AA28" s="213"/>
      <c r="AB28" s="213">
        <f t="shared" si="3"/>
        <v>0.5</v>
      </c>
      <c r="AC28" s="225">
        <f t="shared" si="4"/>
        <v>0.5</v>
      </c>
    </row>
    <row r="29" ht="14.25" spans="1:29">
      <c r="A29" s="24">
        <v>26</v>
      </c>
      <c r="B29" s="21" t="s">
        <v>36</v>
      </c>
      <c r="C29" s="25">
        <v>2022010412</v>
      </c>
      <c r="D29" s="21" t="s">
        <v>62</v>
      </c>
      <c r="E29" s="171" t="s">
        <v>187</v>
      </c>
      <c r="F29" s="170">
        <v>0</v>
      </c>
      <c r="G29" s="170">
        <v>0</v>
      </c>
      <c r="H29" s="170"/>
      <c r="I29" s="170"/>
      <c r="J29" s="170"/>
      <c r="K29" s="179">
        <f t="shared" si="0"/>
        <v>0</v>
      </c>
      <c r="L29" s="189"/>
      <c r="M29" s="188"/>
      <c r="N29" s="188"/>
      <c r="O29" s="188"/>
      <c r="P29" s="188"/>
      <c r="Q29" s="188"/>
      <c r="R29" s="188">
        <f t="shared" si="1"/>
        <v>0</v>
      </c>
      <c r="S29" s="208"/>
      <c r="T29" s="208"/>
      <c r="U29" s="209"/>
      <c r="V29" s="210"/>
      <c r="W29" s="211">
        <f t="shared" si="2"/>
        <v>0</v>
      </c>
      <c r="X29" s="213" t="s">
        <v>162</v>
      </c>
      <c r="Y29" s="213">
        <v>0.5</v>
      </c>
      <c r="Z29" s="226"/>
      <c r="AA29" s="213"/>
      <c r="AB29" s="213">
        <f t="shared" si="3"/>
        <v>0.5</v>
      </c>
      <c r="AC29" s="225">
        <f t="shared" si="4"/>
        <v>0.5</v>
      </c>
    </row>
    <row r="30" ht="14.25" spans="1:29">
      <c r="A30" s="24">
        <v>27</v>
      </c>
      <c r="B30" s="21" t="s">
        <v>36</v>
      </c>
      <c r="C30" s="25">
        <v>2022010413</v>
      </c>
      <c r="D30" s="21" t="s">
        <v>63</v>
      </c>
      <c r="E30" s="171"/>
      <c r="F30" s="171"/>
      <c r="G30" s="171"/>
      <c r="H30" s="171"/>
      <c r="I30" s="171"/>
      <c r="J30" s="170"/>
      <c r="K30" s="179">
        <f t="shared" si="0"/>
        <v>0</v>
      </c>
      <c r="L30" s="188"/>
      <c r="M30" s="188"/>
      <c r="N30" s="188"/>
      <c r="O30" s="188"/>
      <c r="P30" s="188"/>
      <c r="Q30" s="188"/>
      <c r="R30" s="188">
        <f t="shared" si="1"/>
        <v>0</v>
      </c>
      <c r="S30" s="208"/>
      <c r="T30" s="208"/>
      <c r="U30" s="209"/>
      <c r="V30" s="210"/>
      <c r="W30" s="211">
        <f t="shared" si="2"/>
        <v>0</v>
      </c>
      <c r="X30" s="213" t="s">
        <v>162</v>
      </c>
      <c r="Y30" s="213">
        <v>0.5</v>
      </c>
      <c r="Z30" s="213"/>
      <c r="AA30" s="213"/>
      <c r="AB30" s="213">
        <f t="shared" si="3"/>
        <v>0.5</v>
      </c>
      <c r="AC30" s="225">
        <f t="shared" si="4"/>
        <v>0.5</v>
      </c>
    </row>
    <row r="31" ht="14.25" spans="1:29">
      <c r="A31" s="24">
        <v>28</v>
      </c>
      <c r="B31" s="21" t="s">
        <v>36</v>
      </c>
      <c r="C31" s="25">
        <v>2022010414</v>
      </c>
      <c r="D31" s="21" t="s">
        <v>64</v>
      </c>
      <c r="E31" s="171" t="s">
        <v>188</v>
      </c>
      <c r="F31" s="171">
        <v>8</v>
      </c>
      <c r="G31" s="171">
        <v>5.33</v>
      </c>
      <c r="H31" s="171"/>
      <c r="I31" s="171"/>
      <c r="J31" s="170"/>
      <c r="K31" s="179">
        <f t="shared" si="0"/>
        <v>5.33</v>
      </c>
      <c r="L31" s="188"/>
      <c r="M31" s="188"/>
      <c r="N31" s="188"/>
      <c r="O31" s="188"/>
      <c r="P31" s="188"/>
      <c r="Q31" s="188"/>
      <c r="R31" s="188">
        <f t="shared" si="1"/>
        <v>0</v>
      </c>
      <c r="S31" s="208"/>
      <c r="T31" s="208"/>
      <c r="U31" s="209"/>
      <c r="V31" s="210"/>
      <c r="W31" s="211">
        <f t="shared" si="2"/>
        <v>0</v>
      </c>
      <c r="X31" s="213" t="s">
        <v>162</v>
      </c>
      <c r="Y31" s="213">
        <v>0.5</v>
      </c>
      <c r="Z31" s="213"/>
      <c r="AA31" s="213"/>
      <c r="AB31" s="213">
        <f t="shared" si="3"/>
        <v>0.5</v>
      </c>
      <c r="AC31" s="225">
        <f t="shared" si="4"/>
        <v>5.83</v>
      </c>
    </row>
    <row r="32" ht="14.25" spans="1:29">
      <c r="A32" s="24">
        <v>29</v>
      </c>
      <c r="B32" s="21" t="s">
        <v>36</v>
      </c>
      <c r="C32" s="25">
        <v>2022010418</v>
      </c>
      <c r="D32" s="21" t="s">
        <v>65</v>
      </c>
      <c r="E32" s="171"/>
      <c r="F32" s="171"/>
      <c r="G32" s="171"/>
      <c r="H32" s="171"/>
      <c r="I32" s="171"/>
      <c r="J32" s="170"/>
      <c r="K32" s="179">
        <f t="shared" si="0"/>
        <v>0</v>
      </c>
      <c r="L32" s="188"/>
      <c r="M32" s="188"/>
      <c r="N32" s="188"/>
      <c r="O32" s="188"/>
      <c r="P32" s="188"/>
      <c r="Q32" s="188"/>
      <c r="R32" s="188">
        <f t="shared" si="1"/>
        <v>0</v>
      </c>
      <c r="S32" s="208"/>
      <c r="T32" s="208"/>
      <c r="U32" s="209"/>
      <c r="V32" s="210"/>
      <c r="W32" s="211">
        <f t="shared" si="2"/>
        <v>0</v>
      </c>
      <c r="X32" s="213" t="s">
        <v>162</v>
      </c>
      <c r="Y32" s="213">
        <v>0.5</v>
      </c>
      <c r="Z32" s="213"/>
      <c r="AA32" s="213"/>
      <c r="AB32" s="213">
        <f t="shared" si="3"/>
        <v>0.5</v>
      </c>
      <c r="AC32" s="225">
        <f t="shared" si="4"/>
        <v>0.5</v>
      </c>
    </row>
    <row r="33" ht="14.25" spans="1:29">
      <c r="A33" s="24">
        <v>30</v>
      </c>
      <c r="B33" s="21" t="s">
        <v>36</v>
      </c>
      <c r="C33" s="25">
        <v>2022010419</v>
      </c>
      <c r="D33" s="21" t="s">
        <v>66</v>
      </c>
      <c r="E33" s="171" t="s">
        <v>177</v>
      </c>
      <c r="F33" s="171">
        <v>3</v>
      </c>
      <c r="G33" s="171">
        <v>3</v>
      </c>
      <c r="H33" s="171" t="s">
        <v>189</v>
      </c>
      <c r="I33" s="171">
        <v>0</v>
      </c>
      <c r="J33" s="170">
        <v>0</v>
      </c>
      <c r="K33" s="179">
        <f t="shared" si="0"/>
        <v>3</v>
      </c>
      <c r="L33" s="190"/>
      <c r="M33" s="188"/>
      <c r="N33" s="188"/>
      <c r="O33" s="188"/>
      <c r="P33" s="188"/>
      <c r="Q33" s="188"/>
      <c r="R33" s="188">
        <f t="shared" si="1"/>
        <v>0</v>
      </c>
      <c r="S33" s="214"/>
      <c r="T33" s="215"/>
      <c r="U33" s="209"/>
      <c r="V33" s="210"/>
      <c r="W33" s="211">
        <f t="shared" si="2"/>
        <v>0</v>
      </c>
      <c r="X33" s="213" t="s">
        <v>162</v>
      </c>
      <c r="Y33" s="213">
        <v>0.5</v>
      </c>
      <c r="Z33" s="227"/>
      <c r="AA33" s="227"/>
      <c r="AB33" s="213">
        <f t="shared" si="3"/>
        <v>0.5</v>
      </c>
      <c r="AC33" s="225">
        <f t="shared" si="4"/>
        <v>3.5</v>
      </c>
    </row>
    <row r="34" ht="14.25" spans="1:29">
      <c r="A34" s="24">
        <v>31</v>
      </c>
      <c r="B34" s="21" t="s">
        <v>36</v>
      </c>
      <c r="C34" s="25">
        <v>2022010516</v>
      </c>
      <c r="D34" s="21" t="s">
        <v>67</v>
      </c>
      <c r="E34" s="171" t="s">
        <v>190</v>
      </c>
      <c r="F34" s="171"/>
      <c r="G34" s="171"/>
      <c r="H34" s="171" t="s">
        <v>191</v>
      </c>
      <c r="I34" s="171">
        <v>0</v>
      </c>
      <c r="J34" s="170">
        <v>0</v>
      </c>
      <c r="K34" s="179">
        <f t="shared" si="0"/>
        <v>0</v>
      </c>
      <c r="L34" s="191"/>
      <c r="M34" s="188"/>
      <c r="N34" s="188"/>
      <c r="O34" s="188"/>
      <c r="P34" s="188"/>
      <c r="Q34" s="188"/>
      <c r="R34" s="188">
        <f t="shared" si="1"/>
        <v>0</v>
      </c>
      <c r="S34" s="216"/>
      <c r="T34" s="208"/>
      <c r="U34" s="209"/>
      <c r="V34" s="210"/>
      <c r="W34" s="211">
        <f t="shared" si="2"/>
        <v>0</v>
      </c>
      <c r="X34" s="213" t="s">
        <v>162</v>
      </c>
      <c r="Y34" s="213">
        <v>0.5</v>
      </c>
      <c r="Z34" s="213"/>
      <c r="AA34" s="213"/>
      <c r="AB34" s="213">
        <f t="shared" si="3"/>
        <v>0.5</v>
      </c>
      <c r="AC34" s="225">
        <f t="shared" si="4"/>
        <v>0.5</v>
      </c>
    </row>
    <row r="35" ht="14.25" spans="1:29">
      <c r="A35" s="24">
        <v>32</v>
      </c>
      <c r="B35" s="21" t="s">
        <v>36</v>
      </c>
      <c r="C35" s="25">
        <v>2022010518</v>
      </c>
      <c r="D35" s="21" t="s">
        <v>68</v>
      </c>
      <c r="E35" s="171"/>
      <c r="F35" s="171"/>
      <c r="G35" s="171"/>
      <c r="H35" s="171"/>
      <c r="I35" s="171"/>
      <c r="J35" s="170"/>
      <c r="K35" s="179">
        <f t="shared" si="0"/>
        <v>0</v>
      </c>
      <c r="L35" s="191"/>
      <c r="M35" s="188"/>
      <c r="N35" s="188"/>
      <c r="O35" s="188"/>
      <c r="P35" s="188"/>
      <c r="Q35" s="188"/>
      <c r="R35" s="188">
        <f t="shared" si="1"/>
        <v>0</v>
      </c>
      <c r="S35" s="216"/>
      <c r="T35" s="208"/>
      <c r="U35" s="209"/>
      <c r="V35" s="210"/>
      <c r="W35" s="211">
        <f t="shared" si="2"/>
        <v>0</v>
      </c>
      <c r="X35" s="213" t="s">
        <v>162</v>
      </c>
      <c r="Y35" s="213">
        <v>0.5</v>
      </c>
      <c r="Z35" s="213"/>
      <c r="AA35" s="213"/>
      <c r="AB35" s="213">
        <f t="shared" si="3"/>
        <v>0.5</v>
      </c>
      <c r="AC35" s="225">
        <f t="shared" si="4"/>
        <v>0.5</v>
      </c>
    </row>
    <row r="36" ht="14.25" spans="1:29">
      <c r="A36" s="24">
        <v>33</v>
      </c>
      <c r="B36" s="21" t="s">
        <v>36</v>
      </c>
      <c r="C36" s="25">
        <v>2022010519</v>
      </c>
      <c r="D36" s="21" t="s">
        <v>69</v>
      </c>
      <c r="E36" s="171" t="s">
        <v>192</v>
      </c>
      <c r="F36" s="171">
        <v>2</v>
      </c>
      <c r="G36" s="171">
        <v>2</v>
      </c>
      <c r="H36" s="171" t="s">
        <v>193</v>
      </c>
      <c r="I36" s="171">
        <v>0</v>
      </c>
      <c r="J36" s="170">
        <v>0</v>
      </c>
      <c r="K36" s="179">
        <f t="shared" ref="K36:K67" si="5">G36+J36*0.2</f>
        <v>2</v>
      </c>
      <c r="L36" s="191"/>
      <c r="M36" s="192"/>
      <c r="N36" s="192"/>
      <c r="O36" s="192"/>
      <c r="P36" s="192"/>
      <c r="Q36" s="192"/>
      <c r="R36" s="188">
        <f t="shared" ref="R36:R67" si="6">N36+Q36*0.5</f>
        <v>0</v>
      </c>
      <c r="S36" s="208"/>
      <c r="T36" s="208"/>
      <c r="U36" s="209"/>
      <c r="V36" s="210"/>
      <c r="W36" s="211">
        <f t="shared" ref="W36:W67" si="7">T36+V36</f>
        <v>0</v>
      </c>
      <c r="X36" s="213" t="s">
        <v>162</v>
      </c>
      <c r="Y36" s="213">
        <v>0.5</v>
      </c>
      <c r="Z36" s="213"/>
      <c r="AA36" s="213"/>
      <c r="AB36" s="213">
        <f t="shared" ref="AB36:AB67" si="8">Y36+AA36</f>
        <v>0.5</v>
      </c>
      <c r="AC36" s="225">
        <f t="shared" ref="AC36:AC67" si="9">K36+R36+W36+AB36</f>
        <v>2.5</v>
      </c>
    </row>
    <row r="37" ht="14.25" spans="1:29">
      <c r="A37" s="24">
        <v>34</v>
      </c>
      <c r="B37" s="21" t="s">
        <v>36</v>
      </c>
      <c r="C37" s="25">
        <v>2022010622</v>
      </c>
      <c r="D37" s="21" t="s">
        <v>70</v>
      </c>
      <c r="E37" s="171" t="s">
        <v>194</v>
      </c>
      <c r="F37" s="171">
        <v>4.5</v>
      </c>
      <c r="G37" s="171">
        <v>4.5</v>
      </c>
      <c r="H37" s="171" t="s">
        <v>195</v>
      </c>
      <c r="I37" s="171">
        <v>4</v>
      </c>
      <c r="J37" s="177">
        <v>4</v>
      </c>
      <c r="K37" s="179">
        <f t="shared" si="5"/>
        <v>5.3</v>
      </c>
      <c r="L37" s="193"/>
      <c r="M37" s="194"/>
      <c r="N37" s="194"/>
      <c r="O37" s="190"/>
      <c r="P37" s="190"/>
      <c r="Q37" s="190"/>
      <c r="R37" s="188">
        <f t="shared" si="6"/>
        <v>0</v>
      </c>
      <c r="S37" s="217"/>
      <c r="T37" s="218"/>
      <c r="U37" s="219"/>
      <c r="V37" s="210"/>
      <c r="W37" s="211">
        <f t="shared" si="7"/>
        <v>0</v>
      </c>
      <c r="X37" s="213" t="s">
        <v>162</v>
      </c>
      <c r="Y37" s="213">
        <v>0.5</v>
      </c>
      <c r="Z37" s="213"/>
      <c r="AA37" s="213"/>
      <c r="AB37" s="213">
        <f t="shared" si="8"/>
        <v>0.5</v>
      </c>
      <c r="AC37" s="225">
        <f t="shared" si="9"/>
        <v>5.8</v>
      </c>
    </row>
    <row r="38" ht="14.25" spans="1:29">
      <c r="A38" s="24">
        <v>35</v>
      </c>
      <c r="B38" s="21" t="s">
        <v>72</v>
      </c>
      <c r="C38" s="25">
        <v>2022010429</v>
      </c>
      <c r="D38" s="21" t="s">
        <v>71</v>
      </c>
      <c r="E38" s="171"/>
      <c r="F38" s="171"/>
      <c r="G38" s="171"/>
      <c r="H38" s="171"/>
      <c r="I38" s="171"/>
      <c r="J38" s="177"/>
      <c r="K38" s="179">
        <f t="shared" si="5"/>
        <v>0</v>
      </c>
      <c r="L38" s="195"/>
      <c r="M38" s="194"/>
      <c r="N38" s="194"/>
      <c r="O38" s="190"/>
      <c r="P38" s="190"/>
      <c r="Q38" s="190"/>
      <c r="R38" s="188">
        <f t="shared" si="6"/>
        <v>0</v>
      </c>
      <c r="S38" s="220"/>
      <c r="T38" s="218"/>
      <c r="U38" s="211"/>
      <c r="V38" s="210"/>
      <c r="W38" s="211">
        <f t="shared" si="7"/>
        <v>0</v>
      </c>
      <c r="X38" s="221" t="s">
        <v>196</v>
      </c>
      <c r="Y38" s="213">
        <v>1</v>
      </c>
      <c r="Z38" s="228" t="s">
        <v>197</v>
      </c>
      <c r="AA38" s="213">
        <v>2</v>
      </c>
      <c r="AB38" s="213">
        <f t="shared" si="8"/>
        <v>3</v>
      </c>
      <c r="AC38" s="225">
        <f t="shared" si="9"/>
        <v>3</v>
      </c>
    </row>
    <row r="39" ht="14.25" spans="1:29">
      <c r="A39" s="24">
        <v>36</v>
      </c>
      <c r="B39" s="21" t="s">
        <v>72</v>
      </c>
      <c r="C39" s="25">
        <v>2022010430</v>
      </c>
      <c r="D39" s="21" t="s">
        <v>73</v>
      </c>
      <c r="E39" s="171" t="s">
        <v>174</v>
      </c>
      <c r="F39" s="171">
        <v>4</v>
      </c>
      <c r="G39" s="171">
        <v>4</v>
      </c>
      <c r="H39" s="171" t="s">
        <v>198</v>
      </c>
      <c r="I39" s="171">
        <v>4</v>
      </c>
      <c r="J39" s="177">
        <v>2.67</v>
      </c>
      <c r="K39" s="179">
        <f t="shared" si="5"/>
        <v>4.534</v>
      </c>
      <c r="L39" s="195"/>
      <c r="M39" s="194"/>
      <c r="N39" s="194"/>
      <c r="O39" s="190"/>
      <c r="P39" s="190"/>
      <c r="Q39" s="190"/>
      <c r="R39" s="188">
        <f t="shared" si="6"/>
        <v>0</v>
      </c>
      <c r="S39" s="220"/>
      <c r="T39" s="218"/>
      <c r="U39" s="211"/>
      <c r="V39" s="210"/>
      <c r="W39" s="211">
        <f t="shared" si="7"/>
        <v>0</v>
      </c>
      <c r="X39" s="221" t="s">
        <v>196</v>
      </c>
      <c r="Y39" s="213">
        <v>1</v>
      </c>
      <c r="Z39" s="228" t="s">
        <v>197</v>
      </c>
      <c r="AA39" s="213">
        <v>2</v>
      </c>
      <c r="AB39" s="213">
        <f t="shared" si="8"/>
        <v>3</v>
      </c>
      <c r="AC39" s="225">
        <f t="shared" si="9"/>
        <v>7.534</v>
      </c>
    </row>
    <row r="40" ht="14.25" spans="1:29">
      <c r="A40" s="24">
        <v>37</v>
      </c>
      <c r="B40" s="21" t="s">
        <v>72</v>
      </c>
      <c r="C40" s="25">
        <v>2022010431</v>
      </c>
      <c r="D40" s="21" t="s">
        <v>74</v>
      </c>
      <c r="E40" s="173"/>
      <c r="F40" s="173"/>
      <c r="G40" s="173"/>
      <c r="H40" s="173"/>
      <c r="I40" s="177"/>
      <c r="J40" s="177"/>
      <c r="K40" s="179">
        <f t="shared" si="5"/>
        <v>0</v>
      </c>
      <c r="L40" s="195"/>
      <c r="M40" s="194"/>
      <c r="N40" s="194"/>
      <c r="O40" s="190"/>
      <c r="P40" s="190"/>
      <c r="Q40" s="190"/>
      <c r="R40" s="188">
        <f t="shared" si="6"/>
        <v>0</v>
      </c>
      <c r="S40" s="220"/>
      <c r="T40" s="218"/>
      <c r="U40" s="211"/>
      <c r="V40" s="210"/>
      <c r="W40" s="211">
        <f t="shared" si="7"/>
        <v>0</v>
      </c>
      <c r="X40" s="221" t="s">
        <v>196</v>
      </c>
      <c r="Y40" s="213">
        <v>1</v>
      </c>
      <c r="Z40" s="213" t="s">
        <v>162</v>
      </c>
      <c r="AA40" s="213">
        <v>0.5</v>
      </c>
      <c r="AB40" s="213">
        <f t="shared" si="8"/>
        <v>1.5</v>
      </c>
      <c r="AC40" s="225">
        <f t="shared" si="9"/>
        <v>1.5</v>
      </c>
    </row>
    <row r="41" ht="14.25" spans="1:29">
      <c r="A41" s="24">
        <v>38</v>
      </c>
      <c r="B41" s="21" t="s">
        <v>72</v>
      </c>
      <c r="C41" s="25">
        <v>2022010432</v>
      </c>
      <c r="D41" s="21" t="s">
        <v>75</v>
      </c>
      <c r="E41" s="173" t="s">
        <v>199</v>
      </c>
      <c r="F41" s="173">
        <v>15</v>
      </c>
      <c r="G41" s="173">
        <v>10</v>
      </c>
      <c r="H41" s="173"/>
      <c r="I41" s="177"/>
      <c r="J41" s="177"/>
      <c r="K41" s="179">
        <f t="shared" si="5"/>
        <v>10</v>
      </c>
      <c r="L41" s="195"/>
      <c r="M41" s="194"/>
      <c r="N41" s="194"/>
      <c r="O41" s="190"/>
      <c r="P41" s="190"/>
      <c r="Q41" s="190"/>
      <c r="R41" s="188">
        <f t="shared" si="6"/>
        <v>0</v>
      </c>
      <c r="S41" s="222" t="s">
        <v>200</v>
      </c>
      <c r="T41" s="218">
        <v>2</v>
      </c>
      <c r="U41" s="211"/>
      <c r="V41" s="210"/>
      <c r="W41" s="211">
        <f t="shared" si="7"/>
        <v>2</v>
      </c>
      <c r="X41" s="221" t="s">
        <v>196</v>
      </c>
      <c r="Y41" s="213">
        <v>1</v>
      </c>
      <c r="Z41" s="213" t="s">
        <v>162</v>
      </c>
      <c r="AA41" s="213">
        <v>0.5</v>
      </c>
      <c r="AB41" s="213">
        <f t="shared" si="8"/>
        <v>1.5</v>
      </c>
      <c r="AC41" s="225">
        <f t="shared" si="9"/>
        <v>13.5</v>
      </c>
    </row>
    <row r="42" ht="14.25" spans="1:29">
      <c r="A42" s="24">
        <v>39</v>
      </c>
      <c r="B42" s="21" t="s">
        <v>72</v>
      </c>
      <c r="C42" s="25">
        <v>2022010435</v>
      </c>
      <c r="D42" s="21" t="s">
        <v>76</v>
      </c>
      <c r="E42" s="173"/>
      <c r="F42" s="173"/>
      <c r="G42" s="173"/>
      <c r="H42" s="173"/>
      <c r="I42" s="196"/>
      <c r="J42" s="196"/>
      <c r="K42" s="179">
        <f t="shared" si="5"/>
        <v>0</v>
      </c>
      <c r="L42" s="195"/>
      <c r="M42" s="194"/>
      <c r="N42" s="194"/>
      <c r="O42" s="190"/>
      <c r="P42" s="190"/>
      <c r="Q42" s="190"/>
      <c r="R42" s="188">
        <f t="shared" si="6"/>
        <v>0</v>
      </c>
      <c r="S42" s="222" t="s">
        <v>201</v>
      </c>
      <c r="T42" s="218">
        <v>1</v>
      </c>
      <c r="U42" s="211"/>
      <c r="V42" s="210"/>
      <c r="W42" s="211">
        <f t="shared" si="7"/>
        <v>1</v>
      </c>
      <c r="X42" s="221" t="s">
        <v>196</v>
      </c>
      <c r="Y42" s="213">
        <v>1</v>
      </c>
      <c r="Z42" s="213" t="s">
        <v>162</v>
      </c>
      <c r="AA42" s="213">
        <v>0.5</v>
      </c>
      <c r="AB42" s="213">
        <f t="shared" si="8"/>
        <v>1.5</v>
      </c>
      <c r="AC42" s="225">
        <f t="shared" si="9"/>
        <v>2.5</v>
      </c>
    </row>
    <row r="43" ht="14.25" spans="1:29">
      <c r="A43" s="24">
        <v>40</v>
      </c>
      <c r="B43" s="21" t="s">
        <v>72</v>
      </c>
      <c r="C43" s="25">
        <v>2022010436</v>
      </c>
      <c r="D43" s="21" t="s">
        <v>77</v>
      </c>
      <c r="E43" s="173" t="s">
        <v>202</v>
      </c>
      <c r="F43" s="173">
        <v>6</v>
      </c>
      <c r="G43" s="173">
        <v>6</v>
      </c>
      <c r="H43" s="173" t="s">
        <v>203</v>
      </c>
      <c r="I43" s="176">
        <v>6</v>
      </c>
      <c r="J43" s="176">
        <v>6</v>
      </c>
      <c r="K43" s="179">
        <f t="shared" si="5"/>
        <v>7.2</v>
      </c>
      <c r="L43" s="197" t="s">
        <v>204</v>
      </c>
      <c r="M43" s="194" t="s">
        <v>170</v>
      </c>
      <c r="N43" s="194">
        <v>1</v>
      </c>
      <c r="O43" s="190"/>
      <c r="P43" s="190"/>
      <c r="Q43" s="190"/>
      <c r="R43" s="188">
        <f t="shared" si="6"/>
        <v>1</v>
      </c>
      <c r="S43" s="220"/>
      <c r="T43" s="218"/>
      <c r="U43" s="211"/>
      <c r="V43" s="210"/>
      <c r="W43" s="211">
        <f t="shared" si="7"/>
        <v>0</v>
      </c>
      <c r="X43" s="221" t="s">
        <v>196</v>
      </c>
      <c r="Y43" s="213">
        <v>1</v>
      </c>
      <c r="Z43" s="213" t="s">
        <v>162</v>
      </c>
      <c r="AA43" s="213">
        <v>0.5</v>
      </c>
      <c r="AB43" s="213">
        <f t="shared" si="8"/>
        <v>1.5</v>
      </c>
      <c r="AC43" s="225">
        <f t="shared" si="9"/>
        <v>9.7</v>
      </c>
    </row>
    <row r="44" ht="14.25" spans="1:29">
      <c r="A44" s="24">
        <v>41</v>
      </c>
      <c r="B44" s="21" t="s">
        <v>72</v>
      </c>
      <c r="C44" s="25">
        <v>2022010437</v>
      </c>
      <c r="D44" s="21" t="s">
        <v>78</v>
      </c>
      <c r="E44" s="174" t="s">
        <v>205</v>
      </c>
      <c r="F44" s="175">
        <v>3</v>
      </c>
      <c r="G44" s="173"/>
      <c r="H44" s="173"/>
      <c r="I44" s="196"/>
      <c r="J44" s="196"/>
      <c r="K44" s="179">
        <v>3</v>
      </c>
      <c r="L44" s="195"/>
      <c r="M44" s="194"/>
      <c r="N44" s="194"/>
      <c r="O44" s="190"/>
      <c r="P44" s="190"/>
      <c r="Q44" s="190"/>
      <c r="R44" s="188">
        <f t="shared" si="6"/>
        <v>0</v>
      </c>
      <c r="S44" s="220"/>
      <c r="T44" s="218"/>
      <c r="U44" s="211"/>
      <c r="V44" s="210"/>
      <c r="W44" s="211">
        <f t="shared" si="7"/>
        <v>0</v>
      </c>
      <c r="X44" s="221" t="s">
        <v>196</v>
      </c>
      <c r="Y44" s="213">
        <v>1</v>
      </c>
      <c r="Z44" s="213" t="s">
        <v>162</v>
      </c>
      <c r="AA44" s="213">
        <v>0.5</v>
      </c>
      <c r="AB44" s="213">
        <f t="shared" si="8"/>
        <v>1.5</v>
      </c>
      <c r="AC44" s="225">
        <f t="shared" si="9"/>
        <v>4.5</v>
      </c>
    </row>
    <row r="45" ht="14.25" spans="1:29">
      <c r="A45" s="24">
        <v>42</v>
      </c>
      <c r="B45" s="21" t="s">
        <v>72</v>
      </c>
      <c r="C45" s="25">
        <v>2022010438</v>
      </c>
      <c r="D45" s="21" t="s">
        <v>79</v>
      </c>
      <c r="E45" s="173" t="s">
        <v>202</v>
      </c>
      <c r="F45" s="173">
        <v>6</v>
      </c>
      <c r="G45" s="173">
        <v>6</v>
      </c>
      <c r="H45" s="173" t="s">
        <v>195</v>
      </c>
      <c r="I45" s="176">
        <v>4</v>
      </c>
      <c r="J45" s="176">
        <v>4</v>
      </c>
      <c r="K45" s="179">
        <f t="shared" si="5"/>
        <v>6.8</v>
      </c>
      <c r="L45" s="195"/>
      <c r="M45" s="194"/>
      <c r="N45" s="194"/>
      <c r="O45" s="190"/>
      <c r="P45" s="190"/>
      <c r="Q45" s="190"/>
      <c r="R45" s="188">
        <f t="shared" si="6"/>
        <v>0</v>
      </c>
      <c r="S45" s="220" t="s">
        <v>206</v>
      </c>
      <c r="T45" s="218">
        <v>1</v>
      </c>
      <c r="U45" s="211"/>
      <c r="V45" s="210"/>
      <c r="W45" s="211">
        <f t="shared" si="7"/>
        <v>1</v>
      </c>
      <c r="X45" s="221" t="s">
        <v>196</v>
      </c>
      <c r="Y45" s="213">
        <v>1</v>
      </c>
      <c r="Z45" s="213" t="s">
        <v>162</v>
      </c>
      <c r="AA45" s="213">
        <v>0.5</v>
      </c>
      <c r="AB45" s="213">
        <f t="shared" si="8"/>
        <v>1.5</v>
      </c>
      <c r="AC45" s="225">
        <f t="shared" si="9"/>
        <v>9.3</v>
      </c>
    </row>
    <row r="46" ht="14.25" spans="1:29">
      <c r="A46" s="24">
        <v>43</v>
      </c>
      <c r="B46" s="21" t="s">
        <v>72</v>
      </c>
      <c r="C46" s="25">
        <v>2022010439</v>
      </c>
      <c r="D46" s="21" t="s">
        <v>80</v>
      </c>
      <c r="E46" s="173"/>
      <c r="F46" s="173"/>
      <c r="G46" s="173"/>
      <c r="H46" s="173"/>
      <c r="I46" s="177"/>
      <c r="J46" s="177"/>
      <c r="K46" s="179">
        <f t="shared" si="5"/>
        <v>0</v>
      </c>
      <c r="L46" s="195"/>
      <c r="M46" s="194"/>
      <c r="N46" s="194"/>
      <c r="O46" s="190"/>
      <c r="P46" s="190"/>
      <c r="Q46" s="190"/>
      <c r="R46" s="188">
        <f t="shared" si="6"/>
        <v>0</v>
      </c>
      <c r="S46" s="220"/>
      <c r="T46" s="218"/>
      <c r="U46" s="211"/>
      <c r="V46" s="210"/>
      <c r="W46" s="211">
        <f t="shared" si="7"/>
        <v>0</v>
      </c>
      <c r="X46" s="221" t="s">
        <v>196</v>
      </c>
      <c r="Y46" s="213">
        <v>1</v>
      </c>
      <c r="Z46" s="213" t="s">
        <v>162</v>
      </c>
      <c r="AA46" s="213">
        <v>0.5</v>
      </c>
      <c r="AB46" s="213">
        <f t="shared" si="8"/>
        <v>1.5</v>
      </c>
      <c r="AC46" s="225">
        <f t="shared" si="9"/>
        <v>1.5</v>
      </c>
    </row>
    <row r="47" ht="14.25" spans="1:29">
      <c r="A47" s="24">
        <v>44</v>
      </c>
      <c r="B47" s="21" t="s">
        <v>72</v>
      </c>
      <c r="C47" s="25">
        <v>2022010494</v>
      </c>
      <c r="D47" s="21" t="s">
        <v>81</v>
      </c>
      <c r="E47" s="173" t="s">
        <v>207</v>
      </c>
      <c r="F47" s="173">
        <v>0</v>
      </c>
      <c r="G47" s="173">
        <v>0</v>
      </c>
      <c r="H47" s="173"/>
      <c r="I47" s="177"/>
      <c r="J47" s="177"/>
      <c r="K47" s="179">
        <f t="shared" si="5"/>
        <v>0</v>
      </c>
      <c r="L47" s="195"/>
      <c r="M47" s="194"/>
      <c r="N47" s="194"/>
      <c r="O47" s="190"/>
      <c r="P47" s="190"/>
      <c r="Q47" s="190"/>
      <c r="R47" s="188">
        <f t="shared" si="6"/>
        <v>0</v>
      </c>
      <c r="S47" s="220"/>
      <c r="T47" s="218"/>
      <c r="U47" s="211"/>
      <c r="V47" s="210"/>
      <c r="W47" s="211">
        <f t="shared" si="7"/>
        <v>0</v>
      </c>
      <c r="X47" s="221" t="s">
        <v>196</v>
      </c>
      <c r="Y47" s="213">
        <v>1</v>
      </c>
      <c r="Z47" s="213" t="s">
        <v>162</v>
      </c>
      <c r="AA47" s="213">
        <v>0.5</v>
      </c>
      <c r="AB47" s="213">
        <f t="shared" si="8"/>
        <v>1.5</v>
      </c>
      <c r="AC47" s="225">
        <f t="shared" si="9"/>
        <v>1.5</v>
      </c>
    </row>
    <row r="48" ht="14.25" spans="1:29">
      <c r="A48" s="24">
        <v>45</v>
      </c>
      <c r="B48" s="21" t="s">
        <v>72</v>
      </c>
      <c r="C48" s="25">
        <v>2022010499</v>
      </c>
      <c r="D48" s="21" t="s">
        <v>82</v>
      </c>
      <c r="E48" s="173" t="s">
        <v>208</v>
      </c>
      <c r="F48" s="173">
        <v>10</v>
      </c>
      <c r="G48" s="173">
        <v>6.67</v>
      </c>
      <c r="H48" s="173" t="s">
        <v>209</v>
      </c>
      <c r="I48" s="177">
        <v>6</v>
      </c>
      <c r="J48" s="177">
        <v>6</v>
      </c>
      <c r="K48" s="179">
        <f t="shared" si="5"/>
        <v>7.87</v>
      </c>
      <c r="L48" s="195"/>
      <c r="M48" s="194"/>
      <c r="N48" s="194"/>
      <c r="O48" s="190"/>
      <c r="P48" s="190"/>
      <c r="Q48" s="190"/>
      <c r="R48" s="188">
        <f t="shared" si="6"/>
        <v>0</v>
      </c>
      <c r="S48" s="220" t="s">
        <v>210</v>
      </c>
      <c r="T48" s="218">
        <v>2</v>
      </c>
      <c r="U48" s="211"/>
      <c r="V48" s="210"/>
      <c r="W48" s="211">
        <f t="shared" si="7"/>
        <v>2</v>
      </c>
      <c r="X48" s="221" t="s">
        <v>196</v>
      </c>
      <c r="Y48" s="213">
        <v>1</v>
      </c>
      <c r="Z48" s="213" t="s">
        <v>162</v>
      </c>
      <c r="AA48" s="213">
        <v>0.5</v>
      </c>
      <c r="AB48" s="213">
        <f t="shared" si="8"/>
        <v>1.5</v>
      </c>
      <c r="AC48" s="225">
        <f t="shared" si="9"/>
        <v>11.37</v>
      </c>
    </row>
    <row r="49" ht="14.25" spans="1:29">
      <c r="A49" s="24">
        <v>46</v>
      </c>
      <c r="B49" s="21" t="s">
        <v>72</v>
      </c>
      <c r="C49" s="25">
        <v>2022010585</v>
      </c>
      <c r="D49" s="21" t="s">
        <v>83</v>
      </c>
      <c r="E49" s="173" t="s">
        <v>211</v>
      </c>
      <c r="F49" s="173">
        <v>6</v>
      </c>
      <c r="G49" s="173">
        <v>6</v>
      </c>
      <c r="H49" s="173" t="s">
        <v>212</v>
      </c>
      <c r="I49" s="177">
        <v>0</v>
      </c>
      <c r="J49" s="177">
        <v>0</v>
      </c>
      <c r="K49" s="179">
        <f t="shared" si="5"/>
        <v>6</v>
      </c>
      <c r="L49" s="195"/>
      <c r="M49" s="194"/>
      <c r="N49" s="194"/>
      <c r="O49" s="190"/>
      <c r="P49" s="190"/>
      <c r="Q49" s="190"/>
      <c r="R49" s="188">
        <f t="shared" si="6"/>
        <v>0</v>
      </c>
      <c r="S49" s="220"/>
      <c r="T49" s="218"/>
      <c r="U49" s="211"/>
      <c r="V49" s="210"/>
      <c r="W49" s="211">
        <f t="shared" si="7"/>
        <v>0</v>
      </c>
      <c r="X49" s="221" t="s">
        <v>196</v>
      </c>
      <c r="Y49" s="213">
        <v>1</v>
      </c>
      <c r="Z49" s="228" t="s">
        <v>197</v>
      </c>
      <c r="AA49" s="213">
        <v>2</v>
      </c>
      <c r="AB49" s="213">
        <f t="shared" si="8"/>
        <v>3</v>
      </c>
      <c r="AC49" s="225">
        <f t="shared" si="9"/>
        <v>9</v>
      </c>
    </row>
    <row r="50" ht="14.25" spans="1:29">
      <c r="A50" s="24">
        <v>47</v>
      </c>
      <c r="B50" s="21" t="s">
        <v>72</v>
      </c>
      <c r="C50" s="25">
        <v>2022010584</v>
      </c>
      <c r="D50" s="21" t="s">
        <v>84</v>
      </c>
      <c r="E50" s="173" t="s">
        <v>213</v>
      </c>
      <c r="F50" s="173">
        <v>9</v>
      </c>
      <c r="G50" s="173">
        <v>6</v>
      </c>
      <c r="H50" s="176" t="s">
        <v>214</v>
      </c>
      <c r="I50" s="177">
        <v>6</v>
      </c>
      <c r="J50" s="177">
        <v>6</v>
      </c>
      <c r="K50" s="179">
        <f t="shared" si="5"/>
        <v>7.2</v>
      </c>
      <c r="L50" s="198" t="s">
        <v>215</v>
      </c>
      <c r="M50" s="194" t="s">
        <v>170</v>
      </c>
      <c r="N50" s="194">
        <v>1</v>
      </c>
      <c r="O50" s="190"/>
      <c r="P50" s="190"/>
      <c r="Q50" s="190"/>
      <c r="R50" s="188">
        <f t="shared" si="6"/>
        <v>1</v>
      </c>
      <c r="S50" s="220"/>
      <c r="T50" s="218"/>
      <c r="U50" s="211"/>
      <c r="V50" s="210"/>
      <c r="W50" s="211">
        <f t="shared" si="7"/>
        <v>0</v>
      </c>
      <c r="X50" s="221" t="s">
        <v>196</v>
      </c>
      <c r="Y50" s="213">
        <v>1</v>
      </c>
      <c r="Z50" s="228" t="s">
        <v>197</v>
      </c>
      <c r="AA50" s="213">
        <v>2</v>
      </c>
      <c r="AB50" s="213">
        <f t="shared" si="8"/>
        <v>3</v>
      </c>
      <c r="AC50" s="225">
        <f t="shared" si="9"/>
        <v>11.2</v>
      </c>
    </row>
    <row r="51" ht="14.25" spans="1:29">
      <c r="A51" s="24">
        <v>48</v>
      </c>
      <c r="B51" s="21" t="s">
        <v>72</v>
      </c>
      <c r="C51" s="25">
        <v>2022010408</v>
      </c>
      <c r="D51" s="21" t="s">
        <v>85</v>
      </c>
      <c r="E51" s="173" t="s">
        <v>198</v>
      </c>
      <c r="F51" s="177">
        <v>6</v>
      </c>
      <c r="G51" s="173">
        <v>4</v>
      </c>
      <c r="H51" s="173" t="s">
        <v>216</v>
      </c>
      <c r="I51" s="177">
        <v>6</v>
      </c>
      <c r="J51" s="177">
        <v>4</v>
      </c>
      <c r="K51" s="179">
        <f t="shared" si="5"/>
        <v>4.8</v>
      </c>
      <c r="L51" s="195"/>
      <c r="M51" s="194"/>
      <c r="N51" s="194"/>
      <c r="O51" s="190"/>
      <c r="P51" s="190"/>
      <c r="Q51" s="190"/>
      <c r="R51" s="188">
        <f t="shared" si="6"/>
        <v>0</v>
      </c>
      <c r="S51" s="220"/>
      <c r="T51" s="218"/>
      <c r="U51" s="211"/>
      <c r="V51" s="210"/>
      <c r="W51" s="211">
        <f t="shared" si="7"/>
        <v>0</v>
      </c>
      <c r="X51" s="221" t="s">
        <v>196</v>
      </c>
      <c r="Y51" s="213">
        <v>1</v>
      </c>
      <c r="Z51" s="213" t="s">
        <v>162</v>
      </c>
      <c r="AA51" s="213">
        <v>0.5</v>
      </c>
      <c r="AB51" s="213">
        <f t="shared" si="8"/>
        <v>1.5</v>
      </c>
      <c r="AC51" s="225">
        <f t="shared" si="9"/>
        <v>6.3</v>
      </c>
    </row>
    <row r="52" ht="14.25" spans="1:29">
      <c r="A52" s="24">
        <v>49</v>
      </c>
      <c r="B52" s="21" t="s">
        <v>72</v>
      </c>
      <c r="C52" s="25">
        <v>2022010422</v>
      </c>
      <c r="D52" s="21" t="s">
        <v>86</v>
      </c>
      <c r="E52" s="173" t="s">
        <v>208</v>
      </c>
      <c r="F52" s="173">
        <v>9</v>
      </c>
      <c r="G52" s="173">
        <v>6</v>
      </c>
      <c r="H52" s="173" t="s">
        <v>217</v>
      </c>
      <c r="I52" s="177">
        <v>4</v>
      </c>
      <c r="J52" s="177">
        <v>4</v>
      </c>
      <c r="K52" s="179">
        <f t="shared" si="5"/>
        <v>6.8</v>
      </c>
      <c r="L52" s="195"/>
      <c r="M52" s="194"/>
      <c r="N52" s="194"/>
      <c r="O52" s="190"/>
      <c r="P52" s="190"/>
      <c r="Q52" s="190"/>
      <c r="R52" s="188">
        <f t="shared" si="6"/>
        <v>0</v>
      </c>
      <c r="S52" s="220"/>
      <c r="T52" s="218"/>
      <c r="U52" s="211"/>
      <c r="V52" s="210"/>
      <c r="W52" s="211">
        <f t="shared" si="7"/>
        <v>0</v>
      </c>
      <c r="X52" s="221" t="s">
        <v>196</v>
      </c>
      <c r="Y52" s="213">
        <v>1</v>
      </c>
      <c r="Z52" s="213" t="s">
        <v>162</v>
      </c>
      <c r="AA52" s="213">
        <v>0.5</v>
      </c>
      <c r="AB52" s="213">
        <f t="shared" si="8"/>
        <v>1.5</v>
      </c>
      <c r="AC52" s="225">
        <f t="shared" si="9"/>
        <v>8.3</v>
      </c>
    </row>
    <row r="53" ht="14.25" spans="1:29">
      <c r="A53" s="24">
        <v>50</v>
      </c>
      <c r="B53" s="21" t="s">
        <v>72</v>
      </c>
      <c r="C53" s="25">
        <v>2022010426</v>
      </c>
      <c r="D53" s="21" t="s">
        <v>87</v>
      </c>
      <c r="E53" s="173"/>
      <c r="F53" s="173"/>
      <c r="G53" s="178"/>
      <c r="H53" s="173"/>
      <c r="I53" s="179"/>
      <c r="J53" s="179"/>
      <c r="K53" s="179">
        <f t="shared" si="5"/>
        <v>0</v>
      </c>
      <c r="L53" s="195"/>
      <c r="M53" s="194"/>
      <c r="N53" s="194"/>
      <c r="O53" s="190"/>
      <c r="P53" s="190"/>
      <c r="Q53" s="190"/>
      <c r="R53" s="188">
        <f t="shared" si="6"/>
        <v>0</v>
      </c>
      <c r="S53" s="220"/>
      <c r="T53" s="218"/>
      <c r="U53" s="211"/>
      <c r="V53" s="210"/>
      <c r="W53" s="211">
        <f t="shared" si="7"/>
        <v>0</v>
      </c>
      <c r="X53" s="221" t="s">
        <v>196</v>
      </c>
      <c r="Y53" s="213">
        <v>1</v>
      </c>
      <c r="Z53" s="213" t="s">
        <v>162</v>
      </c>
      <c r="AA53" s="213">
        <v>0.5</v>
      </c>
      <c r="AB53" s="213">
        <f t="shared" si="8"/>
        <v>1.5</v>
      </c>
      <c r="AC53" s="225">
        <f t="shared" si="9"/>
        <v>1.5</v>
      </c>
    </row>
    <row r="54" ht="14.25" spans="1:29">
      <c r="A54" s="24">
        <v>51</v>
      </c>
      <c r="B54" s="21" t="s">
        <v>72</v>
      </c>
      <c r="C54" s="25">
        <v>2022010427</v>
      </c>
      <c r="D54" s="21" t="s">
        <v>88</v>
      </c>
      <c r="E54" s="173"/>
      <c r="F54" s="173"/>
      <c r="G54" s="173"/>
      <c r="H54" s="173"/>
      <c r="I54" s="179"/>
      <c r="J54" s="179"/>
      <c r="K54" s="179">
        <f t="shared" si="5"/>
        <v>0</v>
      </c>
      <c r="L54" s="195"/>
      <c r="M54" s="194"/>
      <c r="N54" s="194"/>
      <c r="O54" s="190"/>
      <c r="P54" s="190"/>
      <c r="Q54" s="190"/>
      <c r="R54" s="188">
        <f t="shared" si="6"/>
        <v>0</v>
      </c>
      <c r="S54" s="220"/>
      <c r="T54" s="218"/>
      <c r="U54" s="211"/>
      <c r="V54" s="210"/>
      <c r="W54" s="211">
        <f t="shared" si="7"/>
        <v>0</v>
      </c>
      <c r="X54" s="221" t="s">
        <v>196</v>
      </c>
      <c r="Y54" s="213">
        <v>1</v>
      </c>
      <c r="Z54" s="213" t="s">
        <v>162</v>
      </c>
      <c r="AA54" s="213">
        <v>0.5</v>
      </c>
      <c r="AB54" s="213">
        <f t="shared" si="8"/>
        <v>1.5</v>
      </c>
      <c r="AC54" s="225">
        <f t="shared" si="9"/>
        <v>1.5</v>
      </c>
    </row>
    <row r="55" ht="14.25" spans="1:29">
      <c r="A55" s="24">
        <v>52</v>
      </c>
      <c r="B55" s="21" t="s">
        <v>72</v>
      </c>
      <c r="C55" s="25">
        <v>2022010440</v>
      </c>
      <c r="D55" s="21" t="s">
        <v>89</v>
      </c>
      <c r="E55" s="173"/>
      <c r="F55" s="173"/>
      <c r="G55" s="173"/>
      <c r="H55" s="173"/>
      <c r="I55" s="179"/>
      <c r="J55" s="179"/>
      <c r="K55" s="179">
        <f t="shared" si="5"/>
        <v>0</v>
      </c>
      <c r="L55" s="195"/>
      <c r="M55" s="194"/>
      <c r="N55" s="194"/>
      <c r="O55" s="190"/>
      <c r="P55" s="190"/>
      <c r="Q55" s="190"/>
      <c r="R55" s="188">
        <f t="shared" si="6"/>
        <v>0</v>
      </c>
      <c r="S55" s="220" t="s">
        <v>218</v>
      </c>
      <c r="T55" s="218">
        <v>1</v>
      </c>
      <c r="U55" s="211"/>
      <c r="V55" s="210"/>
      <c r="W55" s="211">
        <f t="shared" si="7"/>
        <v>1</v>
      </c>
      <c r="X55" s="221" t="s">
        <v>196</v>
      </c>
      <c r="Y55" s="213">
        <v>1</v>
      </c>
      <c r="Z55" s="213" t="s">
        <v>162</v>
      </c>
      <c r="AA55" s="213">
        <v>0.5</v>
      </c>
      <c r="AB55" s="213">
        <f t="shared" si="8"/>
        <v>1.5</v>
      </c>
      <c r="AC55" s="225">
        <f t="shared" si="9"/>
        <v>2.5</v>
      </c>
    </row>
    <row r="56" ht="14.25" spans="1:29">
      <c r="A56" s="24">
        <v>53</v>
      </c>
      <c r="B56" s="21" t="s">
        <v>72</v>
      </c>
      <c r="C56" s="25">
        <v>2022010441</v>
      </c>
      <c r="D56" s="21" t="s">
        <v>90</v>
      </c>
      <c r="E56" s="173" t="s">
        <v>219</v>
      </c>
      <c r="F56" s="173">
        <v>6</v>
      </c>
      <c r="G56" s="173">
        <v>6</v>
      </c>
      <c r="H56" s="173" t="s">
        <v>220</v>
      </c>
      <c r="I56" s="179">
        <v>6</v>
      </c>
      <c r="J56" s="179">
        <v>6</v>
      </c>
      <c r="K56" s="179">
        <f t="shared" si="5"/>
        <v>7.2</v>
      </c>
      <c r="L56" s="198" t="s">
        <v>204</v>
      </c>
      <c r="M56" s="194" t="s">
        <v>170</v>
      </c>
      <c r="N56" s="194">
        <v>1</v>
      </c>
      <c r="O56" s="190"/>
      <c r="P56" s="190"/>
      <c r="Q56" s="190"/>
      <c r="R56" s="188">
        <f t="shared" si="6"/>
        <v>1</v>
      </c>
      <c r="S56" s="220"/>
      <c r="T56" s="218"/>
      <c r="U56" s="211"/>
      <c r="V56" s="210"/>
      <c r="W56" s="211">
        <f t="shared" si="7"/>
        <v>0</v>
      </c>
      <c r="X56" s="221" t="s">
        <v>196</v>
      </c>
      <c r="Y56" s="213">
        <v>1</v>
      </c>
      <c r="Z56" s="213" t="s">
        <v>162</v>
      </c>
      <c r="AA56" s="213">
        <v>0.5</v>
      </c>
      <c r="AB56" s="213">
        <f t="shared" si="8"/>
        <v>1.5</v>
      </c>
      <c r="AC56" s="225">
        <f t="shared" si="9"/>
        <v>9.7</v>
      </c>
    </row>
    <row r="57" ht="14.25" spans="1:29">
      <c r="A57" s="24">
        <v>54</v>
      </c>
      <c r="B57" s="21" t="s">
        <v>72</v>
      </c>
      <c r="C57" s="25">
        <v>2022010442</v>
      </c>
      <c r="D57" s="21" t="s">
        <v>91</v>
      </c>
      <c r="E57" s="173" t="s">
        <v>208</v>
      </c>
      <c r="F57" s="173">
        <v>9</v>
      </c>
      <c r="G57" s="173">
        <v>6</v>
      </c>
      <c r="H57" s="173" t="s">
        <v>221</v>
      </c>
      <c r="I57" s="179">
        <v>5</v>
      </c>
      <c r="J57" s="179">
        <v>5</v>
      </c>
      <c r="K57" s="179">
        <f t="shared" si="5"/>
        <v>7</v>
      </c>
      <c r="L57" s="198" t="s">
        <v>204</v>
      </c>
      <c r="M57" s="194" t="s">
        <v>170</v>
      </c>
      <c r="N57" s="194">
        <v>1</v>
      </c>
      <c r="O57" s="190"/>
      <c r="P57" s="190"/>
      <c r="Q57" s="190"/>
      <c r="R57" s="188">
        <f t="shared" si="6"/>
        <v>1</v>
      </c>
      <c r="S57" s="220"/>
      <c r="T57" s="218"/>
      <c r="U57" s="211"/>
      <c r="V57" s="210"/>
      <c r="W57" s="211">
        <f t="shared" si="7"/>
        <v>0</v>
      </c>
      <c r="X57" s="221" t="s">
        <v>196</v>
      </c>
      <c r="Y57" s="213">
        <v>1</v>
      </c>
      <c r="Z57" s="213" t="s">
        <v>162</v>
      </c>
      <c r="AA57" s="213">
        <v>0.5</v>
      </c>
      <c r="AB57" s="213">
        <f t="shared" si="8"/>
        <v>1.5</v>
      </c>
      <c r="AC57" s="225">
        <f t="shared" si="9"/>
        <v>9.5</v>
      </c>
    </row>
    <row r="58" ht="14.25" spans="1:29">
      <c r="A58" s="24">
        <v>55</v>
      </c>
      <c r="B58" s="21" t="s">
        <v>72</v>
      </c>
      <c r="C58" s="25">
        <v>2022010443</v>
      </c>
      <c r="D58" s="21" t="s">
        <v>92</v>
      </c>
      <c r="E58" s="173" t="s">
        <v>198</v>
      </c>
      <c r="F58" s="179">
        <v>5</v>
      </c>
      <c r="G58" s="179">
        <v>3.33</v>
      </c>
      <c r="H58" s="173" t="s">
        <v>177</v>
      </c>
      <c r="I58" s="173">
        <v>3</v>
      </c>
      <c r="J58" s="173">
        <v>3</v>
      </c>
      <c r="K58" s="179">
        <f t="shared" si="5"/>
        <v>3.93</v>
      </c>
      <c r="L58" s="198"/>
      <c r="M58" s="194"/>
      <c r="N58" s="194"/>
      <c r="O58" s="190"/>
      <c r="P58" s="190"/>
      <c r="Q58" s="190"/>
      <c r="R58" s="188">
        <f t="shared" si="6"/>
        <v>0</v>
      </c>
      <c r="S58" s="220"/>
      <c r="T58" s="218"/>
      <c r="U58" s="211"/>
      <c r="V58" s="210"/>
      <c r="W58" s="211">
        <f t="shared" si="7"/>
        <v>0</v>
      </c>
      <c r="X58" s="221" t="s">
        <v>196</v>
      </c>
      <c r="Y58" s="213">
        <v>1</v>
      </c>
      <c r="Z58" s="213" t="s">
        <v>162</v>
      </c>
      <c r="AA58" s="213">
        <v>0.5</v>
      </c>
      <c r="AB58" s="213">
        <f t="shared" si="8"/>
        <v>1.5</v>
      </c>
      <c r="AC58" s="225">
        <f t="shared" si="9"/>
        <v>5.43</v>
      </c>
    </row>
    <row r="59" ht="14.25" spans="1:29">
      <c r="A59" s="24">
        <v>56</v>
      </c>
      <c r="B59" s="21" t="s">
        <v>72</v>
      </c>
      <c r="C59" s="25">
        <v>2022010445</v>
      </c>
      <c r="D59" s="21" t="s">
        <v>93</v>
      </c>
      <c r="E59" s="180" t="s">
        <v>198</v>
      </c>
      <c r="F59" s="173">
        <v>3</v>
      </c>
      <c r="G59" s="173">
        <v>2</v>
      </c>
      <c r="H59" s="173"/>
      <c r="I59" s="179"/>
      <c r="J59" s="179"/>
      <c r="K59" s="179">
        <f t="shared" si="5"/>
        <v>2</v>
      </c>
      <c r="L59" s="198" t="s">
        <v>204</v>
      </c>
      <c r="M59" s="194" t="s">
        <v>170</v>
      </c>
      <c r="N59" s="194">
        <v>1</v>
      </c>
      <c r="O59" s="190"/>
      <c r="P59" s="190"/>
      <c r="Q59" s="190"/>
      <c r="R59" s="188">
        <f t="shared" si="6"/>
        <v>1</v>
      </c>
      <c r="S59" s="220"/>
      <c r="T59" s="218"/>
      <c r="U59" s="211"/>
      <c r="V59" s="210"/>
      <c r="W59" s="211">
        <f t="shared" si="7"/>
        <v>0</v>
      </c>
      <c r="X59" s="221" t="s">
        <v>196</v>
      </c>
      <c r="Y59" s="213">
        <v>1</v>
      </c>
      <c r="Z59" s="213" t="s">
        <v>162</v>
      </c>
      <c r="AA59" s="213">
        <v>0.5</v>
      </c>
      <c r="AB59" s="213">
        <f t="shared" si="8"/>
        <v>1.5</v>
      </c>
      <c r="AC59" s="225">
        <f t="shared" si="9"/>
        <v>4.5</v>
      </c>
    </row>
    <row r="60" ht="14.25" spans="1:29">
      <c r="A60" s="24">
        <v>57</v>
      </c>
      <c r="B60" s="21" t="s">
        <v>72</v>
      </c>
      <c r="C60" s="25">
        <v>2022010446</v>
      </c>
      <c r="D60" s="21" t="s">
        <v>94</v>
      </c>
      <c r="E60" s="181" t="s">
        <v>222</v>
      </c>
      <c r="F60" s="173"/>
      <c r="G60" s="173"/>
      <c r="H60" s="173"/>
      <c r="I60" s="179"/>
      <c r="J60" s="179"/>
      <c r="K60" s="179">
        <f t="shared" si="5"/>
        <v>0</v>
      </c>
      <c r="L60" s="195"/>
      <c r="M60" s="194"/>
      <c r="N60" s="194"/>
      <c r="O60" s="190"/>
      <c r="P60" s="190"/>
      <c r="Q60" s="190"/>
      <c r="R60" s="188">
        <f t="shared" si="6"/>
        <v>0</v>
      </c>
      <c r="S60" s="220"/>
      <c r="T60" s="218"/>
      <c r="U60" s="211"/>
      <c r="V60" s="210"/>
      <c r="W60" s="211">
        <f t="shared" si="7"/>
        <v>0</v>
      </c>
      <c r="X60" s="221" t="s">
        <v>196</v>
      </c>
      <c r="Y60" s="213">
        <v>1</v>
      </c>
      <c r="Z60" s="213" t="s">
        <v>162</v>
      </c>
      <c r="AA60" s="213">
        <v>0.5</v>
      </c>
      <c r="AB60" s="213">
        <f t="shared" si="8"/>
        <v>1.5</v>
      </c>
      <c r="AC60" s="225">
        <f t="shared" si="9"/>
        <v>1.5</v>
      </c>
    </row>
    <row r="61" ht="14.25" spans="1:29">
      <c r="A61" s="24">
        <v>58</v>
      </c>
      <c r="B61" s="21" t="s">
        <v>72</v>
      </c>
      <c r="C61" s="25">
        <v>2022010448</v>
      </c>
      <c r="D61" s="21" t="s">
        <v>95</v>
      </c>
      <c r="E61" s="173" t="s">
        <v>177</v>
      </c>
      <c r="F61" s="173">
        <v>3</v>
      </c>
      <c r="G61" s="173">
        <v>3</v>
      </c>
      <c r="H61" s="173"/>
      <c r="I61" s="179"/>
      <c r="J61" s="179"/>
      <c r="K61" s="179">
        <f t="shared" si="5"/>
        <v>3</v>
      </c>
      <c r="L61" s="195"/>
      <c r="M61" s="194"/>
      <c r="N61" s="194"/>
      <c r="O61" s="190"/>
      <c r="P61" s="190"/>
      <c r="Q61" s="190"/>
      <c r="R61" s="188">
        <f t="shared" si="6"/>
        <v>0</v>
      </c>
      <c r="S61" s="220"/>
      <c r="T61" s="218"/>
      <c r="U61" s="211"/>
      <c r="V61" s="210"/>
      <c r="W61" s="211">
        <f t="shared" si="7"/>
        <v>0</v>
      </c>
      <c r="X61" s="221" t="s">
        <v>196</v>
      </c>
      <c r="Y61" s="213">
        <v>1</v>
      </c>
      <c r="Z61" s="213" t="s">
        <v>162</v>
      </c>
      <c r="AA61" s="213">
        <v>0.5</v>
      </c>
      <c r="AB61" s="213">
        <f t="shared" si="8"/>
        <v>1.5</v>
      </c>
      <c r="AC61" s="225">
        <f t="shared" si="9"/>
        <v>4.5</v>
      </c>
    </row>
    <row r="62" ht="14.25" spans="1:29">
      <c r="A62" s="24">
        <v>59</v>
      </c>
      <c r="B62" s="21" t="s">
        <v>72</v>
      </c>
      <c r="C62" s="25">
        <v>2022010449</v>
      </c>
      <c r="D62" s="21" t="s">
        <v>96</v>
      </c>
      <c r="E62" s="173" t="s">
        <v>223</v>
      </c>
      <c r="F62" s="173">
        <v>10</v>
      </c>
      <c r="G62" s="173">
        <v>6.67</v>
      </c>
      <c r="H62" s="173" t="s">
        <v>224</v>
      </c>
      <c r="I62" s="179">
        <v>0</v>
      </c>
      <c r="J62" s="179">
        <v>0</v>
      </c>
      <c r="K62" s="179">
        <f t="shared" si="5"/>
        <v>6.67</v>
      </c>
      <c r="L62" s="195"/>
      <c r="M62" s="194"/>
      <c r="N62" s="194"/>
      <c r="O62" s="190"/>
      <c r="P62" s="190"/>
      <c r="Q62" s="190"/>
      <c r="R62" s="188">
        <f t="shared" si="6"/>
        <v>0</v>
      </c>
      <c r="S62" s="220"/>
      <c r="T62" s="218"/>
      <c r="U62" s="211"/>
      <c r="V62" s="210"/>
      <c r="W62" s="211">
        <f t="shared" si="7"/>
        <v>0</v>
      </c>
      <c r="X62" s="221" t="s">
        <v>196</v>
      </c>
      <c r="Y62" s="213">
        <v>1</v>
      </c>
      <c r="Z62" s="213" t="s">
        <v>162</v>
      </c>
      <c r="AA62" s="213">
        <v>0.5</v>
      </c>
      <c r="AB62" s="213">
        <f t="shared" si="8"/>
        <v>1.5</v>
      </c>
      <c r="AC62" s="225">
        <f t="shared" si="9"/>
        <v>8.17</v>
      </c>
    </row>
    <row r="63" ht="14.25" spans="1:29">
      <c r="A63" s="24">
        <v>60</v>
      </c>
      <c r="B63" s="21" t="s">
        <v>72</v>
      </c>
      <c r="C63" s="25">
        <v>2022010452</v>
      </c>
      <c r="D63" s="21" t="s">
        <v>97</v>
      </c>
      <c r="E63" s="173" t="s">
        <v>225</v>
      </c>
      <c r="F63" s="173">
        <v>3</v>
      </c>
      <c r="G63" s="173">
        <v>3</v>
      </c>
      <c r="H63" s="174" t="s">
        <v>226</v>
      </c>
      <c r="I63" s="175">
        <v>6</v>
      </c>
      <c r="J63" s="179">
        <v>4</v>
      </c>
      <c r="K63" s="179">
        <f t="shared" si="5"/>
        <v>3.8</v>
      </c>
      <c r="L63" s="195"/>
      <c r="M63" s="194"/>
      <c r="N63" s="194"/>
      <c r="O63" s="190"/>
      <c r="P63" s="190"/>
      <c r="Q63" s="190"/>
      <c r="R63" s="188">
        <f t="shared" si="6"/>
        <v>0</v>
      </c>
      <c r="S63" s="220"/>
      <c r="T63" s="218"/>
      <c r="U63" s="211"/>
      <c r="V63" s="210"/>
      <c r="W63" s="211">
        <f t="shared" si="7"/>
        <v>0</v>
      </c>
      <c r="X63" s="221" t="s">
        <v>196</v>
      </c>
      <c r="Y63" s="213">
        <v>1</v>
      </c>
      <c r="Z63" s="213" t="s">
        <v>162</v>
      </c>
      <c r="AA63" s="213">
        <v>0.5</v>
      </c>
      <c r="AB63" s="213">
        <f t="shared" si="8"/>
        <v>1.5</v>
      </c>
      <c r="AC63" s="225">
        <f t="shared" si="9"/>
        <v>5.3</v>
      </c>
    </row>
    <row r="64" ht="14.25" spans="1:29">
      <c r="A64" s="24">
        <v>61</v>
      </c>
      <c r="B64" s="21" t="s">
        <v>72</v>
      </c>
      <c r="C64" s="25">
        <v>2022010453</v>
      </c>
      <c r="D64" s="21" t="s">
        <v>98</v>
      </c>
      <c r="E64" s="173"/>
      <c r="F64" s="173"/>
      <c r="G64" s="173"/>
      <c r="H64" s="173"/>
      <c r="I64" s="179"/>
      <c r="J64" s="179"/>
      <c r="K64" s="179">
        <f t="shared" si="5"/>
        <v>0</v>
      </c>
      <c r="L64" s="195"/>
      <c r="M64" s="194"/>
      <c r="N64" s="194"/>
      <c r="O64" s="190"/>
      <c r="P64" s="190"/>
      <c r="Q64" s="190"/>
      <c r="R64" s="188">
        <f t="shared" si="6"/>
        <v>0</v>
      </c>
      <c r="S64" s="220"/>
      <c r="T64" s="218"/>
      <c r="U64" s="211"/>
      <c r="V64" s="210"/>
      <c r="W64" s="211">
        <f t="shared" si="7"/>
        <v>0</v>
      </c>
      <c r="X64" s="221" t="s">
        <v>196</v>
      </c>
      <c r="Y64" s="213">
        <v>1</v>
      </c>
      <c r="Z64" s="213" t="s">
        <v>162</v>
      </c>
      <c r="AA64" s="213">
        <v>0.5</v>
      </c>
      <c r="AB64" s="213">
        <f t="shared" si="8"/>
        <v>1.5</v>
      </c>
      <c r="AC64" s="225">
        <f t="shared" si="9"/>
        <v>1.5</v>
      </c>
    </row>
    <row r="65" ht="14.25" spans="1:29">
      <c r="A65" s="24">
        <v>62</v>
      </c>
      <c r="B65" s="21" t="s">
        <v>72</v>
      </c>
      <c r="C65" s="25">
        <v>2022010454</v>
      </c>
      <c r="D65" s="21" t="s">
        <v>99</v>
      </c>
      <c r="E65" s="173" t="s">
        <v>227</v>
      </c>
      <c r="F65" s="173">
        <v>5.5</v>
      </c>
      <c r="G65" s="173">
        <v>5.5</v>
      </c>
      <c r="H65" s="173"/>
      <c r="I65" s="179"/>
      <c r="J65" s="179"/>
      <c r="K65" s="179">
        <f t="shared" si="5"/>
        <v>5.5</v>
      </c>
      <c r="L65" s="195"/>
      <c r="M65" s="194"/>
      <c r="N65" s="194"/>
      <c r="O65" s="190"/>
      <c r="P65" s="190"/>
      <c r="Q65" s="190"/>
      <c r="R65" s="188">
        <f t="shared" si="6"/>
        <v>0</v>
      </c>
      <c r="S65" s="220"/>
      <c r="T65" s="218"/>
      <c r="U65" s="211"/>
      <c r="V65" s="210"/>
      <c r="W65" s="211">
        <f t="shared" si="7"/>
        <v>0</v>
      </c>
      <c r="X65" s="221" t="s">
        <v>196</v>
      </c>
      <c r="Y65" s="213">
        <v>1</v>
      </c>
      <c r="Z65" s="213" t="s">
        <v>162</v>
      </c>
      <c r="AA65" s="213">
        <v>0.5</v>
      </c>
      <c r="AB65" s="213">
        <f t="shared" si="8"/>
        <v>1.5</v>
      </c>
      <c r="AC65" s="225">
        <f t="shared" si="9"/>
        <v>7</v>
      </c>
    </row>
    <row r="66" ht="14.25" spans="1:29">
      <c r="A66" s="24">
        <v>63</v>
      </c>
      <c r="B66" s="21" t="s">
        <v>72</v>
      </c>
      <c r="C66" s="25">
        <v>2022010456</v>
      </c>
      <c r="D66" s="21" t="s">
        <v>100</v>
      </c>
      <c r="E66" s="179"/>
      <c r="F66" s="179"/>
      <c r="G66" s="179"/>
      <c r="H66" s="229"/>
      <c r="I66" s="179"/>
      <c r="J66" s="179"/>
      <c r="K66" s="179">
        <f t="shared" si="5"/>
        <v>0</v>
      </c>
      <c r="L66" s="195"/>
      <c r="M66" s="194"/>
      <c r="N66" s="194"/>
      <c r="O66" s="190"/>
      <c r="P66" s="190"/>
      <c r="Q66" s="190"/>
      <c r="R66" s="188">
        <f t="shared" si="6"/>
        <v>0</v>
      </c>
      <c r="S66" s="220"/>
      <c r="T66" s="218"/>
      <c r="U66" s="211"/>
      <c r="V66" s="210"/>
      <c r="W66" s="211">
        <f t="shared" si="7"/>
        <v>0</v>
      </c>
      <c r="X66" s="221" t="s">
        <v>196</v>
      </c>
      <c r="Y66" s="213">
        <v>1</v>
      </c>
      <c r="Z66" s="213" t="s">
        <v>162</v>
      </c>
      <c r="AA66" s="213">
        <v>0.5</v>
      </c>
      <c r="AB66" s="213">
        <f t="shared" si="8"/>
        <v>1.5</v>
      </c>
      <c r="AC66" s="225">
        <f t="shared" si="9"/>
        <v>1.5</v>
      </c>
    </row>
    <row r="67" ht="14.25" spans="1:29">
      <c r="A67" s="24">
        <v>64</v>
      </c>
      <c r="B67" s="21" t="s">
        <v>72</v>
      </c>
      <c r="C67" s="25">
        <v>2022010458</v>
      </c>
      <c r="D67" s="21" t="s">
        <v>101</v>
      </c>
      <c r="E67" s="179"/>
      <c r="F67" s="179"/>
      <c r="G67" s="179"/>
      <c r="H67" s="229"/>
      <c r="I67" s="179"/>
      <c r="J67" s="179"/>
      <c r="K67" s="179">
        <f t="shared" si="5"/>
        <v>0</v>
      </c>
      <c r="L67" s="195"/>
      <c r="M67" s="194"/>
      <c r="N67" s="194"/>
      <c r="O67" s="190"/>
      <c r="P67" s="190"/>
      <c r="Q67" s="190"/>
      <c r="R67" s="188">
        <f t="shared" si="6"/>
        <v>0</v>
      </c>
      <c r="S67" s="220"/>
      <c r="T67" s="218"/>
      <c r="U67" s="211"/>
      <c r="V67" s="210"/>
      <c r="W67" s="211">
        <f t="shared" si="7"/>
        <v>0</v>
      </c>
      <c r="X67" s="221" t="s">
        <v>196</v>
      </c>
      <c r="Y67" s="213">
        <v>1</v>
      </c>
      <c r="Z67" s="213" t="s">
        <v>162</v>
      </c>
      <c r="AA67" s="213">
        <v>0.5</v>
      </c>
      <c r="AB67" s="213">
        <f t="shared" si="8"/>
        <v>1.5</v>
      </c>
      <c r="AC67" s="225">
        <f t="shared" si="9"/>
        <v>1.5</v>
      </c>
    </row>
    <row r="68" ht="14.25" spans="1:29">
      <c r="A68" s="24">
        <v>65</v>
      </c>
      <c r="B68" s="21" t="s">
        <v>72</v>
      </c>
      <c r="C68" s="25">
        <v>2022010459</v>
      </c>
      <c r="D68" s="21" t="s">
        <v>102</v>
      </c>
      <c r="E68" s="170" t="s">
        <v>228</v>
      </c>
      <c r="F68" s="179"/>
      <c r="G68" s="179"/>
      <c r="H68" s="169" t="s">
        <v>229</v>
      </c>
      <c r="I68" s="236">
        <v>4</v>
      </c>
      <c r="J68" s="236">
        <v>2.67</v>
      </c>
      <c r="K68" s="179">
        <f t="shared" ref="K68:K99" si="10">G68+J68*0.2</f>
        <v>0.534</v>
      </c>
      <c r="L68" s="237" t="s">
        <v>204</v>
      </c>
      <c r="M68" s="238" t="s">
        <v>170</v>
      </c>
      <c r="N68" s="194">
        <v>1</v>
      </c>
      <c r="O68" s="190"/>
      <c r="P68" s="190"/>
      <c r="Q68" s="190"/>
      <c r="R68" s="188">
        <f t="shared" ref="R68:R99" si="11">N68+Q68*0.5</f>
        <v>1</v>
      </c>
      <c r="S68" s="220" t="s">
        <v>218</v>
      </c>
      <c r="T68" s="218">
        <v>1</v>
      </c>
      <c r="U68" s="211"/>
      <c r="V68" s="210"/>
      <c r="W68" s="211">
        <f t="shared" ref="W68:W99" si="12">T68+V68</f>
        <v>1</v>
      </c>
      <c r="X68" s="221" t="s">
        <v>196</v>
      </c>
      <c r="Y68" s="213">
        <v>1</v>
      </c>
      <c r="Z68" s="213" t="s">
        <v>162</v>
      </c>
      <c r="AA68" s="213">
        <v>0.5</v>
      </c>
      <c r="AB68" s="213">
        <f t="shared" ref="AB68:AB99" si="13">Y68+AA68</f>
        <v>1.5</v>
      </c>
      <c r="AC68" s="225">
        <f t="shared" ref="AC68:AC99" si="14">K68+R68+W68+AB68</f>
        <v>4.034</v>
      </c>
    </row>
    <row r="69" ht="14.25" spans="1:29">
      <c r="A69" s="24">
        <v>66</v>
      </c>
      <c r="B69" s="21" t="s">
        <v>72</v>
      </c>
      <c r="C69" s="25">
        <v>2022012316</v>
      </c>
      <c r="D69" s="21" t="s">
        <v>103</v>
      </c>
      <c r="E69" s="170" t="s">
        <v>230</v>
      </c>
      <c r="F69" s="170"/>
      <c r="G69" s="170"/>
      <c r="H69" s="169" t="s">
        <v>177</v>
      </c>
      <c r="I69" s="239">
        <v>3</v>
      </c>
      <c r="J69" s="239">
        <v>3</v>
      </c>
      <c r="K69" s="179">
        <f t="shared" si="10"/>
        <v>0.6</v>
      </c>
      <c r="L69" s="240" t="s">
        <v>204</v>
      </c>
      <c r="M69" s="241" t="s">
        <v>170</v>
      </c>
      <c r="N69" s="241">
        <v>1</v>
      </c>
      <c r="O69" s="188"/>
      <c r="P69" s="188"/>
      <c r="Q69" s="188"/>
      <c r="R69" s="188">
        <f t="shared" si="11"/>
        <v>1</v>
      </c>
      <c r="S69" s="247"/>
      <c r="T69" s="248"/>
      <c r="U69" s="249"/>
      <c r="V69" s="250"/>
      <c r="W69" s="211">
        <f t="shared" si="12"/>
        <v>0</v>
      </c>
      <c r="X69" s="221" t="s">
        <v>196</v>
      </c>
      <c r="Y69" s="213">
        <v>1</v>
      </c>
      <c r="Z69" s="213" t="s">
        <v>162</v>
      </c>
      <c r="AA69" s="213">
        <v>0.5</v>
      </c>
      <c r="AB69" s="213">
        <f t="shared" si="13"/>
        <v>1.5</v>
      </c>
      <c r="AC69" s="225">
        <f t="shared" si="14"/>
        <v>3.1</v>
      </c>
    </row>
    <row r="70" ht="14.25" spans="1:29">
      <c r="A70" s="24">
        <v>67</v>
      </c>
      <c r="B70" s="21" t="s">
        <v>72</v>
      </c>
      <c r="C70" s="25">
        <v>2022010511</v>
      </c>
      <c r="D70" s="21" t="s">
        <v>104</v>
      </c>
      <c r="E70" s="171" t="s">
        <v>177</v>
      </c>
      <c r="F70" s="171">
        <v>3</v>
      </c>
      <c r="G70" s="171">
        <v>3</v>
      </c>
      <c r="H70" s="171"/>
      <c r="I70" s="170"/>
      <c r="J70" s="170"/>
      <c r="K70" s="179">
        <f t="shared" si="10"/>
        <v>3</v>
      </c>
      <c r="L70" s="240"/>
      <c r="M70" s="241"/>
      <c r="N70" s="241"/>
      <c r="O70" s="188"/>
      <c r="P70" s="188"/>
      <c r="Q70" s="188"/>
      <c r="R70" s="188">
        <f t="shared" si="11"/>
        <v>0</v>
      </c>
      <c r="S70" s="247"/>
      <c r="T70" s="248"/>
      <c r="U70" s="249"/>
      <c r="V70" s="250"/>
      <c r="W70" s="211">
        <f t="shared" si="12"/>
        <v>0</v>
      </c>
      <c r="X70" s="221" t="s">
        <v>196</v>
      </c>
      <c r="Y70" s="213">
        <v>1</v>
      </c>
      <c r="Z70" s="213" t="s">
        <v>162</v>
      </c>
      <c r="AA70" s="213">
        <v>0.5</v>
      </c>
      <c r="AB70" s="213">
        <f t="shared" si="13"/>
        <v>1.5</v>
      </c>
      <c r="AC70" s="225">
        <f t="shared" si="14"/>
        <v>4.5</v>
      </c>
    </row>
    <row r="71" ht="14.25" spans="1:29">
      <c r="A71" s="24">
        <v>68</v>
      </c>
      <c r="B71" s="21" t="s">
        <v>72</v>
      </c>
      <c r="C71" s="25">
        <v>2022010512</v>
      </c>
      <c r="D71" s="21" t="s">
        <v>105</v>
      </c>
      <c r="E71" s="171" t="s">
        <v>231</v>
      </c>
      <c r="F71" s="171">
        <v>10</v>
      </c>
      <c r="G71" s="171">
        <v>6.67</v>
      </c>
      <c r="H71" s="171"/>
      <c r="I71" s="179"/>
      <c r="J71" s="179"/>
      <c r="K71" s="179">
        <f t="shared" si="10"/>
        <v>6.67</v>
      </c>
      <c r="L71" s="240"/>
      <c r="M71" s="240"/>
      <c r="N71" s="240"/>
      <c r="O71" s="240"/>
      <c r="P71" s="240"/>
      <c r="Q71" s="240"/>
      <c r="R71" s="188">
        <f t="shared" si="11"/>
        <v>0</v>
      </c>
      <c r="S71" s="247"/>
      <c r="T71" s="247"/>
      <c r="U71" s="247"/>
      <c r="V71" s="247"/>
      <c r="W71" s="211">
        <f t="shared" si="12"/>
        <v>0</v>
      </c>
      <c r="X71" s="221" t="s">
        <v>196</v>
      </c>
      <c r="Y71" s="213">
        <v>1</v>
      </c>
      <c r="Z71" s="213" t="s">
        <v>162</v>
      </c>
      <c r="AA71" s="213">
        <v>0.5</v>
      </c>
      <c r="AB71" s="213">
        <f t="shared" si="13"/>
        <v>1.5</v>
      </c>
      <c r="AC71" s="225">
        <f t="shared" si="14"/>
        <v>8.17</v>
      </c>
    </row>
    <row r="72" ht="14.25" spans="1:29">
      <c r="A72" s="230">
        <v>69</v>
      </c>
      <c r="B72" s="231" t="s">
        <v>107</v>
      </c>
      <c r="C72" s="232">
        <v>2022010406</v>
      </c>
      <c r="D72" s="231" t="s">
        <v>106</v>
      </c>
      <c r="E72" s="171" t="s">
        <v>205</v>
      </c>
      <c r="F72" s="171">
        <v>3</v>
      </c>
      <c r="G72" s="171">
        <v>3</v>
      </c>
      <c r="H72" s="171"/>
      <c r="I72" s="179"/>
      <c r="J72" s="179"/>
      <c r="K72" s="179">
        <f t="shared" si="10"/>
        <v>3</v>
      </c>
      <c r="L72" s="240"/>
      <c r="M72" s="240"/>
      <c r="N72" s="240"/>
      <c r="O72" s="240"/>
      <c r="P72" s="240"/>
      <c r="Q72" s="240"/>
      <c r="R72" s="188">
        <f t="shared" si="11"/>
        <v>0</v>
      </c>
      <c r="S72" s="210"/>
      <c r="T72" s="251"/>
      <c r="U72" s="251"/>
      <c r="V72" s="251"/>
      <c r="W72" s="211">
        <f t="shared" si="12"/>
        <v>0</v>
      </c>
      <c r="X72" s="227" t="s">
        <v>232</v>
      </c>
      <c r="Y72" s="227">
        <v>2</v>
      </c>
      <c r="Z72" s="227" t="s">
        <v>233</v>
      </c>
      <c r="AA72" s="227">
        <v>0</v>
      </c>
      <c r="AB72" s="213">
        <f t="shared" si="13"/>
        <v>2</v>
      </c>
      <c r="AC72" s="225">
        <f t="shared" si="14"/>
        <v>5</v>
      </c>
    </row>
    <row r="73" ht="14.25" spans="1:29">
      <c r="A73" s="24">
        <v>70</v>
      </c>
      <c r="B73" s="21" t="s">
        <v>107</v>
      </c>
      <c r="C73" s="25">
        <v>2022010407</v>
      </c>
      <c r="D73" s="21" t="s">
        <v>108</v>
      </c>
      <c r="E73" s="171" t="s">
        <v>234</v>
      </c>
      <c r="F73" s="171">
        <v>1</v>
      </c>
      <c r="G73" s="171">
        <v>1</v>
      </c>
      <c r="H73" s="171" t="s">
        <v>235</v>
      </c>
      <c r="I73" s="170">
        <v>0</v>
      </c>
      <c r="J73" s="170">
        <v>0</v>
      </c>
      <c r="K73" s="179">
        <f t="shared" si="10"/>
        <v>1</v>
      </c>
      <c r="L73" s="240"/>
      <c r="M73" s="240"/>
      <c r="N73" s="240"/>
      <c r="O73" s="240"/>
      <c r="P73" s="240"/>
      <c r="Q73" s="240"/>
      <c r="R73" s="188">
        <f t="shared" si="11"/>
        <v>0</v>
      </c>
      <c r="S73" s="252" t="s">
        <v>236</v>
      </c>
      <c r="T73" s="218">
        <v>0</v>
      </c>
      <c r="U73" s="218"/>
      <c r="V73" s="218"/>
      <c r="W73" s="211">
        <f t="shared" si="12"/>
        <v>0</v>
      </c>
      <c r="X73" s="213" t="s">
        <v>232</v>
      </c>
      <c r="Y73" s="213">
        <v>2</v>
      </c>
      <c r="Z73" s="213"/>
      <c r="AA73" s="213"/>
      <c r="AB73" s="213">
        <f t="shared" si="13"/>
        <v>2</v>
      </c>
      <c r="AC73" s="225">
        <f t="shared" si="14"/>
        <v>3</v>
      </c>
    </row>
    <row r="74" ht="14.25" spans="1:29">
      <c r="A74" s="24">
        <v>71</v>
      </c>
      <c r="B74" s="21" t="s">
        <v>107</v>
      </c>
      <c r="C74" s="25">
        <v>2022010460</v>
      </c>
      <c r="D74" s="21" t="s">
        <v>109</v>
      </c>
      <c r="E74" s="171"/>
      <c r="F74" s="171"/>
      <c r="G74" s="171"/>
      <c r="H74" s="171"/>
      <c r="I74" s="234"/>
      <c r="J74" s="234"/>
      <c r="K74" s="179">
        <f t="shared" si="10"/>
        <v>0</v>
      </c>
      <c r="L74" s="194"/>
      <c r="M74" s="242"/>
      <c r="N74" s="242"/>
      <c r="O74" s="242"/>
      <c r="P74" s="242"/>
      <c r="Q74" s="242"/>
      <c r="R74" s="188">
        <f t="shared" si="11"/>
        <v>0</v>
      </c>
      <c r="S74" s="251"/>
      <c r="T74" s="251"/>
      <c r="U74" s="251"/>
      <c r="V74" s="251"/>
      <c r="W74" s="211">
        <f t="shared" si="12"/>
        <v>0</v>
      </c>
      <c r="X74" s="227"/>
      <c r="Y74" s="227"/>
      <c r="Z74" s="227"/>
      <c r="AA74" s="227"/>
      <c r="AB74" s="213">
        <f t="shared" si="13"/>
        <v>0</v>
      </c>
      <c r="AC74" s="225">
        <f t="shared" si="14"/>
        <v>0</v>
      </c>
    </row>
    <row r="75" ht="14.25" spans="1:29">
      <c r="A75" s="24">
        <v>72</v>
      </c>
      <c r="B75" s="21" t="s">
        <v>107</v>
      </c>
      <c r="C75" s="25">
        <v>2022010461</v>
      </c>
      <c r="D75" s="21" t="s">
        <v>110</v>
      </c>
      <c r="E75" s="171" t="s">
        <v>237</v>
      </c>
      <c r="F75" s="171">
        <v>5.5</v>
      </c>
      <c r="G75" s="171">
        <v>5.5</v>
      </c>
      <c r="H75" s="171" t="s">
        <v>238</v>
      </c>
      <c r="I75" s="234">
        <v>6</v>
      </c>
      <c r="J75" s="234">
        <v>4</v>
      </c>
      <c r="K75" s="179">
        <f t="shared" si="10"/>
        <v>6.3</v>
      </c>
      <c r="L75" s="243" t="s">
        <v>239</v>
      </c>
      <c r="M75" s="244" t="s">
        <v>170</v>
      </c>
      <c r="N75" s="244">
        <v>1</v>
      </c>
      <c r="O75" s="244"/>
      <c r="P75" s="244"/>
      <c r="Q75" s="244"/>
      <c r="R75" s="188">
        <f t="shared" si="11"/>
        <v>1</v>
      </c>
      <c r="S75" s="218"/>
      <c r="T75" s="218"/>
      <c r="U75" s="218"/>
      <c r="V75" s="218"/>
      <c r="W75" s="211">
        <f t="shared" si="12"/>
        <v>0</v>
      </c>
      <c r="X75" s="213" t="s">
        <v>240</v>
      </c>
      <c r="Y75" s="213">
        <v>0</v>
      </c>
      <c r="Z75" s="213" t="s">
        <v>241</v>
      </c>
      <c r="AA75" s="213">
        <v>0</v>
      </c>
      <c r="AB75" s="213">
        <f t="shared" si="13"/>
        <v>0</v>
      </c>
      <c r="AC75" s="225">
        <f t="shared" si="14"/>
        <v>7.3</v>
      </c>
    </row>
    <row r="76" ht="14.25" spans="1:29">
      <c r="A76" s="24">
        <v>73</v>
      </c>
      <c r="B76" s="21" t="s">
        <v>107</v>
      </c>
      <c r="C76" s="25">
        <v>2022010463</v>
      </c>
      <c r="D76" s="21" t="s">
        <v>111</v>
      </c>
      <c r="E76" s="171" t="s">
        <v>242</v>
      </c>
      <c r="F76" s="171">
        <v>9</v>
      </c>
      <c r="G76" s="171">
        <v>6</v>
      </c>
      <c r="H76" s="171" t="s">
        <v>243</v>
      </c>
      <c r="I76" s="234">
        <v>5</v>
      </c>
      <c r="J76" s="234">
        <v>5</v>
      </c>
      <c r="K76" s="179">
        <f t="shared" si="10"/>
        <v>7</v>
      </c>
      <c r="L76" s="243"/>
      <c r="M76" s="244"/>
      <c r="N76" s="244"/>
      <c r="O76" s="244"/>
      <c r="P76" s="244"/>
      <c r="Q76" s="244"/>
      <c r="R76" s="188">
        <f t="shared" si="11"/>
        <v>0</v>
      </c>
      <c r="S76" s="218"/>
      <c r="T76" s="218"/>
      <c r="U76" s="218"/>
      <c r="V76" s="218"/>
      <c r="W76" s="211">
        <f t="shared" si="12"/>
        <v>0</v>
      </c>
      <c r="X76" s="213" t="s">
        <v>240</v>
      </c>
      <c r="Y76" s="213">
        <v>0</v>
      </c>
      <c r="Z76" s="213"/>
      <c r="AA76" s="213"/>
      <c r="AB76" s="213">
        <f t="shared" si="13"/>
        <v>0</v>
      </c>
      <c r="AC76" s="225">
        <f t="shared" si="14"/>
        <v>7</v>
      </c>
    </row>
    <row r="77" ht="14.25" spans="1:29">
      <c r="A77" s="24">
        <v>74</v>
      </c>
      <c r="B77" s="21" t="s">
        <v>107</v>
      </c>
      <c r="C77" s="25">
        <v>2022010465</v>
      </c>
      <c r="D77" s="21" t="s">
        <v>112</v>
      </c>
      <c r="E77" s="233" t="s">
        <v>244</v>
      </c>
      <c r="F77" s="173">
        <v>4</v>
      </c>
      <c r="G77" s="173">
        <v>4</v>
      </c>
      <c r="H77" s="233" t="s">
        <v>245</v>
      </c>
      <c r="I77" s="234">
        <v>4</v>
      </c>
      <c r="J77" s="234">
        <v>2.67</v>
      </c>
      <c r="K77" s="179">
        <f t="shared" si="10"/>
        <v>4.534</v>
      </c>
      <c r="L77" s="243"/>
      <c r="M77" s="244"/>
      <c r="N77" s="244"/>
      <c r="O77" s="244"/>
      <c r="P77" s="244"/>
      <c r="Q77" s="244"/>
      <c r="R77" s="188">
        <f t="shared" si="11"/>
        <v>0</v>
      </c>
      <c r="S77" s="218"/>
      <c r="T77" s="218"/>
      <c r="U77" s="218"/>
      <c r="V77" s="218"/>
      <c r="W77" s="211">
        <f t="shared" si="12"/>
        <v>0</v>
      </c>
      <c r="X77" s="213"/>
      <c r="Y77" s="213"/>
      <c r="Z77" s="213"/>
      <c r="AA77" s="213"/>
      <c r="AB77" s="213">
        <f t="shared" si="13"/>
        <v>0</v>
      </c>
      <c r="AC77" s="225">
        <f t="shared" si="14"/>
        <v>4.534</v>
      </c>
    </row>
    <row r="78" ht="14.25" spans="1:29">
      <c r="A78" s="24">
        <v>75</v>
      </c>
      <c r="B78" s="21" t="s">
        <v>107</v>
      </c>
      <c r="C78" s="25">
        <v>2022010467</v>
      </c>
      <c r="D78" s="21" t="s">
        <v>113</v>
      </c>
      <c r="E78" s="233" t="s">
        <v>246</v>
      </c>
      <c r="F78" s="173">
        <v>14</v>
      </c>
      <c r="G78" s="173">
        <f>F78*2/3</f>
        <v>9.33333333333333</v>
      </c>
      <c r="H78" s="233" t="s">
        <v>177</v>
      </c>
      <c r="I78" s="234">
        <v>3</v>
      </c>
      <c r="J78" s="234">
        <v>3</v>
      </c>
      <c r="K78" s="179">
        <f t="shared" si="10"/>
        <v>9.93333333333333</v>
      </c>
      <c r="L78" s="243"/>
      <c r="M78" s="244"/>
      <c r="N78" s="244"/>
      <c r="O78" s="244"/>
      <c r="P78" s="244"/>
      <c r="Q78" s="244"/>
      <c r="R78" s="188">
        <f t="shared" si="11"/>
        <v>0</v>
      </c>
      <c r="S78" s="218" t="s">
        <v>247</v>
      </c>
      <c r="T78" s="218">
        <v>2</v>
      </c>
      <c r="U78" s="218"/>
      <c r="V78" s="218"/>
      <c r="W78" s="211">
        <f t="shared" si="12"/>
        <v>2</v>
      </c>
      <c r="X78" s="213"/>
      <c r="Y78" s="213"/>
      <c r="Z78" s="213"/>
      <c r="AA78" s="213"/>
      <c r="AB78" s="213">
        <f t="shared" si="13"/>
        <v>0</v>
      </c>
      <c r="AC78" s="225">
        <f t="shared" si="14"/>
        <v>11.9333333333333</v>
      </c>
    </row>
    <row r="79" ht="14.25" spans="1:29">
      <c r="A79" s="24">
        <v>76</v>
      </c>
      <c r="B79" s="21" t="s">
        <v>107</v>
      </c>
      <c r="C79" s="25">
        <v>2022010468</v>
      </c>
      <c r="D79" s="21" t="s">
        <v>114</v>
      </c>
      <c r="E79" s="233" t="s">
        <v>248</v>
      </c>
      <c r="F79" s="173">
        <v>10</v>
      </c>
      <c r="G79" s="173">
        <v>6.33</v>
      </c>
      <c r="H79" s="233" t="s">
        <v>249</v>
      </c>
      <c r="I79" s="177">
        <v>6</v>
      </c>
      <c r="J79" s="177">
        <v>6</v>
      </c>
      <c r="K79" s="179">
        <f t="shared" si="10"/>
        <v>7.53</v>
      </c>
      <c r="L79" s="243"/>
      <c r="M79" s="244"/>
      <c r="N79" s="244"/>
      <c r="O79" s="244"/>
      <c r="P79" s="244"/>
      <c r="Q79" s="244"/>
      <c r="R79" s="188">
        <f t="shared" si="11"/>
        <v>0</v>
      </c>
      <c r="S79" s="218"/>
      <c r="T79" s="218"/>
      <c r="U79" s="218"/>
      <c r="V79" s="218"/>
      <c r="W79" s="211">
        <f t="shared" si="12"/>
        <v>0</v>
      </c>
      <c r="X79" s="213" t="s">
        <v>232</v>
      </c>
      <c r="Y79" s="213">
        <v>2</v>
      </c>
      <c r="Z79" s="213"/>
      <c r="AA79" s="213"/>
      <c r="AB79" s="213">
        <f t="shared" si="13"/>
        <v>2</v>
      </c>
      <c r="AC79" s="225">
        <f t="shared" si="14"/>
        <v>9.53</v>
      </c>
    </row>
    <row r="80" ht="14.25" spans="1:29">
      <c r="A80" s="24">
        <v>77</v>
      </c>
      <c r="B80" s="21" t="s">
        <v>107</v>
      </c>
      <c r="C80" s="25">
        <v>2022010469</v>
      </c>
      <c r="D80" s="21" t="s">
        <v>115</v>
      </c>
      <c r="E80" s="171" t="s">
        <v>250</v>
      </c>
      <c r="F80" s="171">
        <v>8</v>
      </c>
      <c r="G80" s="171">
        <v>5.33</v>
      </c>
      <c r="H80" s="233"/>
      <c r="I80" s="234"/>
      <c r="J80" s="234"/>
      <c r="K80" s="179">
        <f t="shared" si="10"/>
        <v>5.33</v>
      </c>
      <c r="L80" s="243" t="s">
        <v>239</v>
      </c>
      <c r="M80" s="244" t="s">
        <v>170</v>
      </c>
      <c r="N80" s="244">
        <v>1</v>
      </c>
      <c r="O80" s="244"/>
      <c r="P80" s="244"/>
      <c r="Q80" s="244"/>
      <c r="R80" s="188">
        <f t="shared" si="11"/>
        <v>1</v>
      </c>
      <c r="S80" s="218" t="s">
        <v>251</v>
      </c>
      <c r="T80" s="218">
        <v>1</v>
      </c>
      <c r="U80" s="218"/>
      <c r="V80" s="218"/>
      <c r="W80" s="211">
        <f t="shared" si="12"/>
        <v>1</v>
      </c>
      <c r="X80" s="213" t="s">
        <v>232</v>
      </c>
      <c r="Y80" s="213">
        <v>2</v>
      </c>
      <c r="Z80" s="213"/>
      <c r="AA80" s="213"/>
      <c r="AB80" s="213">
        <f t="shared" si="13"/>
        <v>2</v>
      </c>
      <c r="AC80" s="225">
        <f t="shared" si="14"/>
        <v>9.33</v>
      </c>
    </row>
    <row r="81" ht="14.25" spans="1:29">
      <c r="A81" s="24">
        <v>78</v>
      </c>
      <c r="B81" s="21" t="s">
        <v>107</v>
      </c>
      <c r="C81" s="25">
        <v>2022010471</v>
      </c>
      <c r="D81" s="21" t="s">
        <v>116</v>
      </c>
      <c r="E81" s="171" t="s">
        <v>252</v>
      </c>
      <c r="F81" s="171">
        <v>8</v>
      </c>
      <c r="G81" s="171">
        <v>5.33</v>
      </c>
      <c r="H81" s="233" t="s">
        <v>238</v>
      </c>
      <c r="I81" s="234">
        <v>4</v>
      </c>
      <c r="J81" s="234">
        <v>2.67</v>
      </c>
      <c r="K81" s="179">
        <f t="shared" si="10"/>
        <v>5.864</v>
      </c>
      <c r="L81" s="243" t="s">
        <v>253</v>
      </c>
      <c r="M81" s="244" t="s">
        <v>170</v>
      </c>
      <c r="N81" s="244">
        <v>1</v>
      </c>
      <c r="O81" s="244" t="s">
        <v>239</v>
      </c>
      <c r="P81" s="244" t="s">
        <v>170</v>
      </c>
      <c r="Q81" s="244">
        <v>1</v>
      </c>
      <c r="R81" s="188">
        <f t="shared" si="11"/>
        <v>1.5</v>
      </c>
      <c r="S81" s="218"/>
      <c r="T81" s="218"/>
      <c r="U81" s="218"/>
      <c r="V81" s="218"/>
      <c r="W81" s="211">
        <f t="shared" si="12"/>
        <v>0</v>
      </c>
      <c r="X81" s="213" t="s">
        <v>232</v>
      </c>
      <c r="Y81" s="213">
        <v>2</v>
      </c>
      <c r="Z81" s="213"/>
      <c r="AA81" s="213"/>
      <c r="AB81" s="213">
        <f t="shared" si="13"/>
        <v>2</v>
      </c>
      <c r="AC81" s="225">
        <f t="shared" si="14"/>
        <v>9.364</v>
      </c>
    </row>
    <row r="82" ht="14.25" spans="1:29">
      <c r="A82" s="24">
        <v>79</v>
      </c>
      <c r="B82" s="21" t="s">
        <v>107</v>
      </c>
      <c r="C82" s="25">
        <v>2022010500</v>
      </c>
      <c r="D82" s="21" t="s">
        <v>117</v>
      </c>
      <c r="E82" s="171" t="s">
        <v>254</v>
      </c>
      <c r="F82" s="171">
        <v>4</v>
      </c>
      <c r="G82" s="171">
        <v>4</v>
      </c>
      <c r="H82" s="233"/>
      <c r="I82" s="234"/>
      <c r="J82" s="234"/>
      <c r="K82" s="179">
        <f t="shared" si="10"/>
        <v>4</v>
      </c>
      <c r="L82" s="243"/>
      <c r="M82" s="244"/>
      <c r="N82" s="244"/>
      <c r="O82" s="244"/>
      <c r="P82" s="244"/>
      <c r="Q82" s="244"/>
      <c r="R82" s="188">
        <f t="shared" si="11"/>
        <v>0</v>
      </c>
      <c r="S82" s="252"/>
      <c r="T82" s="218"/>
      <c r="U82" s="218"/>
      <c r="V82" s="218"/>
      <c r="W82" s="211">
        <f t="shared" si="12"/>
        <v>0</v>
      </c>
      <c r="X82" s="212"/>
      <c r="Y82" s="213"/>
      <c r="Z82" s="213"/>
      <c r="AA82" s="213"/>
      <c r="AB82" s="213">
        <f t="shared" si="13"/>
        <v>0</v>
      </c>
      <c r="AC82" s="225">
        <f t="shared" si="14"/>
        <v>4</v>
      </c>
    </row>
    <row r="83" ht="14.25" spans="1:29">
      <c r="A83" s="24">
        <v>80</v>
      </c>
      <c r="B83" s="21" t="s">
        <v>107</v>
      </c>
      <c r="C83" s="25">
        <v>2022010501</v>
      </c>
      <c r="D83" s="21" t="s">
        <v>118</v>
      </c>
      <c r="E83" s="171" t="s">
        <v>255</v>
      </c>
      <c r="F83" s="171">
        <v>1</v>
      </c>
      <c r="G83" s="171">
        <v>1</v>
      </c>
      <c r="H83" s="233"/>
      <c r="I83" s="234"/>
      <c r="J83" s="234"/>
      <c r="K83" s="179">
        <f t="shared" si="10"/>
        <v>1</v>
      </c>
      <c r="L83" s="243"/>
      <c r="M83" s="244"/>
      <c r="N83" s="244"/>
      <c r="O83" s="244"/>
      <c r="P83" s="244"/>
      <c r="Q83" s="244"/>
      <c r="R83" s="188">
        <f t="shared" si="11"/>
        <v>0</v>
      </c>
      <c r="S83" s="252"/>
      <c r="T83" s="218"/>
      <c r="U83" s="218"/>
      <c r="V83" s="218"/>
      <c r="W83" s="211">
        <f t="shared" si="12"/>
        <v>0</v>
      </c>
      <c r="X83" s="212"/>
      <c r="Y83" s="213"/>
      <c r="Z83" s="213"/>
      <c r="AA83" s="213"/>
      <c r="AB83" s="213">
        <f t="shared" si="13"/>
        <v>0</v>
      </c>
      <c r="AC83" s="225">
        <f t="shared" si="14"/>
        <v>1</v>
      </c>
    </row>
    <row r="84" ht="14.25" spans="1:29">
      <c r="A84" s="24">
        <v>81</v>
      </c>
      <c r="B84" s="21" t="s">
        <v>107</v>
      </c>
      <c r="C84" s="25">
        <v>2022010421</v>
      </c>
      <c r="D84" s="21" t="s">
        <v>119</v>
      </c>
      <c r="E84" s="171"/>
      <c r="F84" s="171"/>
      <c r="G84" s="171"/>
      <c r="H84" s="233"/>
      <c r="I84" s="170"/>
      <c r="J84" s="170"/>
      <c r="K84" s="179">
        <f t="shared" si="10"/>
        <v>0</v>
      </c>
      <c r="L84" s="243"/>
      <c r="M84" s="244"/>
      <c r="N84" s="244"/>
      <c r="O84" s="244"/>
      <c r="P84" s="244"/>
      <c r="Q84" s="244"/>
      <c r="R84" s="188">
        <f t="shared" si="11"/>
        <v>0</v>
      </c>
      <c r="S84" s="252"/>
      <c r="T84" s="218"/>
      <c r="U84" s="218"/>
      <c r="V84" s="218"/>
      <c r="W84" s="211">
        <f t="shared" si="12"/>
        <v>0</v>
      </c>
      <c r="X84" s="212"/>
      <c r="Y84" s="213"/>
      <c r="Z84" s="213"/>
      <c r="AA84" s="213"/>
      <c r="AB84" s="213">
        <f t="shared" si="13"/>
        <v>0</v>
      </c>
      <c r="AC84" s="225">
        <f t="shared" si="14"/>
        <v>0</v>
      </c>
    </row>
    <row r="85" ht="14.25" spans="1:29">
      <c r="A85" s="24">
        <v>82</v>
      </c>
      <c r="B85" s="21" t="s">
        <v>107</v>
      </c>
      <c r="C85" s="25">
        <v>2022010423</v>
      </c>
      <c r="D85" s="21" t="s">
        <v>120</v>
      </c>
      <c r="E85" s="171"/>
      <c r="F85" s="171"/>
      <c r="G85" s="171"/>
      <c r="H85" s="234"/>
      <c r="I85" s="234"/>
      <c r="J85" s="234"/>
      <c r="K85" s="179">
        <f t="shared" si="10"/>
        <v>0</v>
      </c>
      <c r="L85" s="243"/>
      <c r="M85" s="244"/>
      <c r="N85" s="244"/>
      <c r="O85" s="244"/>
      <c r="P85" s="244"/>
      <c r="Q85" s="244"/>
      <c r="R85" s="188">
        <f t="shared" si="11"/>
        <v>0</v>
      </c>
      <c r="S85" s="252"/>
      <c r="T85" s="218"/>
      <c r="U85" s="218"/>
      <c r="V85" s="218"/>
      <c r="W85" s="211">
        <f t="shared" si="12"/>
        <v>0</v>
      </c>
      <c r="X85" s="212"/>
      <c r="Y85" s="213"/>
      <c r="Z85" s="213"/>
      <c r="AA85" s="213"/>
      <c r="AB85" s="213">
        <f t="shared" si="13"/>
        <v>0</v>
      </c>
      <c r="AC85" s="225">
        <f t="shared" si="14"/>
        <v>0</v>
      </c>
    </row>
    <row r="86" ht="14.25" spans="1:29">
      <c r="A86" s="24">
        <v>83</v>
      </c>
      <c r="B86" s="21" t="s">
        <v>107</v>
      </c>
      <c r="C86" s="25">
        <v>2022010424</v>
      </c>
      <c r="D86" s="21" t="s">
        <v>121</v>
      </c>
      <c r="E86" s="171"/>
      <c r="F86" s="170"/>
      <c r="G86" s="170"/>
      <c r="H86" s="234"/>
      <c r="I86" s="234"/>
      <c r="J86" s="234"/>
      <c r="K86" s="179">
        <f t="shared" si="10"/>
        <v>0</v>
      </c>
      <c r="L86" s="243"/>
      <c r="M86" s="244"/>
      <c r="N86" s="244"/>
      <c r="O86" s="244"/>
      <c r="P86" s="244"/>
      <c r="Q86" s="244"/>
      <c r="R86" s="188">
        <f t="shared" si="11"/>
        <v>0</v>
      </c>
      <c r="S86" s="252"/>
      <c r="T86" s="218"/>
      <c r="U86" s="218"/>
      <c r="V86" s="218"/>
      <c r="W86" s="211">
        <f t="shared" si="12"/>
        <v>0</v>
      </c>
      <c r="X86" s="212"/>
      <c r="Y86" s="213"/>
      <c r="Z86" s="213"/>
      <c r="AA86" s="213"/>
      <c r="AB86" s="213">
        <f t="shared" si="13"/>
        <v>0</v>
      </c>
      <c r="AC86" s="225">
        <f t="shared" si="14"/>
        <v>0</v>
      </c>
    </row>
    <row r="87" ht="14.25" spans="1:29">
      <c r="A87" s="24">
        <v>84</v>
      </c>
      <c r="B87" s="21" t="s">
        <v>107</v>
      </c>
      <c r="C87" s="25">
        <v>2022010425</v>
      </c>
      <c r="D87" s="21" t="s">
        <v>122</v>
      </c>
      <c r="E87" s="171"/>
      <c r="F87" s="170"/>
      <c r="G87" s="171"/>
      <c r="H87" s="171"/>
      <c r="I87" s="170"/>
      <c r="J87" s="170"/>
      <c r="K87" s="179">
        <f t="shared" si="10"/>
        <v>0</v>
      </c>
      <c r="L87" s="243"/>
      <c r="M87" s="244"/>
      <c r="N87" s="244"/>
      <c r="O87" s="244"/>
      <c r="P87" s="244"/>
      <c r="Q87" s="244"/>
      <c r="R87" s="188">
        <f t="shared" si="11"/>
        <v>0</v>
      </c>
      <c r="S87" s="252"/>
      <c r="T87" s="218"/>
      <c r="U87" s="218"/>
      <c r="V87" s="218"/>
      <c r="W87" s="211">
        <f t="shared" si="12"/>
        <v>0</v>
      </c>
      <c r="X87" s="212"/>
      <c r="Y87" s="213"/>
      <c r="Z87" s="213"/>
      <c r="AA87" s="213"/>
      <c r="AB87" s="213">
        <f t="shared" si="13"/>
        <v>0</v>
      </c>
      <c r="AC87" s="225">
        <f t="shared" si="14"/>
        <v>0</v>
      </c>
    </row>
    <row r="88" ht="14.25" spans="1:29">
      <c r="A88" s="24">
        <v>85</v>
      </c>
      <c r="B88" s="21" t="s">
        <v>107</v>
      </c>
      <c r="C88" s="25">
        <v>2022010473</v>
      </c>
      <c r="D88" s="21" t="s">
        <v>123</v>
      </c>
      <c r="E88" s="171"/>
      <c r="F88" s="234"/>
      <c r="G88" s="171"/>
      <c r="H88" s="171"/>
      <c r="I88" s="234"/>
      <c r="J88" s="234"/>
      <c r="K88" s="179">
        <f t="shared" si="10"/>
        <v>0</v>
      </c>
      <c r="L88" s="194"/>
      <c r="M88" s="242"/>
      <c r="N88" s="242"/>
      <c r="O88" s="242"/>
      <c r="P88" s="242"/>
      <c r="Q88" s="242"/>
      <c r="R88" s="188">
        <f t="shared" si="11"/>
        <v>0</v>
      </c>
      <c r="S88" s="251"/>
      <c r="T88" s="251"/>
      <c r="U88" s="251"/>
      <c r="V88" s="251"/>
      <c r="W88" s="211">
        <f t="shared" si="12"/>
        <v>0</v>
      </c>
      <c r="X88" s="227"/>
      <c r="Y88" s="227"/>
      <c r="Z88" s="227"/>
      <c r="AA88" s="227"/>
      <c r="AB88" s="213">
        <f t="shared" si="13"/>
        <v>0</v>
      </c>
      <c r="AC88" s="225">
        <f t="shared" si="14"/>
        <v>0</v>
      </c>
    </row>
    <row r="89" ht="14.25" spans="1:29">
      <c r="A89" s="24">
        <v>86</v>
      </c>
      <c r="B89" s="21" t="s">
        <v>107</v>
      </c>
      <c r="C89" s="25">
        <v>2022010476</v>
      </c>
      <c r="D89" s="21" t="s">
        <v>124</v>
      </c>
      <c r="E89" s="171"/>
      <c r="F89" s="171"/>
      <c r="G89" s="171"/>
      <c r="H89" s="171"/>
      <c r="I89" s="234"/>
      <c r="J89" s="234"/>
      <c r="K89" s="179">
        <f t="shared" si="10"/>
        <v>0</v>
      </c>
      <c r="L89" s="243"/>
      <c r="M89" s="244"/>
      <c r="N89" s="244"/>
      <c r="O89" s="244"/>
      <c r="P89" s="244"/>
      <c r="Q89" s="244"/>
      <c r="R89" s="188">
        <f t="shared" si="11"/>
        <v>0</v>
      </c>
      <c r="S89" s="218"/>
      <c r="T89" s="218"/>
      <c r="U89" s="218"/>
      <c r="V89" s="218"/>
      <c r="W89" s="211">
        <f t="shared" si="12"/>
        <v>0</v>
      </c>
      <c r="X89" s="213"/>
      <c r="Y89" s="213"/>
      <c r="Z89" s="213"/>
      <c r="AA89" s="213"/>
      <c r="AB89" s="213">
        <f t="shared" si="13"/>
        <v>0</v>
      </c>
      <c r="AC89" s="225">
        <f t="shared" si="14"/>
        <v>0</v>
      </c>
    </row>
    <row r="90" ht="14.25" spans="1:29">
      <c r="A90" s="24">
        <v>87</v>
      </c>
      <c r="B90" s="21" t="s">
        <v>107</v>
      </c>
      <c r="C90" s="25">
        <v>2022010477</v>
      </c>
      <c r="D90" s="21" t="s">
        <v>125</v>
      </c>
      <c r="E90" s="171" t="s">
        <v>256</v>
      </c>
      <c r="F90" s="171">
        <v>10</v>
      </c>
      <c r="G90" s="171">
        <v>6.33</v>
      </c>
      <c r="H90" s="171" t="s">
        <v>257</v>
      </c>
      <c r="I90" s="173">
        <v>2</v>
      </c>
      <c r="J90" s="173">
        <v>2</v>
      </c>
      <c r="K90" s="179">
        <f t="shared" si="10"/>
        <v>6.73</v>
      </c>
      <c r="L90" s="243" t="s">
        <v>258</v>
      </c>
      <c r="M90" s="244" t="s">
        <v>259</v>
      </c>
      <c r="N90" s="245">
        <v>1.33333333333333</v>
      </c>
      <c r="O90" s="244"/>
      <c r="P90" s="244"/>
      <c r="Q90" s="244"/>
      <c r="R90" s="188">
        <f t="shared" si="11"/>
        <v>1.33333333333333</v>
      </c>
      <c r="S90" s="218" t="s">
        <v>260</v>
      </c>
      <c r="T90" s="218">
        <v>1</v>
      </c>
      <c r="U90" s="218" t="s">
        <v>261</v>
      </c>
      <c r="V90" s="218">
        <v>1</v>
      </c>
      <c r="W90" s="211">
        <f t="shared" si="12"/>
        <v>2</v>
      </c>
      <c r="X90" s="213" t="s">
        <v>262</v>
      </c>
      <c r="Y90" s="213">
        <v>0</v>
      </c>
      <c r="Z90" s="213" t="s">
        <v>263</v>
      </c>
      <c r="AA90" s="213">
        <v>0</v>
      </c>
      <c r="AB90" s="213">
        <f t="shared" si="13"/>
        <v>0</v>
      </c>
      <c r="AC90" s="225">
        <f t="shared" si="14"/>
        <v>10.0633333333333</v>
      </c>
    </row>
    <row r="91" ht="14.25" spans="1:29">
      <c r="A91" s="24">
        <v>88</v>
      </c>
      <c r="B91" s="21" t="s">
        <v>107</v>
      </c>
      <c r="C91" s="25">
        <v>2022010478</v>
      </c>
      <c r="D91" s="21" t="s">
        <v>126</v>
      </c>
      <c r="E91" s="171" t="s">
        <v>264</v>
      </c>
      <c r="F91" s="171">
        <v>3</v>
      </c>
      <c r="G91" s="171">
        <v>2</v>
      </c>
      <c r="H91" s="171" t="s">
        <v>265</v>
      </c>
      <c r="I91" s="234">
        <v>5</v>
      </c>
      <c r="J91" s="234">
        <v>3.33</v>
      </c>
      <c r="K91" s="179">
        <f t="shared" si="10"/>
        <v>2.666</v>
      </c>
      <c r="L91" s="243" t="s">
        <v>239</v>
      </c>
      <c r="M91" s="244" t="s">
        <v>170</v>
      </c>
      <c r="N91" s="244">
        <v>1</v>
      </c>
      <c r="O91" s="244"/>
      <c r="P91" s="244"/>
      <c r="Q91" s="244"/>
      <c r="R91" s="188">
        <f t="shared" si="11"/>
        <v>1</v>
      </c>
      <c r="S91" s="218"/>
      <c r="T91" s="218"/>
      <c r="U91" s="218"/>
      <c r="V91" s="218"/>
      <c r="W91" s="211">
        <f t="shared" si="12"/>
        <v>0</v>
      </c>
      <c r="X91" s="213"/>
      <c r="Y91" s="213"/>
      <c r="Z91" s="213"/>
      <c r="AA91" s="213"/>
      <c r="AB91" s="213">
        <f t="shared" si="13"/>
        <v>0</v>
      </c>
      <c r="AC91" s="225">
        <f t="shared" si="14"/>
        <v>3.666</v>
      </c>
    </row>
    <row r="92" ht="14.25" spans="1:29">
      <c r="A92" s="24">
        <v>89</v>
      </c>
      <c r="B92" s="21" t="s">
        <v>107</v>
      </c>
      <c r="C92" s="25">
        <v>2022010479</v>
      </c>
      <c r="D92" s="21" t="s">
        <v>127</v>
      </c>
      <c r="E92" s="171" t="s">
        <v>265</v>
      </c>
      <c r="F92" s="171">
        <v>3</v>
      </c>
      <c r="G92" s="171">
        <v>2</v>
      </c>
      <c r="H92" s="171"/>
      <c r="I92" s="170"/>
      <c r="J92" s="170"/>
      <c r="K92" s="179">
        <f t="shared" si="10"/>
        <v>2</v>
      </c>
      <c r="L92" s="243"/>
      <c r="M92" s="244"/>
      <c r="N92" s="244"/>
      <c r="O92" s="244"/>
      <c r="P92" s="244"/>
      <c r="Q92" s="244"/>
      <c r="R92" s="188">
        <f t="shared" si="11"/>
        <v>0</v>
      </c>
      <c r="S92" s="218"/>
      <c r="T92" s="218"/>
      <c r="U92" s="218"/>
      <c r="V92" s="218"/>
      <c r="W92" s="211">
        <f t="shared" si="12"/>
        <v>0</v>
      </c>
      <c r="X92" s="213"/>
      <c r="Y92" s="213"/>
      <c r="Z92" s="213"/>
      <c r="AA92" s="213"/>
      <c r="AB92" s="213">
        <f t="shared" si="13"/>
        <v>0</v>
      </c>
      <c r="AC92" s="225">
        <f t="shared" si="14"/>
        <v>2</v>
      </c>
    </row>
    <row r="93" ht="14.25" spans="1:29">
      <c r="A93" s="24">
        <v>90</v>
      </c>
      <c r="B93" s="21" t="s">
        <v>107</v>
      </c>
      <c r="C93" s="25">
        <v>2022010480</v>
      </c>
      <c r="D93" s="21" t="s">
        <v>128</v>
      </c>
      <c r="E93" s="171"/>
      <c r="F93" s="171"/>
      <c r="G93" s="171"/>
      <c r="H93" s="171"/>
      <c r="I93" s="234"/>
      <c r="J93" s="234"/>
      <c r="K93" s="179">
        <f t="shared" si="10"/>
        <v>0</v>
      </c>
      <c r="L93" s="243"/>
      <c r="M93" s="244"/>
      <c r="N93" s="244"/>
      <c r="O93" s="244"/>
      <c r="P93" s="244"/>
      <c r="Q93" s="244"/>
      <c r="R93" s="188">
        <f t="shared" si="11"/>
        <v>0</v>
      </c>
      <c r="S93" s="218"/>
      <c r="T93" s="218"/>
      <c r="U93" s="218"/>
      <c r="V93" s="218"/>
      <c r="W93" s="211">
        <f t="shared" si="12"/>
        <v>0</v>
      </c>
      <c r="X93" s="213"/>
      <c r="Y93" s="213"/>
      <c r="Z93" s="213"/>
      <c r="AA93" s="213"/>
      <c r="AB93" s="213">
        <f t="shared" si="13"/>
        <v>0</v>
      </c>
      <c r="AC93" s="225">
        <f t="shared" si="14"/>
        <v>0</v>
      </c>
    </row>
    <row r="94" ht="14.25" spans="1:29">
      <c r="A94" s="24">
        <v>91</v>
      </c>
      <c r="B94" s="21" t="s">
        <v>107</v>
      </c>
      <c r="C94" s="25">
        <v>2022010482</v>
      </c>
      <c r="D94" s="21" t="s">
        <v>129</v>
      </c>
      <c r="E94" s="171" t="s">
        <v>266</v>
      </c>
      <c r="F94" s="171">
        <v>4</v>
      </c>
      <c r="G94" s="171">
        <v>4</v>
      </c>
      <c r="H94" s="171" t="s">
        <v>267</v>
      </c>
      <c r="I94" s="234">
        <v>4</v>
      </c>
      <c r="J94" s="234">
        <v>2.67</v>
      </c>
      <c r="K94" s="179">
        <f t="shared" si="10"/>
        <v>4.534</v>
      </c>
      <c r="L94" s="243"/>
      <c r="M94" s="244"/>
      <c r="N94" s="244"/>
      <c r="O94" s="244"/>
      <c r="P94" s="244"/>
      <c r="Q94" s="244"/>
      <c r="R94" s="188">
        <f t="shared" si="11"/>
        <v>0</v>
      </c>
      <c r="S94" s="218" t="s">
        <v>251</v>
      </c>
      <c r="T94" s="218">
        <v>1</v>
      </c>
      <c r="U94" s="218"/>
      <c r="V94" s="218"/>
      <c r="W94" s="211">
        <f t="shared" si="12"/>
        <v>1</v>
      </c>
      <c r="X94" s="213"/>
      <c r="Y94" s="213"/>
      <c r="Z94" s="213"/>
      <c r="AA94" s="213"/>
      <c r="AB94" s="213">
        <f t="shared" si="13"/>
        <v>0</v>
      </c>
      <c r="AC94" s="225">
        <f t="shared" si="14"/>
        <v>5.534</v>
      </c>
    </row>
    <row r="95" ht="14.25" spans="1:29">
      <c r="A95" s="24">
        <v>92</v>
      </c>
      <c r="B95" s="21" t="s">
        <v>107</v>
      </c>
      <c r="C95" s="25">
        <v>2022010483</v>
      </c>
      <c r="D95" s="21" t="s">
        <v>130</v>
      </c>
      <c r="E95" s="171" t="s">
        <v>268</v>
      </c>
      <c r="F95" s="171">
        <v>3</v>
      </c>
      <c r="G95" s="171">
        <v>3</v>
      </c>
      <c r="H95" s="171" t="s">
        <v>191</v>
      </c>
      <c r="I95" s="170">
        <v>0</v>
      </c>
      <c r="J95" s="170">
        <v>0</v>
      </c>
      <c r="K95" s="179">
        <f t="shared" si="10"/>
        <v>3</v>
      </c>
      <c r="L95" s="243"/>
      <c r="M95" s="244"/>
      <c r="N95" s="244"/>
      <c r="O95" s="244"/>
      <c r="P95" s="244"/>
      <c r="Q95" s="244"/>
      <c r="R95" s="188">
        <f t="shared" si="11"/>
        <v>0</v>
      </c>
      <c r="S95" s="218"/>
      <c r="T95" s="218"/>
      <c r="U95" s="218"/>
      <c r="V95" s="218"/>
      <c r="W95" s="211">
        <f t="shared" si="12"/>
        <v>0</v>
      </c>
      <c r="X95" s="213"/>
      <c r="Y95" s="213"/>
      <c r="Z95" s="213"/>
      <c r="AA95" s="213"/>
      <c r="AB95" s="213">
        <f t="shared" si="13"/>
        <v>0</v>
      </c>
      <c r="AC95" s="225">
        <f t="shared" si="14"/>
        <v>3</v>
      </c>
    </row>
    <row r="96" ht="14.25" spans="1:29">
      <c r="A96" s="24">
        <v>93</v>
      </c>
      <c r="B96" s="21" t="s">
        <v>107</v>
      </c>
      <c r="C96" s="25">
        <v>2022010487</v>
      </c>
      <c r="D96" s="21" t="s">
        <v>131</v>
      </c>
      <c r="E96" s="171"/>
      <c r="F96" s="171"/>
      <c r="G96" s="171"/>
      <c r="H96" s="171"/>
      <c r="I96" s="234"/>
      <c r="J96" s="234"/>
      <c r="K96" s="179">
        <f t="shared" si="10"/>
        <v>0</v>
      </c>
      <c r="L96" s="243"/>
      <c r="M96" s="244"/>
      <c r="N96" s="244"/>
      <c r="O96" s="244"/>
      <c r="P96" s="244"/>
      <c r="Q96" s="244"/>
      <c r="R96" s="188">
        <f t="shared" si="11"/>
        <v>0</v>
      </c>
      <c r="S96" s="218"/>
      <c r="T96" s="218"/>
      <c r="U96" s="218"/>
      <c r="V96" s="218"/>
      <c r="W96" s="211">
        <f t="shared" si="12"/>
        <v>0</v>
      </c>
      <c r="X96" s="213"/>
      <c r="Y96" s="213"/>
      <c r="Z96" s="213"/>
      <c r="AA96" s="213"/>
      <c r="AB96" s="213">
        <f t="shared" si="13"/>
        <v>0</v>
      </c>
      <c r="AC96" s="225">
        <f t="shared" si="14"/>
        <v>0</v>
      </c>
    </row>
    <row r="97" ht="14.25" spans="1:29">
      <c r="A97" s="24">
        <v>94</v>
      </c>
      <c r="B97" s="21" t="s">
        <v>107</v>
      </c>
      <c r="C97" s="25">
        <v>2022010489</v>
      </c>
      <c r="D97" s="21" t="s">
        <v>132</v>
      </c>
      <c r="E97" s="233" t="s">
        <v>269</v>
      </c>
      <c r="F97" s="173">
        <v>6</v>
      </c>
      <c r="G97" s="173">
        <v>4</v>
      </c>
      <c r="H97" s="233" t="s">
        <v>270</v>
      </c>
      <c r="I97" s="170">
        <v>3</v>
      </c>
      <c r="J97" s="170">
        <v>3</v>
      </c>
      <c r="K97" s="179">
        <f t="shared" si="10"/>
        <v>4.6</v>
      </c>
      <c r="L97" s="243"/>
      <c r="M97" s="244"/>
      <c r="N97" s="244"/>
      <c r="O97" s="244"/>
      <c r="P97" s="244"/>
      <c r="Q97" s="244"/>
      <c r="R97" s="188">
        <f t="shared" si="11"/>
        <v>0</v>
      </c>
      <c r="S97" s="218"/>
      <c r="T97" s="218"/>
      <c r="U97" s="218"/>
      <c r="V97" s="218"/>
      <c r="W97" s="211">
        <f t="shared" si="12"/>
        <v>0</v>
      </c>
      <c r="X97" s="213"/>
      <c r="Y97" s="213"/>
      <c r="Z97" s="213"/>
      <c r="AA97" s="213"/>
      <c r="AB97" s="213">
        <f t="shared" si="13"/>
        <v>0</v>
      </c>
      <c r="AC97" s="225">
        <f t="shared" si="14"/>
        <v>4.6</v>
      </c>
    </row>
    <row r="98" ht="14.25" spans="1:29">
      <c r="A98" s="24">
        <v>95</v>
      </c>
      <c r="B98" s="21" t="s">
        <v>107</v>
      </c>
      <c r="C98" s="25">
        <v>2022010490</v>
      </c>
      <c r="D98" s="21" t="s">
        <v>133</v>
      </c>
      <c r="E98" s="170" t="s">
        <v>271</v>
      </c>
      <c r="F98" s="170">
        <v>6</v>
      </c>
      <c r="G98" s="170"/>
      <c r="H98" s="234"/>
      <c r="I98" s="234"/>
      <c r="J98" s="234"/>
      <c r="K98" s="179">
        <v>6</v>
      </c>
      <c r="L98" s="243"/>
      <c r="M98" s="244"/>
      <c r="N98" s="244"/>
      <c r="O98" s="244"/>
      <c r="P98" s="244"/>
      <c r="Q98" s="244"/>
      <c r="R98" s="188">
        <f t="shared" si="11"/>
        <v>0</v>
      </c>
      <c r="S98" s="218"/>
      <c r="T98" s="218"/>
      <c r="U98" s="218"/>
      <c r="V98" s="218"/>
      <c r="W98" s="211">
        <f t="shared" si="12"/>
        <v>0</v>
      </c>
      <c r="X98" s="213"/>
      <c r="Y98" s="213"/>
      <c r="Z98" s="213"/>
      <c r="AA98" s="213"/>
      <c r="AB98" s="213">
        <f t="shared" si="13"/>
        <v>0</v>
      </c>
      <c r="AC98" s="225">
        <f t="shared" si="14"/>
        <v>6</v>
      </c>
    </row>
    <row r="99" ht="14.25" spans="1:29">
      <c r="A99" s="24">
        <v>96</v>
      </c>
      <c r="B99" s="21" t="s">
        <v>107</v>
      </c>
      <c r="C99" s="25">
        <v>2022010504</v>
      </c>
      <c r="D99" s="21" t="s">
        <v>134</v>
      </c>
      <c r="E99" s="170"/>
      <c r="F99" s="170"/>
      <c r="G99" s="170"/>
      <c r="H99" s="234"/>
      <c r="I99" s="234"/>
      <c r="J99" s="234"/>
      <c r="K99" s="179">
        <f t="shared" si="10"/>
        <v>0</v>
      </c>
      <c r="L99" s="243"/>
      <c r="M99" s="244"/>
      <c r="N99" s="244"/>
      <c r="O99" s="244"/>
      <c r="P99" s="244"/>
      <c r="Q99" s="244"/>
      <c r="R99" s="188">
        <f t="shared" si="11"/>
        <v>0</v>
      </c>
      <c r="S99" s="252"/>
      <c r="T99" s="218"/>
      <c r="U99" s="218"/>
      <c r="V99" s="218"/>
      <c r="W99" s="211">
        <f t="shared" si="12"/>
        <v>0</v>
      </c>
      <c r="X99" s="212"/>
      <c r="Y99" s="213"/>
      <c r="Z99" s="213"/>
      <c r="AA99" s="213"/>
      <c r="AB99" s="213">
        <f t="shared" si="13"/>
        <v>0</v>
      </c>
      <c r="AC99" s="225">
        <f t="shared" si="14"/>
        <v>0</v>
      </c>
    </row>
    <row r="100" ht="14.25" spans="1:29">
      <c r="A100" s="24">
        <v>97</v>
      </c>
      <c r="B100" s="21" t="s">
        <v>107</v>
      </c>
      <c r="C100" s="25">
        <v>2022010506</v>
      </c>
      <c r="D100" s="21" t="s">
        <v>135</v>
      </c>
      <c r="E100" s="235" t="s">
        <v>272</v>
      </c>
      <c r="F100" s="173">
        <v>9</v>
      </c>
      <c r="G100" s="173">
        <v>6</v>
      </c>
      <c r="H100" s="233" t="s">
        <v>273</v>
      </c>
      <c r="I100" s="170">
        <v>6</v>
      </c>
      <c r="J100" s="170">
        <v>6</v>
      </c>
      <c r="K100" s="179">
        <f t="shared" ref="K100:K131" si="15">G100+J100*0.2</f>
        <v>7.2</v>
      </c>
      <c r="L100" s="243"/>
      <c r="M100" s="243"/>
      <c r="N100" s="243"/>
      <c r="O100" s="243"/>
      <c r="P100" s="244"/>
      <c r="Q100" s="244"/>
      <c r="R100" s="188">
        <f t="shared" ref="R100:R131" si="16">N100+Q100*0.5</f>
        <v>0</v>
      </c>
      <c r="S100" s="252"/>
      <c r="T100" s="218"/>
      <c r="U100" s="218"/>
      <c r="V100" s="218"/>
      <c r="W100" s="211">
        <f t="shared" ref="W100:W131" si="17">T100+V100</f>
        <v>0</v>
      </c>
      <c r="X100" s="212"/>
      <c r="Y100" s="213"/>
      <c r="Z100" s="213"/>
      <c r="AA100" s="213"/>
      <c r="AB100" s="213">
        <f t="shared" ref="AB100:AB131" si="18">Y100+AA100</f>
        <v>0</v>
      </c>
      <c r="AC100" s="225">
        <f t="shared" ref="AC100:AC131" si="19">K100+R100+W100+AB100</f>
        <v>7.2</v>
      </c>
    </row>
    <row r="101" ht="14.25" spans="1:29">
      <c r="A101" s="24">
        <v>98</v>
      </c>
      <c r="B101" s="21" t="s">
        <v>107</v>
      </c>
      <c r="C101" s="25">
        <v>2022010507</v>
      </c>
      <c r="D101" s="21" t="s">
        <v>136</v>
      </c>
      <c r="E101" s="171"/>
      <c r="F101" s="171"/>
      <c r="G101" s="171"/>
      <c r="H101" s="170"/>
      <c r="I101" s="170"/>
      <c r="J101" s="170"/>
      <c r="K101" s="179">
        <f t="shared" si="15"/>
        <v>0</v>
      </c>
      <c r="L101" s="243"/>
      <c r="M101" s="243"/>
      <c r="N101" s="243"/>
      <c r="O101" s="243"/>
      <c r="P101" s="244"/>
      <c r="Q101" s="244"/>
      <c r="R101" s="188">
        <f t="shared" si="16"/>
        <v>0</v>
      </c>
      <c r="S101" s="252"/>
      <c r="T101" s="218"/>
      <c r="U101" s="218"/>
      <c r="V101" s="218"/>
      <c r="W101" s="211">
        <f t="shared" si="17"/>
        <v>0</v>
      </c>
      <c r="X101" s="212"/>
      <c r="Y101" s="213"/>
      <c r="Z101" s="213"/>
      <c r="AA101" s="213"/>
      <c r="AB101" s="213">
        <f t="shared" si="18"/>
        <v>0</v>
      </c>
      <c r="AC101" s="225">
        <f t="shared" si="19"/>
        <v>0</v>
      </c>
    </row>
    <row r="102" ht="14.25" spans="1:29">
      <c r="A102" s="24">
        <v>99</v>
      </c>
      <c r="B102" s="21" t="s">
        <v>107</v>
      </c>
      <c r="C102" s="25">
        <v>2022011451</v>
      </c>
      <c r="D102" s="21" t="s">
        <v>137</v>
      </c>
      <c r="E102" s="171"/>
      <c r="F102" s="171"/>
      <c r="G102" s="171"/>
      <c r="H102" s="179"/>
      <c r="I102" s="179"/>
      <c r="J102" s="179"/>
      <c r="K102" s="179">
        <f t="shared" si="15"/>
        <v>0</v>
      </c>
      <c r="L102" s="243" t="s">
        <v>274</v>
      </c>
      <c r="M102" s="243" t="s">
        <v>170</v>
      </c>
      <c r="N102" s="243">
        <v>1</v>
      </c>
      <c r="O102" s="243"/>
      <c r="P102" s="244"/>
      <c r="Q102" s="244"/>
      <c r="R102" s="188">
        <f t="shared" si="16"/>
        <v>1</v>
      </c>
      <c r="S102" s="252"/>
      <c r="T102" s="252"/>
      <c r="U102" s="252"/>
      <c r="V102" s="252"/>
      <c r="W102" s="211">
        <f t="shared" si="17"/>
        <v>0</v>
      </c>
      <c r="X102" s="212"/>
      <c r="Y102" s="212"/>
      <c r="Z102" s="212"/>
      <c r="AA102" s="212"/>
      <c r="AB102" s="213">
        <f t="shared" si="18"/>
        <v>0</v>
      </c>
      <c r="AC102" s="225">
        <f t="shared" si="19"/>
        <v>1</v>
      </c>
    </row>
    <row r="103" ht="14.25" spans="1:29">
      <c r="A103" s="24">
        <v>100</v>
      </c>
      <c r="B103" s="21" t="s">
        <v>107</v>
      </c>
      <c r="C103" s="25">
        <v>2022010837</v>
      </c>
      <c r="D103" s="21" t="s">
        <v>138</v>
      </c>
      <c r="E103" s="171"/>
      <c r="F103" s="171"/>
      <c r="G103" s="171"/>
      <c r="H103" s="171"/>
      <c r="I103" s="171"/>
      <c r="J103" s="179"/>
      <c r="K103" s="179">
        <f t="shared" si="15"/>
        <v>0</v>
      </c>
      <c r="L103" s="243"/>
      <c r="M103" s="243"/>
      <c r="N103" s="243"/>
      <c r="O103" s="243"/>
      <c r="P103" s="244"/>
      <c r="Q103" s="244"/>
      <c r="R103" s="188">
        <f t="shared" si="16"/>
        <v>0</v>
      </c>
      <c r="S103" s="252"/>
      <c r="T103" s="252"/>
      <c r="U103" s="252"/>
      <c r="V103" s="252"/>
      <c r="W103" s="211">
        <f t="shared" si="17"/>
        <v>0</v>
      </c>
      <c r="X103" s="212"/>
      <c r="Y103" s="212"/>
      <c r="Z103" s="212"/>
      <c r="AA103" s="212"/>
      <c r="AB103" s="213">
        <f t="shared" si="18"/>
        <v>0</v>
      </c>
      <c r="AC103" s="225">
        <f t="shared" si="19"/>
        <v>0</v>
      </c>
    </row>
    <row r="104" ht="14.25" spans="1:29">
      <c r="A104" s="24">
        <v>101</v>
      </c>
      <c r="B104" s="21" t="s">
        <v>107</v>
      </c>
      <c r="C104" s="25">
        <v>2022010547</v>
      </c>
      <c r="D104" s="21" t="s">
        <v>139</v>
      </c>
      <c r="E104" s="171" t="s">
        <v>265</v>
      </c>
      <c r="F104" s="171">
        <v>3</v>
      </c>
      <c r="G104" s="171">
        <v>2</v>
      </c>
      <c r="H104" s="171"/>
      <c r="I104" s="171"/>
      <c r="J104" s="179"/>
      <c r="K104" s="179">
        <f t="shared" si="15"/>
        <v>2</v>
      </c>
      <c r="L104" s="243"/>
      <c r="M104" s="243"/>
      <c r="N104" s="243"/>
      <c r="O104" s="243"/>
      <c r="P104" s="244"/>
      <c r="Q104" s="244"/>
      <c r="R104" s="188">
        <f t="shared" si="16"/>
        <v>0</v>
      </c>
      <c r="S104" s="252"/>
      <c r="T104" s="252"/>
      <c r="U104" s="252"/>
      <c r="V104" s="252"/>
      <c r="W104" s="211">
        <f t="shared" si="17"/>
        <v>0</v>
      </c>
      <c r="X104" s="212"/>
      <c r="Y104" s="212"/>
      <c r="Z104" s="212"/>
      <c r="AA104" s="212"/>
      <c r="AB104" s="213">
        <f t="shared" si="18"/>
        <v>0</v>
      </c>
      <c r="AC104" s="225">
        <f t="shared" si="19"/>
        <v>2</v>
      </c>
    </row>
    <row r="105" ht="14.25" spans="1:29">
      <c r="A105" s="18">
        <v>102</v>
      </c>
      <c r="B105" s="19" t="s">
        <v>275</v>
      </c>
      <c r="C105" s="20">
        <v>2022010398</v>
      </c>
      <c r="D105" s="21" t="s">
        <v>276</v>
      </c>
      <c r="E105" s="171" t="s">
        <v>277</v>
      </c>
      <c r="F105" s="171">
        <v>6</v>
      </c>
      <c r="G105" s="171">
        <v>4</v>
      </c>
      <c r="H105" s="171" t="s">
        <v>278</v>
      </c>
      <c r="I105" s="171">
        <v>1</v>
      </c>
      <c r="J105" s="170">
        <v>1</v>
      </c>
      <c r="K105" s="179">
        <f t="shared" si="15"/>
        <v>4.2</v>
      </c>
      <c r="L105" s="188"/>
      <c r="M105" s="188"/>
      <c r="N105" s="188"/>
      <c r="O105" s="188"/>
      <c r="P105" s="188"/>
      <c r="Q105" s="188"/>
      <c r="R105" s="188">
        <f t="shared" si="16"/>
        <v>0</v>
      </c>
      <c r="S105" s="252"/>
      <c r="T105" s="252"/>
      <c r="U105" s="252"/>
      <c r="V105" s="252"/>
      <c r="W105" s="211">
        <f t="shared" si="17"/>
        <v>0</v>
      </c>
      <c r="X105" s="212"/>
      <c r="Y105" s="212"/>
      <c r="Z105" s="212"/>
      <c r="AA105" s="212"/>
      <c r="AB105" s="213">
        <f t="shared" si="18"/>
        <v>0</v>
      </c>
      <c r="AC105" s="225">
        <f t="shared" si="19"/>
        <v>4.2</v>
      </c>
    </row>
    <row r="106" ht="14.25" spans="1:29">
      <c r="A106" s="24">
        <v>103</v>
      </c>
      <c r="B106" s="21" t="s">
        <v>275</v>
      </c>
      <c r="C106" s="25">
        <v>2022010399</v>
      </c>
      <c r="D106" s="21" t="s">
        <v>279</v>
      </c>
      <c r="E106" s="171" t="s">
        <v>280</v>
      </c>
      <c r="F106" s="171">
        <v>10</v>
      </c>
      <c r="G106" s="171">
        <v>6.67</v>
      </c>
      <c r="H106" s="171" t="s">
        <v>278</v>
      </c>
      <c r="I106" s="171">
        <v>1</v>
      </c>
      <c r="J106" s="170">
        <v>1</v>
      </c>
      <c r="K106" s="179">
        <f t="shared" si="15"/>
        <v>6.87</v>
      </c>
      <c r="L106" s="188"/>
      <c r="M106" s="188"/>
      <c r="N106" s="188"/>
      <c r="O106" s="188"/>
      <c r="P106" s="188"/>
      <c r="Q106" s="188"/>
      <c r="R106" s="188">
        <f t="shared" si="16"/>
        <v>0</v>
      </c>
      <c r="S106" s="252"/>
      <c r="T106" s="252"/>
      <c r="U106" s="252"/>
      <c r="V106" s="252"/>
      <c r="W106" s="211">
        <f t="shared" si="17"/>
        <v>0</v>
      </c>
      <c r="X106" s="212"/>
      <c r="Y106" s="212"/>
      <c r="Z106" s="212"/>
      <c r="AA106" s="212"/>
      <c r="AB106" s="213">
        <f t="shared" si="18"/>
        <v>0</v>
      </c>
      <c r="AC106" s="225">
        <f t="shared" si="19"/>
        <v>6.87</v>
      </c>
    </row>
    <row r="107" ht="14.25" spans="1:29">
      <c r="A107" s="24">
        <v>104</v>
      </c>
      <c r="B107" s="21" t="s">
        <v>275</v>
      </c>
      <c r="C107" s="25">
        <v>2022010400</v>
      </c>
      <c r="D107" s="21" t="s">
        <v>281</v>
      </c>
      <c r="E107" s="171" t="s">
        <v>237</v>
      </c>
      <c r="F107" s="171">
        <v>5.5</v>
      </c>
      <c r="G107" s="171">
        <v>5.5</v>
      </c>
      <c r="H107" s="171" t="s">
        <v>282</v>
      </c>
      <c r="I107" s="171">
        <v>2</v>
      </c>
      <c r="J107" s="170">
        <v>2</v>
      </c>
      <c r="K107" s="179">
        <f t="shared" si="15"/>
        <v>5.9</v>
      </c>
      <c r="L107" s="188"/>
      <c r="M107" s="188"/>
      <c r="N107" s="188"/>
      <c r="O107" s="188"/>
      <c r="P107" s="188"/>
      <c r="Q107" s="188"/>
      <c r="R107" s="188">
        <f t="shared" si="16"/>
        <v>0</v>
      </c>
      <c r="S107" s="252"/>
      <c r="T107" s="252"/>
      <c r="U107" s="252"/>
      <c r="V107" s="252"/>
      <c r="W107" s="211">
        <f t="shared" si="17"/>
        <v>0</v>
      </c>
      <c r="X107" s="221"/>
      <c r="Y107" s="228"/>
      <c r="Z107" s="228"/>
      <c r="AA107" s="228"/>
      <c r="AB107" s="213">
        <f t="shared" si="18"/>
        <v>0</v>
      </c>
      <c r="AC107" s="225">
        <f t="shared" si="19"/>
        <v>5.9</v>
      </c>
    </row>
    <row r="108" ht="14.25" spans="1:29">
      <c r="A108" s="24">
        <v>105</v>
      </c>
      <c r="B108" s="21" t="s">
        <v>275</v>
      </c>
      <c r="C108" s="25">
        <v>2022010401</v>
      </c>
      <c r="D108" s="21" t="s">
        <v>283</v>
      </c>
      <c r="E108" s="170" t="s">
        <v>277</v>
      </c>
      <c r="F108" s="170">
        <v>6</v>
      </c>
      <c r="G108" s="171">
        <v>4</v>
      </c>
      <c r="H108" s="171" t="s">
        <v>278</v>
      </c>
      <c r="I108" s="171">
        <v>1</v>
      </c>
      <c r="J108" s="170">
        <v>1</v>
      </c>
      <c r="K108" s="179">
        <f t="shared" si="15"/>
        <v>4.2</v>
      </c>
      <c r="L108" s="188"/>
      <c r="M108" s="188"/>
      <c r="N108" s="188"/>
      <c r="O108" s="188"/>
      <c r="P108" s="188"/>
      <c r="Q108" s="188"/>
      <c r="R108" s="188">
        <f t="shared" si="16"/>
        <v>0</v>
      </c>
      <c r="S108" s="253"/>
      <c r="T108" s="208"/>
      <c r="U108" s="209"/>
      <c r="V108" s="214"/>
      <c r="W108" s="211">
        <f t="shared" si="17"/>
        <v>0</v>
      </c>
      <c r="X108" s="221"/>
      <c r="Y108" s="228"/>
      <c r="Z108" s="228"/>
      <c r="AA108" s="228"/>
      <c r="AB108" s="213">
        <f t="shared" si="18"/>
        <v>0</v>
      </c>
      <c r="AC108" s="225">
        <f t="shared" si="19"/>
        <v>4.2</v>
      </c>
    </row>
    <row r="109" ht="14.25" spans="1:29">
      <c r="A109" s="24">
        <v>106</v>
      </c>
      <c r="B109" s="21" t="s">
        <v>275</v>
      </c>
      <c r="C109" s="25">
        <v>2022010402</v>
      </c>
      <c r="D109" s="21" t="s">
        <v>284</v>
      </c>
      <c r="E109" s="170" t="s">
        <v>285</v>
      </c>
      <c r="F109" s="170">
        <v>8</v>
      </c>
      <c r="G109" s="171">
        <v>5.33</v>
      </c>
      <c r="H109" s="171" t="s">
        <v>278</v>
      </c>
      <c r="I109" s="171">
        <v>1</v>
      </c>
      <c r="J109" s="170">
        <v>1</v>
      </c>
      <c r="K109" s="179">
        <f t="shared" si="15"/>
        <v>5.53</v>
      </c>
      <c r="L109" s="188"/>
      <c r="M109" s="188"/>
      <c r="N109" s="188"/>
      <c r="O109" s="188"/>
      <c r="P109" s="188"/>
      <c r="Q109" s="188"/>
      <c r="R109" s="188">
        <f t="shared" si="16"/>
        <v>0</v>
      </c>
      <c r="S109" s="253" t="s">
        <v>286</v>
      </c>
      <c r="T109" s="208">
        <v>1</v>
      </c>
      <c r="U109" s="209"/>
      <c r="V109" s="214"/>
      <c r="W109" s="211">
        <f t="shared" si="17"/>
        <v>1</v>
      </c>
      <c r="X109" s="221"/>
      <c r="Y109" s="228"/>
      <c r="Z109" s="228"/>
      <c r="AA109" s="228"/>
      <c r="AB109" s="213">
        <f t="shared" si="18"/>
        <v>0</v>
      </c>
      <c r="AC109" s="225">
        <f t="shared" si="19"/>
        <v>6.53</v>
      </c>
    </row>
    <row r="110" ht="14.25" spans="1:29">
      <c r="A110" s="24">
        <v>107</v>
      </c>
      <c r="B110" s="21" t="s">
        <v>275</v>
      </c>
      <c r="C110" s="25">
        <v>2022010403</v>
      </c>
      <c r="D110" s="21" t="s">
        <v>287</v>
      </c>
      <c r="E110" s="170" t="s">
        <v>288</v>
      </c>
      <c r="F110" s="170">
        <v>5</v>
      </c>
      <c r="G110" s="171">
        <v>3.33</v>
      </c>
      <c r="H110" s="171" t="s">
        <v>289</v>
      </c>
      <c r="I110" s="171">
        <v>4</v>
      </c>
      <c r="J110" s="170">
        <v>4</v>
      </c>
      <c r="K110" s="179">
        <f t="shared" si="15"/>
        <v>4.13</v>
      </c>
      <c r="L110" s="188"/>
      <c r="M110" s="188"/>
      <c r="N110" s="188"/>
      <c r="O110" s="188"/>
      <c r="P110" s="188"/>
      <c r="Q110" s="188"/>
      <c r="R110" s="188">
        <f t="shared" si="16"/>
        <v>0</v>
      </c>
      <c r="S110" s="253"/>
      <c r="T110" s="208"/>
      <c r="U110" s="209"/>
      <c r="V110" s="214"/>
      <c r="W110" s="211">
        <f t="shared" si="17"/>
        <v>0</v>
      </c>
      <c r="X110" s="221"/>
      <c r="Y110" s="228"/>
      <c r="Z110" s="228"/>
      <c r="AA110" s="228"/>
      <c r="AB110" s="213">
        <f t="shared" si="18"/>
        <v>0</v>
      </c>
      <c r="AC110" s="225">
        <f t="shared" si="19"/>
        <v>4.13</v>
      </c>
    </row>
    <row r="111" ht="14.25" spans="1:29">
      <c r="A111" s="24">
        <v>108</v>
      </c>
      <c r="B111" s="21" t="s">
        <v>275</v>
      </c>
      <c r="C111" s="25">
        <v>2022010404</v>
      </c>
      <c r="D111" s="21" t="s">
        <v>290</v>
      </c>
      <c r="E111" s="170"/>
      <c r="F111" s="170"/>
      <c r="G111" s="171"/>
      <c r="H111" s="171"/>
      <c r="I111" s="171"/>
      <c r="J111" s="170"/>
      <c r="K111" s="179">
        <f t="shared" si="15"/>
        <v>0</v>
      </c>
      <c r="L111" s="188"/>
      <c r="M111" s="188"/>
      <c r="N111" s="188"/>
      <c r="O111" s="188"/>
      <c r="P111" s="188"/>
      <c r="Q111" s="188"/>
      <c r="R111" s="188">
        <f t="shared" si="16"/>
        <v>0</v>
      </c>
      <c r="S111" s="253"/>
      <c r="T111" s="208"/>
      <c r="U111" s="209"/>
      <c r="V111" s="214"/>
      <c r="W111" s="211">
        <f t="shared" si="17"/>
        <v>0</v>
      </c>
      <c r="X111" s="221" t="s">
        <v>197</v>
      </c>
      <c r="Y111" s="228">
        <v>2</v>
      </c>
      <c r="Z111" s="228"/>
      <c r="AA111" s="228"/>
      <c r="AB111" s="213">
        <f t="shared" si="18"/>
        <v>2</v>
      </c>
      <c r="AC111" s="225">
        <f t="shared" si="19"/>
        <v>2</v>
      </c>
    </row>
    <row r="112" ht="14.25" spans="1:29">
      <c r="A112" s="24">
        <v>109</v>
      </c>
      <c r="B112" s="21" t="s">
        <v>275</v>
      </c>
      <c r="C112" s="25">
        <v>2022012313</v>
      </c>
      <c r="D112" s="21" t="s">
        <v>291</v>
      </c>
      <c r="E112" s="170"/>
      <c r="F112" s="170"/>
      <c r="G112" s="171"/>
      <c r="H112" s="171"/>
      <c r="I112" s="171"/>
      <c r="J112" s="170"/>
      <c r="K112" s="179">
        <f t="shared" si="15"/>
        <v>0</v>
      </c>
      <c r="L112" s="188"/>
      <c r="M112" s="188"/>
      <c r="N112" s="188"/>
      <c r="O112" s="188"/>
      <c r="P112" s="188"/>
      <c r="Q112" s="188"/>
      <c r="R112" s="188">
        <f t="shared" si="16"/>
        <v>0</v>
      </c>
      <c r="S112" s="253"/>
      <c r="T112" s="208"/>
      <c r="U112" s="209"/>
      <c r="V112" s="214"/>
      <c r="W112" s="211">
        <f t="shared" si="17"/>
        <v>0</v>
      </c>
      <c r="X112" s="221"/>
      <c r="Y112" s="228"/>
      <c r="Z112" s="228"/>
      <c r="AA112" s="228"/>
      <c r="AB112" s="213">
        <f t="shared" si="18"/>
        <v>0</v>
      </c>
      <c r="AC112" s="225">
        <f t="shared" si="19"/>
        <v>0</v>
      </c>
    </row>
    <row r="113" ht="14.25" spans="1:29">
      <c r="A113" s="24">
        <v>110</v>
      </c>
      <c r="B113" s="21" t="s">
        <v>275</v>
      </c>
      <c r="C113" s="25">
        <v>2022010428</v>
      </c>
      <c r="D113" s="21" t="s">
        <v>292</v>
      </c>
      <c r="E113" s="170"/>
      <c r="F113" s="170"/>
      <c r="G113" s="171"/>
      <c r="H113" s="171"/>
      <c r="I113" s="171"/>
      <c r="J113" s="170"/>
      <c r="K113" s="179">
        <f t="shared" si="15"/>
        <v>0</v>
      </c>
      <c r="L113" s="188"/>
      <c r="M113" s="188"/>
      <c r="N113" s="188"/>
      <c r="O113" s="188"/>
      <c r="P113" s="188"/>
      <c r="Q113" s="188"/>
      <c r="R113" s="188">
        <f t="shared" si="16"/>
        <v>0</v>
      </c>
      <c r="S113" s="253"/>
      <c r="T113" s="208"/>
      <c r="U113" s="209"/>
      <c r="V113" s="214"/>
      <c r="W113" s="211">
        <f t="shared" si="17"/>
        <v>0</v>
      </c>
      <c r="X113" s="221" t="s">
        <v>197</v>
      </c>
      <c r="Y113" s="228">
        <v>2</v>
      </c>
      <c r="Z113" s="228"/>
      <c r="AA113" s="228"/>
      <c r="AB113" s="213">
        <f t="shared" si="18"/>
        <v>2</v>
      </c>
      <c r="AC113" s="225">
        <f t="shared" si="19"/>
        <v>2</v>
      </c>
    </row>
    <row r="114" ht="14.25" spans="1:29">
      <c r="A114" s="24">
        <v>111</v>
      </c>
      <c r="B114" s="21" t="s">
        <v>275</v>
      </c>
      <c r="C114" s="25">
        <v>2022010433</v>
      </c>
      <c r="D114" s="21" t="s">
        <v>293</v>
      </c>
      <c r="E114" s="170" t="s">
        <v>294</v>
      </c>
      <c r="F114" s="170">
        <v>10</v>
      </c>
      <c r="G114" s="170">
        <v>6.67</v>
      </c>
      <c r="H114" s="170" t="s">
        <v>295</v>
      </c>
      <c r="I114" s="170">
        <v>10</v>
      </c>
      <c r="J114" s="170">
        <v>6.67</v>
      </c>
      <c r="K114" s="179">
        <f t="shared" si="15"/>
        <v>8.004</v>
      </c>
      <c r="L114" s="188"/>
      <c r="M114" s="188"/>
      <c r="N114" s="188"/>
      <c r="O114" s="188"/>
      <c r="P114" s="188"/>
      <c r="Q114" s="188"/>
      <c r="R114" s="188">
        <f t="shared" si="16"/>
        <v>0</v>
      </c>
      <c r="S114" s="253"/>
      <c r="T114" s="208"/>
      <c r="U114" s="209"/>
      <c r="V114" s="214"/>
      <c r="W114" s="211">
        <f t="shared" si="17"/>
        <v>0</v>
      </c>
      <c r="X114" s="221"/>
      <c r="Y114" s="228"/>
      <c r="Z114" s="228"/>
      <c r="AA114" s="228"/>
      <c r="AB114" s="213">
        <f t="shared" si="18"/>
        <v>0</v>
      </c>
      <c r="AC114" s="225">
        <f t="shared" si="19"/>
        <v>8.004</v>
      </c>
    </row>
    <row r="115" ht="14.25" spans="1:29">
      <c r="A115" s="24" t="s">
        <v>296</v>
      </c>
      <c r="B115" s="21" t="s">
        <v>275</v>
      </c>
      <c r="C115" s="25">
        <v>2022010470</v>
      </c>
      <c r="D115" s="21" t="s">
        <v>297</v>
      </c>
      <c r="E115" s="170" t="s">
        <v>298</v>
      </c>
      <c r="F115" s="170">
        <v>10</v>
      </c>
      <c r="G115" s="170">
        <v>6.67</v>
      </c>
      <c r="H115" s="170" t="s">
        <v>299</v>
      </c>
      <c r="I115" s="170">
        <v>9</v>
      </c>
      <c r="J115" s="170">
        <v>6</v>
      </c>
      <c r="K115" s="179">
        <f t="shared" si="15"/>
        <v>7.87</v>
      </c>
      <c r="L115" s="188" t="s">
        <v>300</v>
      </c>
      <c r="M115" s="188" t="s">
        <v>259</v>
      </c>
      <c r="N115" s="246">
        <v>1.33333333333333</v>
      </c>
      <c r="O115" s="188"/>
      <c r="P115" s="188"/>
      <c r="Q115" s="188"/>
      <c r="R115" s="188">
        <f t="shared" si="16"/>
        <v>1.33333333333333</v>
      </c>
      <c r="S115" s="253"/>
      <c r="T115" s="208"/>
      <c r="U115" s="209"/>
      <c r="V115" s="214"/>
      <c r="W115" s="211">
        <f t="shared" si="17"/>
        <v>0</v>
      </c>
      <c r="X115" s="221" t="s">
        <v>197</v>
      </c>
      <c r="Y115" s="228">
        <v>2</v>
      </c>
      <c r="Z115" s="228"/>
      <c r="AA115" s="228"/>
      <c r="AB115" s="213">
        <f t="shared" si="18"/>
        <v>2</v>
      </c>
      <c r="AC115" s="225">
        <f t="shared" si="19"/>
        <v>11.2033333333333</v>
      </c>
    </row>
    <row r="116" ht="14.25" spans="1:29">
      <c r="A116" s="24">
        <v>113</v>
      </c>
      <c r="B116" s="21" t="s">
        <v>275</v>
      </c>
      <c r="C116" s="25">
        <v>2022010376</v>
      </c>
      <c r="D116" s="21" t="s">
        <v>301</v>
      </c>
      <c r="E116" s="170"/>
      <c r="F116" s="170"/>
      <c r="G116" s="170"/>
      <c r="H116" s="170"/>
      <c r="I116" s="170"/>
      <c r="J116" s="170"/>
      <c r="K116" s="179">
        <f t="shared" si="15"/>
        <v>0</v>
      </c>
      <c r="L116" s="188"/>
      <c r="M116" s="188"/>
      <c r="N116" s="188"/>
      <c r="O116" s="188"/>
      <c r="P116" s="188"/>
      <c r="Q116" s="188"/>
      <c r="R116" s="188">
        <f t="shared" si="16"/>
        <v>0</v>
      </c>
      <c r="S116" s="253"/>
      <c r="T116" s="208"/>
      <c r="U116" s="209"/>
      <c r="V116" s="214"/>
      <c r="W116" s="211">
        <f t="shared" si="17"/>
        <v>0</v>
      </c>
      <c r="X116" s="221"/>
      <c r="Y116" s="228"/>
      <c r="Z116" s="228"/>
      <c r="AA116" s="228"/>
      <c r="AB116" s="213">
        <f t="shared" si="18"/>
        <v>0</v>
      </c>
      <c r="AC116" s="225">
        <f t="shared" si="19"/>
        <v>0</v>
      </c>
    </row>
    <row r="117" ht="14.25" spans="1:29">
      <c r="A117" s="24">
        <v>114</v>
      </c>
      <c r="B117" s="21" t="s">
        <v>275</v>
      </c>
      <c r="C117" s="25">
        <v>2022010380</v>
      </c>
      <c r="D117" s="21" t="s">
        <v>302</v>
      </c>
      <c r="E117" s="170"/>
      <c r="F117" s="170"/>
      <c r="G117" s="170"/>
      <c r="H117" s="170"/>
      <c r="I117" s="170"/>
      <c r="J117" s="170"/>
      <c r="K117" s="179">
        <f t="shared" si="15"/>
        <v>0</v>
      </c>
      <c r="L117" s="188"/>
      <c r="M117" s="188"/>
      <c r="N117" s="188"/>
      <c r="O117" s="188"/>
      <c r="P117" s="188"/>
      <c r="Q117" s="188"/>
      <c r="R117" s="188">
        <f t="shared" si="16"/>
        <v>0</v>
      </c>
      <c r="S117" s="253"/>
      <c r="T117" s="208"/>
      <c r="U117" s="209"/>
      <c r="V117" s="214"/>
      <c r="W117" s="211">
        <f t="shared" si="17"/>
        <v>0</v>
      </c>
      <c r="X117" s="221"/>
      <c r="Y117" s="228"/>
      <c r="Z117" s="228"/>
      <c r="AA117" s="228"/>
      <c r="AB117" s="213">
        <f t="shared" si="18"/>
        <v>0</v>
      </c>
      <c r="AC117" s="225">
        <f t="shared" si="19"/>
        <v>0</v>
      </c>
    </row>
    <row r="118" ht="14.25" spans="1:29">
      <c r="A118" s="24">
        <v>115</v>
      </c>
      <c r="B118" s="21" t="s">
        <v>275</v>
      </c>
      <c r="C118" s="25">
        <v>2022010381</v>
      </c>
      <c r="D118" s="21" t="s">
        <v>303</v>
      </c>
      <c r="E118" s="170"/>
      <c r="F118" s="170"/>
      <c r="G118" s="170"/>
      <c r="H118" s="170"/>
      <c r="I118" s="170"/>
      <c r="J118" s="170"/>
      <c r="K118" s="179">
        <f t="shared" si="15"/>
        <v>0</v>
      </c>
      <c r="L118" s="188"/>
      <c r="M118" s="188"/>
      <c r="N118" s="188"/>
      <c r="O118" s="188"/>
      <c r="P118" s="188"/>
      <c r="Q118" s="188"/>
      <c r="R118" s="188">
        <f t="shared" si="16"/>
        <v>0</v>
      </c>
      <c r="S118" s="253"/>
      <c r="T118" s="208"/>
      <c r="U118" s="254"/>
      <c r="V118" s="214"/>
      <c r="W118" s="211">
        <f t="shared" si="17"/>
        <v>0</v>
      </c>
      <c r="X118" s="221"/>
      <c r="Y118" s="228"/>
      <c r="Z118" s="228"/>
      <c r="AA118" s="228"/>
      <c r="AB118" s="213">
        <f t="shared" si="18"/>
        <v>0</v>
      </c>
      <c r="AC118" s="225">
        <f t="shared" si="19"/>
        <v>0</v>
      </c>
    </row>
    <row r="119" ht="14.25" spans="1:29">
      <c r="A119" s="24">
        <v>116</v>
      </c>
      <c r="B119" s="21" t="s">
        <v>275</v>
      </c>
      <c r="C119" s="25">
        <v>2022010387</v>
      </c>
      <c r="D119" s="21" t="s">
        <v>304</v>
      </c>
      <c r="E119" s="170" t="s">
        <v>305</v>
      </c>
      <c r="F119" s="170">
        <v>3</v>
      </c>
      <c r="G119" s="170">
        <v>3</v>
      </c>
      <c r="H119" s="170" t="s">
        <v>205</v>
      </c>
      <c r="I119" s="170">
        <v>3</v>
      </c>
      <c r="J119" s="170">
        <v>3</v>
      </c>
      <c r="K119" s="179">
        <f t="shared" si="15"/>
        <v>3.6</v>
      </c>
      <c r="L119" s="188"/>
      <c r="M119" s="188"/>
      <c r="N119" s="188"/>
      <c r="O119" s="188"/>
      <c r="P119" s="188"/>
      <c r="Q119" s="188"/>
      <c r="R119" s="188">
        <f t="shared" si="16"/>
        <v>0</v>
      </c>
      <c r="S119" s="253"/>
      <c r="T119" s="208"/>
      <c r="U119" s="254"/>
      <c r="V119" s="214"/>
      <c r="W119" s="211">
        <f t="shared" si="17"/>
        <v>0</v>
      </c>
      <c r="X119" s="221"/>
      <c r="Y119" s="228"/>
      <c r="Z119" s="228"/>
      <c r="AA119" s="228"/>
      <c r="AB119" s="213">
        <f t="shared" si="18"/>
        <v>0</v>
      </c>
      <c r="AC119" s="225">
        <f t="shared" si="19"/>
        <v>3.6</v>
      </c>
    </row>
    <row r="120" ht="14.25" spans="1:29">
      <c r="A120" s="24">
        <v>117</v>
      </c>
      <c r="B120" s="21" t="s">
        <v>275</v>
      </c>
      <c r="C120" s="25">
        <v>2022010388</v>
      </c>
      <c r="D120" s="21" t="s">
        <v>306</v>
      </c>
      <c r="E120" s="170"/>
      <c r="F120" s="170"/>
      <c r="G120" s="170"/>
      <c r="H120" s="170"/>
      <c r="I120" s="170"/>
      <c r="J120" s="170"/>
      <c r="K120" s="179">
        <f t="shared" si="15"/>
        <v>0</v>
      </c>
      <c r="L120" s="188"/>
      <c r="M120" s="188"/>
      <c r="N120" s="188"/>
      <c r="O120" s="188"/>
      <c r="P120" s="188"/>
      <c r="Q120" s="188"/>
      <c r="R120" s="188">
        <f t="shared" si="16"/>
        <v>0</v>
      </c>
      <c r="S120" s="253"/>
      <c r="T120" s="208"/>
      <c r="U120" s="254"/>
      <c r="V120" s="214"/>
      <c r="W120" s="211">
        <f t="shared" si="17"/>
        <v>0</v>
      </c>
      <c r="X120" s="221"/>
      <c r="Y120" s="228"/>
      <c r="Z120" s="228"/>
      <c r="AA120" s="228"/>
      <c r="AB120" s="213">
        <f t="shared" si="18"/>
        <v>0</v>
      </c>
      <c r="AC120" s="225">
        <f t="shared" si="19"/>
        <v>0</v>
      </c>
    </row>
    <row r="121" ht="14.25" spans="1:29">
      <c r="A121" s="24">
        <v>118</v>
      </c>
      <c r="B121" s="21" t="s">
        <v>275</v>
      </c>
      <c r="C121" s="25">
        <v>2022010391</v>
      </c>
      <c r="D121" s="21" t="s">
        <v>307</v>
      </c>
      <c r="E121" s="170"/>
      <c r="F121" s="170"/>
      <c r="G121" s="170"/>
      <c r="H121" s="170"/>
      <c r="I121" s="170"/>
      <c r="J121" s="170"/>
      <c r="K121" s="179">
        <f t="shared" si="15"/>
        <v>0</v>
      </c>
      <c r="L121" s="188"/>
      <c r="M121" s="188"/>
      <c r="N121" s="188"/>
      <c r="O121" s="188"/>
      <c r="P121" s="188"/>
      <c r="Q121" s="188"/>
      <c r="R121" s="188">
        <f t="shared" si="16"/>
        <v>0</v>
      </c>
      <c r="S121" s="253"/>
      <c r="T121" s="208"/>
      <c r="U121" s="254"/>
      <c r="V121" s="214"/>
      <c r="W121" s="211">
        <f t="shared" si="17"/>
        <v>0</v>
      </c>
      <c r="X121" s="221"/>
      <c r="Y121" s="228"/>
      <c r="Z121" s="228"/>
      <c r="AA121" s="228"/>
      <c r="AB121" s="213">
        <f t="shared" si="18"/>
        <v>0</v>
      </c>
      <c r="AC121" s="225">
        <f t="shared" si="19"/>
        <v>0</v>
      </c>
    </row>
    <row r="122" ht="14.25" spans="1:29">
      <c r="A122" s="24">
        <v>119</v>
      </c>
      <c r="B122" s="21" t="s">
        <v>275</v>
      </c>
      <c r="C122" s="25">
        <v>2022010410</v>
      </c>
      <c r="D122" s="21" t="s">
        <v>308</v>
      </c>
      <c r="E122" s="170" t="s">
        <v>309</v>
      </c>
      <c r="F122" s="170">
        <v>4</v>
      </c>
      <c r="G122" s="170">
        <v>4</v>
      </c>
      <c r="H122" s="170" t="s">
        <v>310</v>
      </c>
      <c r="I122" s="170">
        <v>3</v>
      </c>
      <c r="J122" s="170">
        <v>3</v>
      </c>
      <c r="K122" s="179">
        <f t="shared" si="15"/>
        <v>4.6</v>
      </c>
      <c r="L122" s="188"/>
      <c r="M122" s="188"/>
      <c r="N122" s="188"/>
      <c r="O122" s="188"/>
      <c r="P122" s="188"/>
      <c r="Q122" s="188"/>
      <c r="R122" s="188">
        <f t="shared" si="16"/>
        <v>0</v>
      </c>
      <c r="S122" s="253" t="s">
        <v>311</v>
      </c>
      <c r="T122" s="208">
        <v>1</v>
      </c>
      <c r="U122" s="254"/>
      <c r="V122" s="214"/>
      <c r="W122" s="211">
        <f t="shared" si="17"/>
        <v>1</v>
      </c>
      <c r="X122" s="221"/>
      <c r="Y122" s="228"/>
      <c r="Z122" s="228"/>
      <c r="AA122" s="228"/>
      <c r="AB122" s="213">
        <f t="shared" si="18"/>
        <v>0</v>
      </c>
      <c r="AC122" s="225">
        <f t="shared" si="19"/>
        <v>5.6</v>
      </c>
    </row>
    <row r="123" ht="14.25" spans="1:29">
      <c r="A123" s="24">
        <v>120</v>
      </c>
      <c r="B123" s="21" t="s">
        <v>275</v>
      </c>
      <c r="C123" s="25">
        <v>2022010417</v>
      </c>
      <c r="D123" s="21" t="s">
        <v>312</v>
      </c>
      <c r="E123" s="170"/>
      <c r="F123" s="170"/>
      <c r="G123" s="170"/>
      <c r="H123" s="170"/>
      <c r="I123" s="170"/>
      <c r="J123" s="170"/>
      <c r="K123" s="179">
        <f t="shared" si="15"/>
        <v>0</v>
      </c>
      <c r="L123" s="188"/>
      <c r="M123" s="188"/>
      <c r="N123" s="188"/>
      <c r="O123" s="188"/>
      <c r="P123" s="188"/>
      <c r="Q123" s="188"/>
      <c r="R123" s="188">
        <f t="shared" si="16"/>
        <v>0</v>
      </c>
      <c r="S123" s="208"/>
      <c r="T123" s="208"/>
      <c r="U123" s="209"/>
      <c r="V123" s="214"/>
      <c r="W123" s="211">
        <f t="shared" si="17"/>
        <v>0</v>
      </c>
      <c r="X123" s="221"/>
      <c r="Y123" s="228"/>
      <c r="Z123" s="228"/>
      <c r="AA123" s="228"/>
      <c r="AB123" s="213">
        <f t="shared" si="18"/>
        <v>0</v>
      </c>
      <c r="AC123" s="225">
        <f t="shared" si="19"/>
        <v>0</v>
      </c>
    </row>
    <row r="124" ht="14.25" spans="1:29">
      <c r="A124" s="24">
        <v>121</v>
      </c>
      <c r="B124" s="21" t="s">
        <v>275</v>
      </c>
      <c r="C124" s="25">
        <v>2022010420</v>
      </c>
      <c r="D124" s="21" t="s">
        <v>313</v>
      </c>
      <c r="E124" s="170"/>
      <c r="F124" s="170"/>
      <c r="G124" s="170"/>
      <c r="H124" s="170"/>
      <c r="I124" s="170"/>
      <c r="J124" s="170"/>
      <c r="K124" s="179">
        <f t="shared" si="15"/>
        <v>0</v>
      </c>
      <c r="L124" s="188"/>
      <c r="M124" s="188"/>
      <c r="N124" s="188"/>
      <c r="O124" s="188"/>
      <c r="P124" s="188"/>
      <c r="Q124" s="188"/>
      <c r="R124" s="188">
        <f t="shared" si="16"/>
        <v>0</v>
      </c>
      <c r="S124" s="208"/>
      <c r="T124" s="208"/>
      <c r="U124" s="209"/>
      <c r="V124" s="214"/>
      <c r="W124" s="211">
        <f t="shared" si="17"/>
        <v>0</v>
      </c>
      <c r="X124" s="221"/>
      <c r="Y124" s="228"/>
      <c r="Z124" s="228"/>
      <c r="AA124" s="228"/>
      <c r="AB124" s="213">
        <f t="shared" si="18"/>
        <v>0</v>
      </c>
      <c r="AC124" s="225">
        <f t="shared" si="19"/>
        <v>0</v>
      </c>
    </row>
    <row r="125" ht="14.25" spans="1:29">
      <c r="A125" s="24">
        <v>122</v>
      </c>
      <c r="B125" s="21" t="s">
        <v>275</v>
      </c>
      <c r="C125" s="25">
        <v>2022010444</v>
      </c>
      <c r="D125" s="21" t="s">
        <v>314</v>
      </c>
      <c r="E125" s="170"/>
      <c r="F125" s="170"/>
      <c r="G125" s="170"/>
      <c r="H125" s="170"/>
      <c r="I125" s="170"/>
      <c r="J125" s="170"/>
      <c r="K125" s="179">
        <f t="shared" si="15"/>
        <v>0</v>
      </c>
      <c r="L125" s="188"/>
      <c r="M125" s="188"/>
      <c r="N125" s="188"/>
      <c r="O125" s="188"/>
      <c r="P125" s="188"/>
      <c r="Q125" s="188"/>
      <c r="R125" s="188">
        <f t="shared" si="16"/>
        <v>0</v>
      </c>
      <c r="S125" s="208"/>
      <c r="T125" s="208"/>
      <c r="U125" s="209"/>
      <c r="V125" s="214"/>
      <c r="W125" s="211">
        <f t="shared" si="17"/>
        <v>0</v>
      </c>
      <c r="X125" s="221"/>
      <c r="Y125" s="228"/>
      <c r="Z125" s="228"/>
      <c r="AA125" s="228"/>
      <c r="AB125" s="213">
        <f t="shared" si="18"/>
        <v>0</v>
      </c>
      <c r="AC125" s="225">
        <f t="shared" si="19"/>
        <v>0</v>
      </c>
    </row>
    <row r="126" ht="14.25" spans="1:29">
      <c r="A126" s="24">
        <v>123</v>
      </c>
      <c r="B126" s="21" t="s">
        <v>275</v>
      </c>
      <c r="C126" s="25">
        <v>2022010447</v>
      </c>
      <c r="D126" s="21" t="s">
        <v>315</v>
      </c>
      <c r="E126" s="170"/>
      <c r="F126" s="170"/>
      <c r="G126" s="170"/>
      <c r="H126" s="170"/>
      <c r="I126" s="170"/>
      <c r="J126" s="170"/>
      <c r="K126" s="179">
        <f t="shared" si="15"/>
        <v>0</v>
      </c>
      <c r="L126" s="188"/>
      <c r="M126" s="188"/>
      <c r="N126" s="188"/>
      <c r="O126" s="188"/>
      <c r="P126" s="188"/>
      <c r="Q126" s="188"/>
      <c r="R126" s="188">
        <f t="shared" si="16"/>
        <v>0</v>
      </c>
      <c r="S126" s="208"/>
      <c r="T126" s="208"/>
      <c r="U126" s="209"/>
      <c r="V126" s="214"/>
      <c r="W126" s="211">
        <f t="shared" si="17"/>
        <v>0</v>
      </c>
      <c r="X126" s="221"/>
      <c r="Y126" s="228"/>
      <c r="Z126" s="228"/>
      <c r="AA126" s="228"/>
      <c r="AB126" s="213">
        <f t="shared" si="18"/>
        <v>0</v>
      </c>
      <c r="AC126" s="225">
        <f t="shared" si="19"/>
        <v>0</v>
      </c>
    </row>
    <row r="127" ht="14.25" spans="1:29">
      <c r="A127" s="24">
        <v>124</v>
      </c>
      <c r="B127" s="21" t="s">
        <v>275</v>
      </c>
      <c r="C127" s="25">
        <v>2022010451</v>
      </c>
      <c r="D127" s="21" t="s">
        <v>316</v>
      </c>
      <c r="E127" s="170" t="s">
        <v>317</v>
      </c>
      <c r="F127" s="170">
        <v>6</v>
      </c>
      <c r="G127" s="170">
        <v>4</v>
      </c>
      <c r="H127" s="170" t="s">
        <v>318</v>
      </c>
      <c r="I127" s="170">
        <v>3</v>
      </c>
      <c r="J127" s="170">
        <v>3</v>
      </c>
      <c r="K127" s="179">
        <f t="shared" si="15"/>
        <v>4.6</v>
      </c>
      <c r="L127" s="188"/>
      <c r="M127" s="188"/>
      <c r="N127" s="188"/>
      <c r="O127" s="188"/>
      <c r="P127" s="188"/>
      <c r="Q127" s="188"/>
      <c r="R127" s="188">
        <f t="shared" si="16"/>
        <v>0</v>
      </c>
      <c r="S127" s="208"/>
      <c r="T127" s="208"/>
      <c r="U127" s="209"/>
      <c r="V127" s="214"/>
      <c r="W127" s="211">
        <f t="shared" si="17"/>
        <v>0</v>
      </c>
      <c r="X127" s="221"/>
      <c r="Y127" s="228"/>
      <c r="Z127" s="228"/>
      <c r="AA127" s="228"/>
      <c r="AB127" s="213">
        <f t="shared" si="18"/>
        <v>0</v>
      </c>
      <c r="AC127" s="225">
        <f t="shared" si="19"/>
        <v>4.6</v>
      </c>
    </row>
    <row r="128" ht="14.25" spans="1:29">
      <c r="A128" s="24">
        <v>125</v>
      </c>
      <c r="B128" s="21" t="s">
        <v>275</v>
      </c>
      <c r="C128" s="25">
        <v>2022010455</v>
      </c>
      <c r="D128" s="21" t="s">
        <v>319</v>
      </c>
      <c r="E128" s="170" t="s">
        <v>320</v>
      </c>
      <c r="F128" s="170"/>
      <c r="G128" s="170"/>
      <c r="H128" s="170"/>
      <c r="I128" s="170"/>
      <c r="J128" s="170"/>
      <c r="K128" s="179">
        <f t="shared" si="15"/>
        <v>0</v>
      </c>
      <c r="L128" s="188"/>
      <c r="M128" s="188"/>
      <c r="N128" s="188"/>
      <c r="O128" s="188"/>
      <c r="P128" s="188"/>
      <c r="Q128" s="188"/>
      <c r="R128" s="188">
        <f t="shared" si="16"/>
        <v>0</v>
      </c>
      <c r="S128" s="208"/>
      <c r="T128" s="208"/>
      <c r="U128" s="209"/>
      <c r="V128" s="214"/>
      <c r="W128" s="211">
        <f t="shared" si="17"/>
        <v>0</v>
      </c>
      <c r="X128" s="221"/>
      <c r="Y128" s="228"/>
      <c r="Z128" s="228"/>
      <c r="AA128" s="228"/>
      <c r="AB128" s="213">
        <f t="shared" si="18"/>
        <v>0</v>
      </c>
      <c r="AC128" s="225">
        <f t="shared" si="19"/>
        <v>0</v>
      </c>
    </row>
    <row r="129" ht="14.25" spans="1:29">
      <c r="A129" s="24">
        <v>126</v>
      </c>
      <c r="B129" s="21" t="s">
        <v>275</v>
      </c>
      <c r="C129" s="25">
        <v>2022010457</v>
      </c>
      <c r="D129" s="21" t="s">
        <v>321</v>
      </c>
      <c r="E129" s="170"/>
      <c r="F129" s="170"/>
      <c r="G129" s="170"/>
      <c r="H129" s="170"/>
      <c r="I129" s="170"/>
      <c r="J129" s="170"/>
      <c r="K129" s="179">
        <f t="shared" si="15"/>
        <v>0</v>
      </c>
      <c r="L129" s="188"/>
      <c r="M129" s="188"/>
      <c r="N129" s="188"/>
      <c r="O129" s="188"/>
      <c r="P129" s="188"/>
      <c r="Q129" s="188"/>
      <c r="R129" s="188">
        <f t="shared" si="16"/>
        <v>0</v>
      </c>
      <c r="S129" s="208"/>
      <c r="T129" s="208"/>
      <c r="U129" s="209"/>
      <c r="V129" s="214"/>
      <c r="W129" s="211">
        <f t="shared" si="17"/>
        <v>0</v>
      </c>
      <c r="X129" s="221"/>
      <c r="Y129" s="228"/>
      <c r="Z129" s="228"/>
      <c r="AA129" s="228"/>
      <c r="AB129" s="213">
        <f t="shared" si="18"/>
        <v>0</v>
      </c>
      <c r="AC129" s="225">
        <f t="shared" si="19"/>
        <v>0</v>
      </c>
    </row>
    <row r="130" ht="14.25" spans="1:29">
      <c r="A130" s="24">
        <v>127</v>
      </c>
      <c r="B130" s="21" t="s">
        <v>275</v>
      </c>
      <c r="C130" s="25">
        <v>2022010474</v>
      </c>
      <c r="D130" s="21" t="s">
        <v>322</v>
      </c>
      <c r="E130" s="170"/>
      <c r="F130" s="170"/>
      <c r="G130" s="255"/>
      <c r="H130" s="170"/>
      <c r="I130" s="170"/>
      <c r="J130" s="170"/>
      <c r="K130" s="179">
        <f t="shared" si="15"/>
        <v>0</v>
      </c>
      <c r="L130" s="188"/>
      <c r="M130" s="188"/>
      <c r="N130" s="188"/>
      <c r="O130" s="188"/>
      <c r="P130" s="188"/>
      <c r="Q130" s="188"/>
      <c r="R130" s="188">
        <f t="shared" si="16"/>
        <v>0</v>
      </c>
      <c r="S130" s="208"/>
      <c r="T130" s="208"/>
      <c r="U130" s="209"/>
      <c r="V130" s="214"/>
      <c r="W130" s="211">
        <f t="shared" si="17"/>
        <v>0</v>
      </c>
      <c r="X130" s="221"/>
      <c r="Y130" s="228"/>
      <c r="Z130" s="228"/>
      <c r="AA130" s="228"/>
      <c r="AB130" s="213">
        <f t="shared" si="18"/>
        <v>0</v>
      </c>
      <c r="AC130" s="225">
        <f t="shared" si="19"/>
        <v>0</v>
      </c>
    </row>
    <row r="131" ht="14.25" spans="1:29">
      <c r="A131" s="24">
        <v>128</v>
      </c>
      <c r="B131" s="21" t="s">
        <v>275</v>
      </c>
      <c r="C131" s="25">
        <v>2022010475</v>
      </c>
      <c r="D131" s="21" t="s">
        <v>323</v>
      </c>
      <c r="E131" s="170"/>
      <c r="F131" s="170"/>
      <c r="G131" s="170"/>
      <c r="H131" s="170"/>
      <c r="I131" s="170"/>
      <c r="J131" s="170"/>
      <c r="K131" s="179">
        <f t="shared" si="15"/>
        <v>0</v>
      </c>
      <c r="L131" s="188"/>
      <c r="M131" s="188"/>
      <c r="N131" s="188"/>
      <c r="O131" s="188"/>
      <c r="P131" s="188"/>
      <c r="Q131" s="188"/>
      <c r="R131" s="188">
        <f t="shared" si="16"/>
        <v>0</v>
      </c>
      <c r="S131" s="208"/>
      <c r="T131" s="208"/>
      <c r="U131" s="209"/>
      <c r="V131" s="214"/>
      <c r="W131" s="211">
        <f t="shared" si="17"/>
        <v>0</v>
      </c>
      <c r="X131" s="221"/>
      <c r="Y131" s="228"/>
      <c r="Z131" s="228"/>
      <c r="AA131" s="228"/>
      <c r="AB131" s="213">
        <f t="shared" si="18"/>
        <v>0</v>
      </c>
      <c r="AC131" s="225">
        <f t="shared" si="19"/>
        <v>0</v>
      </c>
    </row>
    <row r="132" ht="14.25" spans="1:29">
      <c r="A132" s="24">
        <v>129</v>
      </c>
      <c r="B132" s="21" t="s">
        <v>275</v>
      </c>
      <c r="C132" s="25">
        <v>2022012318</v>
      </c>
      <c r="D132" s="21" t="s">
        <v>324</v>
      </c>
      <c r="E132" s="170" t="s">
        <v>325</v>
      </c>
      <c r="F132" s="170">
        <v>5</v>
      </c>
      <c r="G132" s="170">
        <v>5</v>
      </c>
      <c r="H132" s="170"/>
      <c r="I132" s="170"/>
      <c r="J132" s="170"/>
      <c r="K132" s="179">
        <f t="shared" ref="K132:K163" si="20">G132+J132*0.2</f>
        <v>5</v>
      </c>
      <c r="L132" s="188"/>
      <c r="M132" s="188"/>
      <c r="N132" s="188"/>
      <c r="O132" s="188"/>
      <c r="P132" s="188"/>
      <c r="Q132" s="188"/>
      <c r="R132" s="188">
        <f t="shared" ref="R132:R163" si="21">N132+Q132*0.5</f>
        <v>0</v>
      </c>
      <c r="S132" s="208"/>
      <c r="T132" s="208"/>
      <c r="U132" s="209"/>
      <c r="V132" s="214"/>
      <c r="W132" s="211">
        <f t="shared" ref="W132:W163" si="22">T132+V132</f>
        <v>0</v>
      </c>
      <c r="X132" s="221"/>
      <c r="Y132" s="228"/>
      <c r="Z132" s="228"/>
      <c r="AA132" s="228"/>
      <c r="AB132" s="213">
        <f t="shared" ref="AB132:AB163" si="23">Y132+AA132</f>
        <v>0</v>
      </c>
      <c r="AC132" s="225">
        <f t="shared" ref="AC132:AC163" si="24">K132+R132+W132+AB132</f>
        <v>5</v>
      </c>
    </row>
    <row r="133" ht="14.25" spans="1:29">
      <c r="A133" s="24">
        <v>130</v>
      </c>
      <c r="B133" s="21" t="s">
        <v>275</v>
      </c>
      <c r="C133" s="25">
        <v>2022010513</v>
      </c>
      <c r="D133" s="21" t="s">
        <v>326</v>
      </c>
      <c r="E133" s="170" t="s">
        <v>205</v>
      </c>
      <c r="F133" s="170">
        <v>3</v>
      </c>
      <c r="G133" s="170">
        <v>3</v>
      </c>
      <c r="H133" s="170"/>
      <c r="I133" s="170"/>
      <c r="J133" s="170"/>
      <c r="K133" s="179">
        <f t="shared" si="20"/>
        <v>3</v>
      </c>
      <c r="L133" s="188"/>
      <c r="M133" s="188"/>
      <c r="N133" s="188"/>
      <c r="O133" s="188"/>
      <c r="P133" s="188"/>
      <c r="Q133" s="188"/>
      <c r="R133" s="188">
        <f t="shared" si="21"/>
        <v>0</v>
      </c>
      <c r="S133" s="208"/>
      <c r="T133" s="208"/>
      <c r="U133" s="209"/>
      <c r="V133" s="214"/>
      <c r="W133" s="211">
        <f t="shared" si="22"/>
        <v>0</v>
      </c>
      <c r="X133" s="221"/>
      <c r="Y133" s="228"/>
      <c r="Z133" s="228"/>
      <c r="AA133" s="228"/>
      <c r="AB133" s="213">
        <f t="shared" si="23"/>
        <v>0</v>
      </c>
      <c r="AC133" s="225">
        <f t="shared" si="24"/>
        <v>3</v>
      </c>
    </row>
    <row r="134" ht="14.25" spans="1:29">
      <c r="A134" s="24">
        <v>131</v>
      </c>
      <c r="B134" s="21" t="s">
        <v>275</v>
      </c>
      <c r="C134" s="25">
        <v>2022010517</v>
      </c>
      <c r="D134" s="21" t="s">
        <v>327</v>
      </c>
      <c r="E134" s="170"/>
      <c r="F134" s="170"/>
      <c r="G134" s="170"/>
      <c r="H134" s="170"/>
      <c r="I134" s="170"/>
      <c r="J134" s="170"/>
      <c r="K134" s="179">
        <f t="shared" si="20"/>
        <v>0</v>
      </c>
      <c r="L134" s="188"/>
      <c r="M134" s="188"/>
      <c r="N134" s="188"/>
      <c r="O134" s="188"/>
      <c r="P134" s="188"/>
      <c r="Q134" s="188"/>
      <c r="R134" s="188">
        <f t="shared" si="21"/>
        <v>0</v>
      </c>
      <c r="S134" s="208"/>
      <c r="T134" s="208"/>
      <c r="U134" s="209"/>
      <c r="V134" s="214"/>
      <c r="W134" s="211">
        <f t="shared" si="22"/>
        <v>0</v>
      </c>
      <c r="X134" s="221"/>
      <c r="Y134" s="228"/>
      <c r="Z134" s="228"/>
      <c r="AA134" s="228"/>
      <c r="AB134" s="213">
        <f t="shared" si="23"/>
        <v>0</v>
      </c>
      <c r="AC134" s="225">
        <f t="shared" si="24"/>
        <v>0</v>
      </c>
    </row>
    <row r="135" ht="14.25" spans="1:29">
      <c r="A135" s="24">
        <v>132</v>
      </c>
      <c r="B135" s="21" t="s">
        <v>275</v>
      </c>
      <c r="C135" s="56">
        <v>2022010520</v>
      </c>
      <c r="D135" s="21" t="s">
        <v>328</v>
      </c>
      <c r="E135" s="170"/>
      <c r="F135" s="170"/>
      <c r="G135" s="170"/>
      <c r="H135" s="170"/>
      <c r="I135" s="170"/>
      <c r="J135" s="170"/>
      <c r="K135" s="179">
        <f t="shared" si="20"/>
        <v>0</v>
      </c>
      <c r="L135" s="188"/>
      <c r="M135" s="188"/>
      <c r="N135" s="188"/>
      <c r="O135" s="188"/>
      <c r="P135" s="188"/>
      <c r="Q135" s="188"/>
      <c r="R135" s="188">
        <f t="shared" si="21"/>
        <v>0</v>
      </c>
      <c r="S135" s="208"/>
      <c r="T135" s="208"/>
      <c r="U135" s="209"/>
      <c r="V135" s="214"/>
      <c r="W135" s="211">
        <f t="shared" si="22"/>
        <v>0</v>
      </c>
      <c r="X135" s="228"/>
      <c r="Y135" s="228"/>
      <c r="Z135" s="228"/>
      <c r="AA135" s="228"/>
      <c r="AB135" s="213">
        <f t="shared" si="23"/>
        <v>0</v>
      </c>
      <c r="AC135" s="225">
        <f t="shared" si="24"/>
        <v>0</v>
      </c>
    </row>
    <row r="136" ht="14.25" spans="1:29">
      <c r="A136" s="24">
        <v>133</v>
      </c>
      <c r="B136" s="21" t="s">
        <v>275</v>
      </c>
      <c r="C136" s="25">
        <v>2022010523</v>
      </c>
      <c r="D136" s="21" t="s">
        <v>329</v>
      </c>
      <c r="E136" s="170"/>
      <c r="F136" s="170"/>
      <c r="G136" s="170"/>
      <c r="H136" s="170"/>
      <c r="I136" s="170"/>
      <c r="J136" s="170"/>
      <c r="K136" s="179">
        <f t="shared" si="20"/>
        <v>0</v>
      </c>
      <c r="L136" s="188"/>
      <c r="M136" s="188"/>
      <c r="N136" s="188"/>
      <c r="O136" s="188"/>
      <c r="P136" s="188"/>
      <c r="Q136" s="188"/>
      <c r="R136" s="188">
        <f t="shared" si="21"/>
        <v>0</v>
      </c>
      <c r="S136" s="208"/>
      <c r="T136" s="208"/>
      <c r="U136" s="209"/>
      <c r="V136" s="214"/>
      <c r="W136" s="211">
        <f t="shared" si="22"/>
        <v>0</v>
      </c>
      <c r="X136" s="221"/>
      <c r="Y136" s="228"/>
      <c r="Z136" s="228"/>
      <c r="AA136" s="228"/>
      <c r="AB136" s="213">
        <f t="shared" si="23"/>
        <v>0</v>
      </c>
      <c r="AC136" s="225">
        <f t="shared" si="24"/>
        <v>0</v>
      </c>
    </row>
    <row r="137" ht="14.25" spans="1:29">
      <c r="A137" s="24">
        <v>134</v>
      </c>
      <c r="B137" s="21" t="s">
        <v>330</v>
      </c>
      <c r="C137" s="25">
        <v>2022010365</v>
      </c>
      <c r="D137" s="21" t="s">
        <v>331</v>
      </c>
      <c r="E137" s="170" t="s">
        <v>332</v>
      </c>
      <c r="F137" s="170">
        <v>8</v>
      </c>
      <c r="G137" s="170">
        <v>5.33</v>
      </c>
      <c r="H137" s="170" t="s">
        <v>333</v>
      </c>
      <c r="I137" s="170">
        <v>4.5</v>
      </c>
      <c r="J137" s="170">
        <v>4.5</v>
      </c>
      <c r="K137" s="179">
        <f t="shared" si="20"/>
        <v>6.23</v>
      </c>
      <c r="L137" s="191"/>
      <c r="M137" s="188"/>
      <c r="N137" s="188"/>
      <c r="O137" s="188"/>
      <c r="P137" s="188"/>
      <c r="Q137" s="188"/>
      <c r="R137" s="188">
        <f t="shared" si="21"/>
        <v>0</v>
      </c>
      <c r="S137" s="216"/>
      <c r="T137" s="208"/>
      <c r="U137" s="209"/>
      <c r="V137" s="214"/>
      <c r="W137" s="211">
        <f t="shared" si="22"/>
        <v>0</v>
      </c>
      <c r="X137" s="221"/>
      <c r="Y137" s="228"/>
      <c r="Z137" s="228"/>
      <c r="AA137" s="221"/>
      <c r="AB137" s="213">
        <f t="shared" si="23"/>
        <v>0</v>
      </c>
      <c r="AC137" s="225">
        <f t="shared" si="24"/>
        <v>6.23</v>
      </c>
    </row>
    <row r="138" ht="14.25" spans="1:29">
      <c r="A138" s="24">
        <v>135</v>
      </c>
      <c r="B138" s="21" t="s">
        <v>330</v>
      </c>
      <c r="C138" s="25">
        <v>2022010368</v>
      </c>
      <c r="D138" s="21" t="s">
        <v>334</v>
      </c>
      <c r="E138" s="170" t="s">
        <v>335</v>
      </c>
      <c r="F138" s="170">
        <v>5</v>
      </c>
      <c r="G138" s="170">
        <v>5</v>
      </c>
      <c r="H138" s="170" t="s">
        <v>336</v>
      </c>
      <c r="I138" s="170">
        <v>6</v>
      </c>
      <c r="J138" s="170">
        <v>6</v>
      </c>
      <c r="K138" s="179">
        <f t="shared" si="20"/>
        <v>6.2</v>
      </c>
      <c r="L138" s="191"/>
      <c r="M138" s="188"/>
      <c r="N138" s="188"/>
      <c r="O138" s="188"/>
      <c r="P138" s="188"/>
      <c r="Q138" s="188"/>
      <c r="R138" s="188">
        <f t="shared" si="21"/>
        <v>0</v>
      </c>
      <c r="S138" s="216"/>
      <c r="T138" s="208"/>
      <c r="U138" s="209"/>
      <c r="V138" s="214"/>
      <c r="W138" s="211">
        <f t="shared" si="22"/>
        <v>0</v>
      </c>
      <c r="X138" s="221"/>
      <c r="Y138" s="228"/>
      <c r="Z138" s="228"/>
      <c r="AA138" s="221"/>
      <c r="AB138" s="213">
        <f t="shared" si="23"/>
        <v>0</v>
      </c>
      <c r="AC138" s="225">
        <f t="shared" si="24"/>
        <v>6.2</v>
      </c>
    </row>
    <row r="139" ht="14.25" spans="1:29">
      <c r="A139" s="24">
        <v>136</v>
      </c>
      <c r="B139" s="21" t="s">
        <v>330</v>
      </c>
      <c r="C139" s="25">
        <v>2022010396</v>
      </c>
      <c r="D139" s="21" t="s">
        <v>337</v>
      </c>
      <c r="E139" s="170"/>
      <c r="F139" s="170"/>
      <c r="G139" s="170"/>
      <c r="H139" s="170" t="s">
        <v>208</v>
      </c>
      <c r="I139" s="170">
        <v>7</v>
      </c>
      <c r="J139" s="170">
        <v>4.67</v>
      </c>
      <c r="K139" s="179">
        <f t="shared" si="20"/>
        <v>0.934</v>
      </c>
      <c r="L139" s="191"/>
      <c r="M139" s="188"/>
      <c r="N139" s="188"/>
      <c r="O139" s="188"/>
      <c r="P139" s="188"/>
      <c r="Q139" s="188"/>
      <c r="R139" s="188">
        <f t="shared" si="21"/>
        <v>0</v>
      </c>
      <c r="S139" s="216"/>
      <c r="T139" s="208"/>
      <c r="U139" s="209"/>
      <c r="V139" s="214"/>
      <c r="W139" s="211">
        <f t="shared" si="22"/>
        <v>0</v>
      </c>
      <c r="X139" s="221"/>
      <c r="Y139" s="228"/>
      <c r="Z139" s="228"/>
      <c r="AA139" s="221"/>
      <c r="AB139" s="213">
        <f t="shared" si="23"/>
        <v>0</v>
      </c>
      <c r="AC139" s="225">
        <f t="shared" si="24"/>
        <v>0.934</v>
      </c>
    </row>
    <row r="140" ht="14.25" spans="1:29">
      <c r="A140" s="24">
        <v>137</v>
      </c>
      <c r="B140" s="21" t="s">
        <v>330</v>
      </c>
      <c r="C140" s="25">
        <v>2022010462</v>
      </c>
      <c r="D140" s="21" t="s">
        <v>338</v>
      </c>
      <c r="E140" s="170" t="s">
        <v>339</v>
      </c>
      <c r="F140" s="170">
        <v>4</v>
      </c>
      <c r="G140" s="170">
        <v>2.67</v>
      </c>
      <c r="H140" s="170"/>
      <c r="I140" s="170"/>
      <c r="J140" s="170"/>
      <c r="K140" s="179">
        <f t="shared" si="20"/>
        <v>2.67</v>
      </c>
      <c r="L140" s="191"/>
      <c r="M140" s="188"/>
      <c r="N140" s="188"/>
      <c r="O140" s="188"/>
      <c r="P140" s="188"/>
      <c r="Q140" s="188"/>
      <c r="R140" s="188">
        <f t="shared" si="21"/>
        <v>0</v>
      </c>
      <c r="S140" s="216"/>
      <c r="T140" s="208"/>
      <c r="U140" s="209"/>
      <c r="V140" s="214"/>
      <c r="W140" s="211">
        <f t="shared" si="22"/>
        <v>0</v>
      </c>
      <c r="X140" s="221"/>
      <c r="Y140" s="228"/>
      <c r="Z140" s="228"/>
      <c r="AA140" s="221"/>
      <c r="AB140" s="213">
        <f t="shared" si="23"/>
        <v>0</v>
      </c>
      <c r="AC140" s="225">
        <f t="shared" si="24"/>
        <v>2.67</v>
      </c>
    </row>
    <row r="141" ht="14.25" spans="1:29">
      <c r="A141" s="24">
        <v>138</v>
      </c>
      <c r="B141" s="21" t="s">
        <v>330</v>
      </c>
      <c r="C141" s="25">
        <v>2022010464</v>
      </c>
      <c r="D141" s="21" t="s">
        <v>340</v>
      </c>
      <c r="E141" s="170" t="s">
        <v>341</v>
      </c>
      <c r="F141" s="170">
        <v>4</v>
      </c>
      <c r="G141" s="170">
        <v>2.67</v>
      </c>
      <c r="H141" s="170" t="s">
        <v>339</v>
      </c>
      <c r="I141" s="170">
        <v>4</v>
      </c>
      <c r="J141" s="170">
        <v>2.67</v>
      </c>
      <c r="K141" s="179">
        <f t="shared" si="20"/>
        <v>3.204</v>
      </c>
      <c r="L141" s="191"/>
      <c r="M141" s="188"/>
      <c r="N141" s="188"/>
      <c r="O141" s="188"/>
      <c r="P141" s="188"/>
      <c r="Q141" s="188"/>
      <c r="R141" s="188">
        <f t="shared" si="21"/>
        <v>0</v>
      </c>
      <c r="S141" s="216"/>
      <c r="T141" s="208"/>
      <c r="U141" s="209"/>
      <c r="V141" s="214"/>
      <c r="W141" s="211">
        <f t="shared" si="22"/>
        <v>0</v>
      </c>
      <c r="X141" s="221"/>
      <c r="Y141" s="228"/>
      <c r="Z141" s="228"/>
      <c r="AA141" s="221"/>
      <c r="AB141" s="213">
        <f t="shared" si="23"/>
        <v>0</v>
      </c>
      <c r="AC141" s="225">
        <f t="shared" si="24"/>
        <v>3.204</v>
      </c>
    </row>
    <row r="142" ht="14.25" spans="1:29">
      <c r="A142" s="24">
        <v>139</v>
      </c>
      <c r="B142" s="21" t="s">
        <v>330</v>
      </c>
      <c r="C142" s="25">
        <v>2022010492</v>
      </c>
      <c r="D142" s="21" t="s">
        <v>342</v>
      </c>
      <c r="E142" s="170" t="s">
        <v>343</v>
      </c>
      <c r="F142" s="170">
        <v>6</v>
      </c>
      <c r="G142" s="170">
        <v>6</v>
      </c>
      <c r="H142" s="170" t="s">
        <v>344</v>
      </c>
      <c r="I142" s="170">
        <v>8</v>
      </c>
      <c r="J142" s="170">
        <v>5.33</v>
      </c>
      <c r="K142" s="179">
        <f t="shared" si="20"/>
        <v>7.066</v>
      </c>
      <c r="L142" s="191"/>
      <c r="M142" s="188"/>
      <c r="N142" s="188"/>
      <c r="O142" s="188"/>
      <c r="P142" s="188"/>
      <c r="Q142" s="188"/>
      <c r="R142" s="188">
        <f t="shared" si="21"/>
        <v>0</v>
      </c>
      <c r="S142" s="216"/>
      <c r="T142" s="208"/>
      <c r="U142" s="209"/>
      <c r="V142" s="214"/>
      <c r="W142" s="211">
        <f t="shared" si="22"/>
        <v>0</v>
      </c>
      <c r="X142" s="221" t="s">
        <v>197</v>
      </c>
      <c r="Y142" s="228">
        <v>2</v>
      </c>
      <c r="Z142" s="228"/>
      <c r="AA142" s="221"/>
      <c r="AB142" s="213">
        <f t="shared" si="23"/>
        <v>2</v>
      </c>
      <c r="AC142" s="225">
        <f t="shared" si="24"/>
        <v>9.066</v>
      </c>
    </row>
    <row r="143" ht="14.25" spans="1:29">
      <c r="A143" s="24">
        <v>140</v>
      </c>
      <c r="B143" s="21" t="s">
        <v>330</v>
      </c>
      <c r="C143" s="25">
        <v>2022010493</v>
      </c>
      <c r="D143" s="21" t="s">
        <v>345</v>
      </c>
      <c r="E143" s="170" t="s">
        <v>346</v>
      </c>
      <c r="F143" s="170">
        <v>6</v>
      </c>
      <c r="G143" s="170">
        <v>6</v>
      </c>
      <c r="H143" s="170" t="s">
        <v>347</v>
      </c>
      <c r="I143" s="170">
        <v>3</v>
      </c>
      <c r="J143" s="170">
        <v>3</v>
      </c>
      <c r="K143" s="179">
        <f t="shared" si="20"/>
        <v>6.6</v>
      </c>
      <c r="L143" s="191"/>
      <c r="M143" s="188"/>
      <c r="N143" s="188"/>
      <c r="O143" s="188"/>
      <c r="P143" s="188"/>
      <c r="Q143" s="188"/>
      <c r="R143" s="188">
        <f t="shared" si="21"/>
        <v>0</v>
      </c>
      <c r="S143" s="216"/>
      <c r="T143" s="208"/>
      <c r="U143" s="209"/>
      <c r="V143" s="214"/>
      <c r="W143" s="211">
        <f t="shared" si="22"/>
        <v>0</v>
      </c>
      <c r="X143" s="221" t="s">
        <v>197</v>
      </c>
      <c r="Y143" s="228">
        <v>2</v>
      </c>
      <c r="Z143" s="228"/>
      <c r="AA143" s="221"/>
      <c r="AB143" s="213">
        <f t="shared" si="23"/>
        <v>2</v>
      </c>
      <c r="AC143" s="225">
        <f t="shared" si="24"/>
        <v>8.6</v>
      </c>
    </row>
    <row r="144" ht="14.25" spans="1:29">
      <c r="A144" s="24">
        <v>141</v>
      </c>
      <c r="B144" s="21" t="s">
        <v>330</v>
      </c>
      <c r="C144" s="25">
        <v>2022010495</v>
      </c>
      <c r="D144" s="21" t="s">
        <v>348</v>
      </c>
      <c r="E144" s="170"/>
      <c r="F144" s="170"/>
      <c r="G144" s="170"/>
      <c r="H144" s="170"/>
      <c r="I144" s="170"/>
      <c r="J144" s="170"/>
      <c r="K144" s="179">
        <f t="shared" si="20"/>
        <v>0</v>
      </c>
      <c r="L144" s="191"/>
      <c r="M144" s="188"/>
      <c r="N144" s="188"/>
      <c r="O144" s="188"/>
      <c r="P144" s="188"/>
      <c r="Q144" s="188"/>
      <c r="R144" s="188">
        <f t="shared" si="21"/>
        <v>0</v>
      </c>
      <c r="S144" s="216"/>
      <c r="T144" s="208"/>
      <c r="U144" s="209"/>
      <c r="V144" s="214"/>
      <c r="W144" s="211">
        <f t="shared" si="22"/>
        <v>0</v>
      </c>
      <c r="X144" s="221"/>
      <c r="Y144" s="228"/>
      <c r="Z144" s="228"/>
      <c r="AA144" s="221"/>
      <c r="AB144" s="213">
        <f t="shared" si="23"/>
        <v>0</v>
      </c>
      <c r="AC144" s="225">
        <f t="shared" si="24"/>
        <v>0</v>
      </c>
    </row>
    <row r="145" ht="14.25" spans="1:29">
      <c r="A145" s="24">
        <v>142</v>
      </c>
      <c r="B145" s="21" t="s">
        <v>330</v>
      </c>
      <c r="C145" s="25">
        <v>2022010496</v>
      </c>
      <c r="D145" s="21" t="s">
        <v>349</v>
      </c>
      <c r="E145" s="170" t="s">
        <v>350</v>
      </c>
      <c r="F145" s="170">
        <v>6</v>
      </c>
      <c r="G145" s="170">
        <v>4</v>
      </c>
      <c r="H145" s="170" t="s">
        <v>217</v>
      </c>
      <c r="I145" s="170">
        <v>3</v>
      </c>
      <c r="J145" s="170">
        <v>3</v>
      </c>
      <c r="K145" s="179">
        <f t="shared" si="20"/>
        <v>4.6</v>
      </c>
      <c r="L145" s="191"/>
      <c r="M145" s="188"/>
      <c r="N145" s="188"/>
      <c r="O145" s="188"/>
      <c r="P145" s="188"/>
      <c r="Q145" s="188"/>
      <c r="R145" s="188">
        <f t="shared" si="21"/>
        <v>0</v>
      </c>
      <c r="S145" s="216"/>
      <c r="T145" s="208"/>
      <c r="U145" s="209"/>
      <c r="V145" s="214"/>
      <c r="W145" s="211">
        <f t="shared" si="22"/>
        <v>0</v>
      </c>
      <c r="X145" s="221"/>
      <c r="Y145" s="228"/>
      <c r="Z145" s="228"/>
      <c r="AA145" s="221"/>
      <c r="AB145" s="213">
        <f t="shared" si="23"/>
        <v>0</v>
      </c>
      <c r="AC145" s="225">
        <f t="shared" si="24"/>
        <v>4.6</v>
      </c>
    </row>
    <row r="146" ht="14.25" spans="1:29">
      <c r="A146" s="24">
        <v>143</v>
      </c>
      <c r="B146" s="21" t="s">
        <v>330</v>
      </c>
      <c r="C146" s="25">
        <v>2022010497</v>
      </c>
      <c r="D146" s="21" t="s">
        <v>351</v>
      </c>
      <c r="E146" s="170"/>
      <c r="F146" s="170"/>
      <c r="G146" s="170"/>
      <c r="H146" s="170"/>
      <c r="I146" s="170"/>
      <c r="J146" s="170"/>
      <c r="K146" s="179">
        <f t="shared" si="20"/>
        <v>0</v>
      </c>
      <c r="L146" s="191"/>
      <c r="M146" s="188"/>
      <c r="N146" s="188"/>
      <c r="O146" s="188"/>
      <c r="P146" s="188"/>
      <c r="Q146" s="188"/>
      <c r="R146" s="188">
        <f t="shared" si="21"/>
        <v>0</v>
      </c>
      <c r="S146" s="216"/>
      <c r="T146" s="208"/>
      <c r="U146" s="209"/>
      <c r="V146" s="214"/>
      <c r="W146" s="211">
        <f t="shared" si="22"/>
        <v>0</v>
      </c>
      <c r="X146" s="221"/>
      <c r="Y146" s="228"/>
      <c r="Z146" s="228"/>
      <c r="AA146" s="221"/>
      <c r="AB146" s="213">
        <f t="shared" si="23"/>
        <v>0</v>
      </c>
      <c r="AC146" s="225">
        <f t="shared" si="24"/>
        <v>0</v>
      </c>
    </row>
    <row r="147" ht="14.25" spans="1:29">
      <c r="A147" s="24">
        <v>144</v>
      </c>
      <c r="B147" s="21" t="s">
        <v>330</v>
      </c>
      <c r="C147" s="25">
        <v>2022010395</v>
      </c>
      <c r="D147" s="21" t="s">
        <v>352</v>
      </c>
      <c r="E147" s="170"/>
      <c r="F147" s="170"/>
      <c r="G147" s="170"/>
      <c r="H147" s="170"/>
      <c r="I147" s="170"/>
      <c r="J147" s="170"/>
      <c r="K147" s="179">
        <f t="shared" si="20"/>
        <v>0</v>
      </c>
      <c r="L147" s="191"/>
      <c r="M147" s="188"/>
      <c r="N147" s="188"/>
      <c r="O147" s="188"/>
      <c r="P147" s="188"/>
      <c r="Q147" s="188"/>
      <c r="R147" s="188">
        <f t="shared" si="21"/>
        <v>0</v>
      </c>
      <c r="S147" s="216"/>
      <c r="T147" s="208"/>
      <c r="U147" s="208"/>
      <c r="V147" s="208"/>
      <c r="W147" s="211">
        <f t="shared" si="22"/>
        <v>0</v>
      </c>
      <c r="X147" s="221"/>
      <c r="Y147" s="228"/>
      <c r="Z147" s="228"/>
      <c r="AA147" s="221"/>
      <c r="AB147" s="213">
        <f t="shared" si="23"/>
        <v>0</v>
      </c>
      <c r="AC147" s="225">
        <f t="shared" si="24"/>
        <v>0</v>
      </c>
    </row>
    <row r="148" ht="14.25" spans="1:29">
      <c r="A148" s="24">
        <v>145</v>
      </c>
      <c r="B148" s="21" t="s">
        <v>330</v>
      </c>
      <c r="C148" s="25">
        <v>2022012314</v>
      </c>
      <c r="D148" s="21" t="s">
        <v>353</v>
      </c>
      <c r="E148" s="170"/>
      <c r="F148" s="170"/>
      <c r="G148" s="170"/>
      <c r="H148" s="170"/>
      <c r="I148" s="170"/>
      <c r="J148" s="170"/>
      <c r="K148" s="179">
        <f t="shared" si="20"/>
        <v>0</v>
      </c>
      <c r="L148" s="191"/>
      <c r="M148" s="188"/>
      <c r="N148" s="188"/>
      <c r="O148" s="188"/>
      <c r="P148" s="188"/>
      <c r="Q148" s="188"/>
      <c r="R148" s="188">
        <f t="shared" si="21"/>
        <v>0</v>
      </c>
      <c r="S148" s="216"/>
      <c r="T148" s="208"/>
      <c r="U148" s="208"/>
      <c r="V148" s="208"/>
      <c r="W148" s="211">
        <f t="shared" si="22"/>
        <v>0</v>
      </c>
      <c r="X148" s="221"/>
      <c r="Y148" s="228"/>
      <c r="Z148" s="228"/>
      <c r="AA148" s="221"/>
      <c r="AB148" s="213">
        <f t="shared" si="23"/>
        <v>0</v>
      </c>
      <c r="AC148" s="225">
        <f t="shared" si="24"/>
        <v>0</v>
      </c>
    </row>
    <row r="149" ht="14.25" spans="1:29">
      <c r="A149" s="24">
        <v>146</v>
      </c>
      <c r="B149" s="21" t="s">
        <v>330</v>
      </c>
      <c r="C149" s="25">
        <v>2022010450</v>
      </c>
      <c r="D149" s="21" t="s">
        <v>354</v>
      </c>
      <c r="E149" s="170"/>
      <c r="F149" s="170"/>
      <c r="G149" s="170"/>
      <c r="H149" s="170"/>
      <c r="I149" s="170"/>
      <c r="J149" s="170"/>
      <c r="K149" s="179">
        <f t="shared" si="20"/>
        <v>0</v>
      </c>
      <c r="L149" s="191"/>
      <c r="M149" s="188"/>
      <c r="N149" s="188"/>
      <c r="O149" s="188"/>
      <c r="P149" s="188"/>
      <c r="Q149" s="188"/>
      <c r="R149" s="188">
        <f t="shared" si="21"/>
        <v>0</v>
      </c>
      <c r="S149" s="216"/>
      <c r="T149" s="208"/>
      <c r="U149" s="208"/>
      <c r="V149" s="208"/>
      <c r="W149" s="211">
        <f t="shared" si="22"/>
        <v>0</v>
      </c>
      <c r="X149" s="221"/>
      <c r="Y149" s="228"/>
      <c r="Z149" s="228"/>
      <c r="AA149" s="221"/>
      <c r="AB149" s="213">
        <f t="shared" si="23"/>
        <v>0</v>
      </c>
      <c r="AC149" s="225">
        <f t="shared" si="24"/>
        <v>0</v>
      </c>
    </row>
    <row r="150" ht="14.25" spans="1:29">
      <c r="A150" s="24">
        <v>147</v>
      </c>
      <c r="B150" s="21" t="s">
        <v>330</v>
      </c>
      <c r="C150" s="25">
        <v>2022010472</v>
      </c>
      <c r="D150" s="21" t="s">
        <v>355</v>
      </c>
      <c r="E150" s="170"/>
      <c r="F150" s="170"/>
      <c r="G150" s="170"/>
      <c r="H150" s="170"/>
      <c r="I150" s="170"/>
      <c r="J150" s="170"/>
      <c r="K150" s="179">
        <f t="shared" si="20"/>
        <v>0</v>
      </c>
      <c r="L150" s="191"/>
      <c r="M150" s="188"/>
      <c r="N150" s="188"/>
      <c r="O150" s="188"/>
      <c r="P150" s="188"/>
      <c r="Q150" s="188"/>
      <c r="R150" s="188">
        <f t="shared" si="21"/>
        <v>0</v>
      </c>
      <c r="S150" s="216"/>
      <c r="T150" s="208"/>
      <c r="U150" s="208"/>
      <c r="V150" s="208"/>
      <c r="W150" s="211">
        <f t="shared" si="22"/>
        <v>0</v>
      </c>
      <c r="X150" s="221"/>
      <c r="Y150" s="228"/>
      <c r="Z150" s="228"/>
      <c r="AA150" s="221"/>
      <c r="AB150" s="213">
        <f t="shared" si="23"/>
        <v>0</v>
      </c>
      <c r="AC150" s="225">
        <f t="shared" si="24"/>
        <v>0</v>
      </c>
    </row>
    <row r="151" ht="14.25" spans="1:29">
      <c r="A151" s="24">
        <v>148</v>
      </c>
      <c r="B151" s="21" t="s">
        <v>330</v>
      </c>
      <c r="C151" s="25">
        <v>2022010481</v>
      </c>
      <c r="D151" s="21" t="s">
        <v>356</v>
      </c>
      <c r="E151" s="170"/>
      <c r="F151" s="170"/>
      <c r="G151" s="170"/>
      <c r="H151" s="170"/>
      <c r="I151" s="170"/>
      <c r="J151" s="170"/>
      <c r="K151" s="179">
        <f t="shared" si="20"/>
        <v>0</v>
      </c>
      <c r="L151" s="191"/>
      <c r="M151" s="188"/>
      <c r="N151" s="188"/>
      <c r="O151" s="188"/>
      <c r="P151" s="188"/>
      <c r="Q151" s="188"/>
      <c r="R151" s="188">
        <f t="shared" si="21"/>
        <v>0</v>
      </c>
      <c r="S151" s="216"/>
      <c r="T151" s="208"/>
      <c r="U151" s="208"/>
      <c r="V151" s="208"/>
      <c r="W151" s="211">
        <f t="shared" si="22"/>
        <v>0</v>
      </c>
      <c r="X151" s="221"/>
      <c r="Y151" s="228"/>
      <c r="Z151" s="228"/>
      <c r="AA151" s="221"/>
      <c r="AB151" s="213">
        <f t="shared" si="23"/>
        <v>0</v>
      </c>
      <c r="AC151" s="225">
        <f t="shared" si="24"/>
        <v>0</v>
      </c>
    </row>
    <row r="152" ht="14.25" spans="1:29">
      <c r="A152" s="24">
        <v>149</v>
      </c>
      <c r="B152" s="21" t="s">
        <v>330</v>
      </c>
      <c r="C152" s="25">
        <v>2022010484</v>
      </c>
      <c r="D152" s="21" t="s">
        <v>357</v>
      </c>
      <c r="E152" s="170"/>
      <c r="F152" s="170"/>
      <c r="G152" s="170"/>
      <c r="H152" s="170"/>
      <c r="I152" s="170"/>
      <c r="J152" s="170"/>
      <c r="K152" s="179">
        <f t="shared" si="20"/>
        <v>0</v>
      </c>
      <c r="L152" s="191" t="s">
        <v>358</v>
      </c>
      <c r="M152" s="188" t="s">
        <v>170</v>
      </c>
      <c r="N152" s="188">
        <v>1</v>
      </c>
      <c r="O152" s="188"/>
      <c r="P152" s="188"/>
      <c r="Q152" s="188"/>
      <c r="R152" s="188">
        <f t="shared" si="21"/>
        <v>1</v>
      </c>
      <c r="S152" s="216"/>
      <c r="T152" s="208"/>
      <c r="U152" s="208"/>
      <c r="V152" s="208"/>
      <c r="W152" s="211">
        <f t="shared" si="22"/>
        <v>0</v>
      </c>
      <c r="X152" s="221"/>
      <c r="Y152" s="228"/>
      <c r="Z152" s="228"/>
      <c r="AA152" s="221"/>
      <c r="AB152" s="213">
        <f t="shared" si="23"/>
        <v>0</v>
      </c>
      <c r="AC152" s="225">
        <f t="shared" si="24"/>
        <v>1</v>
      </c>
    </row>
    <row r="153" ht="14.25" spans="1:29">
      <c r="A153" s="24">
        <v>150</v>
      </c>
      <c r="B153" s="21" t="s">
        <v>330</v>
      </c>
      <c r="C153" s="25">
        <v>2022010485</v>
      </c>
      <c r="D153" s="21" t="s">
        <v>359</v>
      </c>
      <c r="E153" s="170"/>
      <c r="F153" s="170"/>
      <c r="G153" s="170"/>
      <c r="H153" s="170"/>
      <c r="I153" s="170"/>
      <c r="J153" s="170"/>
      <c r="K153" s="179">
        <f t="shared" si="20"/>
        <v>0</v>
      </c>
      <c r="L153" s="191"/>
      <c r="M153" s="188"/>
      <c r="N153" s="188"/>
      <c r="O153" s="188"/>
      <c r="P153" s="188"/>
      <c r="Q153" s="188"/>
      <c r="R153" s="188">
        <f t="shared" si="21"/>
        <v>0</v>
      </c>
      <c r="S153" s="216"/>
      <c r="T153" s="208"/>
      <c r="U153" s="208"/>
      <c r="V153" s="208"/>
      <c r="W153" s="211">
        <f t="shared" si="22"/>
        <v>0</v>
      </c>
      <c r="X153" s="221"/>
      <c r="Y153" s="228"/>
      <c r="Z153" s="228"/>
      <c r="AA153" s="221"/>
      <c r="AB153" s="213">
        <f t="shared" si="23"/>
        <v>0</v>
      </c>
      <c r="AC153" s="225">
        <f t="shared" si="24"/>
        <v>0</v>
      </c>
    </row>
    <row r="154" ht="14.25" spans="1:29">
      <c r="A154" s="24">
        <v>151</v>
      </c>
      <c r="B154" s="21" t="s">
        <v>330</v>
      </c>
      <c r="C154" s="25">
        <v>2022010486</v>
      </c>
      <c r="D154" s="21" t="s">
        <v>360</v>
      </c>
      <c r="E154" s="170"/>
      <c r="F154" s="170"/>
      <c r="G154" s="170"/>
      <c r="H154" s="170"/>
      <c r="I154" s="170"/>
      <c r="J154" s="170"/>
      <c r="K154" s="179">
        <f t="shared" si="20"/>
        <v>0</v>
      </c>
      <c r="L154" s="191"/>
      <c r="M154" s="188"/>
      <c r="N154" s="188"/>
      <c r="O154" s="188"/>
      <c r="P154" s="188"/>
      <c r="Q154" s="188"/>
      <c r="R154" s="188">
        <f t="shared" si="21"/>
        <v>0</v>
      </c>
      <c r="S154" s="216"/>
      <c r="T154" s="208"/>
      <c r="U154" s="208"/>
      <c r="V154" s="208"/>
      <c r="W154" s="211">
        <f t="shared" si="22"/>
        <v>0</v>
      </c>
      <c r="X154" s="221"/>
      <c r="Y154" s="228"/>
      <c r="Z154" s="228"/>
      <c r="AA154" s="221"/>
      <c r="AB154" s="213">
        <f t="shared" si="23"/>
        <v>0</v>
      </c>
      <c r="AC154" s="225">
        <f t="shared" si="24"/>
        <v>0</v>
      </c>
    </row>
    <row r="155" ht="14.25" spans="1:29">
      <c r="A155" s="24">
        <v>152</v>
      </c>
      <c r="B155" s="21" t="s">
        <v>330</v>
      </c>
      <c r="C155" s="25">
        <v>2022010491</v>
      </c>
      <c r="D155" s="21" t="s">
        <v>361</v>
      </c>
      <c r="E155" s="170" t="s">
        <v>362</v>
      </c>
      <c r="F155" s="170">
        <v>6</v>
      </c>
      <c r="G155" s="170">
        <v>6</v>
      </c>
      <c r="H155" s="170" t="s">
        <v>363</v>
      </c>
      <c r="I155" s="170">
        <v>6</v>
      </c>
      <c r="J155" s="170">
        <v>6</v>
      </c>
      <c r="K155" s="179">
        <f t="shared" si="20"/>
        <v>7.2</v>
      </c>
      <c r="L155" s="191"/>
      <c r="M155" s="188"/>
      <c r="N155" s="188"/>
      <c r="O155" s="188"/>
      <c r="P155" s="188"/>
      <c r="Q155" s="188"/>
      <c r="R155" s="188">
        <f t="shared" si="21"/>
        <v>0</v>
      </c>
      <c r="S155" s="216"/>
      <c r="T155" s="208"/>
      <c r="U155" s="208"/>
      <c r="V155" s="208"/>
      <c r="W155" s="211">
        <f t="shared" si="22"/>
        <v>0</v>
      </c>
      <c r="X155" s="221"/>
      <c r="Y155" s="228"/>
      <c r="Z155" s="228"/>
      <c r="AA155" s="221"/>
      <c r="AB155" s="213">
        <f t="shared" si="23"/>
        <v>0</v>
      </c>
      <c r="AC155" s="225">
        <f t="shared" si="24"/>
        <v>7.2</v>
      </c>
    </row>
    <row r="156" ht="14.25" spans="1:29">
      <c r="A156" s="24">
        <v>153</v>
      </c>
      <c r="B156" s="21" t="s">
        <v>330</v>
      </c>
      <c r="C156" s="25">
        <v>2022012317</v>
      </c>
      <c r="D156" s="21" t="s">
        <v>364</v>
      </c>
      <c r="E156" s="170"/>
      <c r="F156" s="170"/>
      <c r="G156" s="170"/>
      <c r="H156" s="170"/>
      <c r="I156" s="170"/>
      <c r="J156" s="170"/>
      <c r="K156" s="179">
        <f t="shared" si="20"/>
        <v>0</v>
      </c>
      <c r="L156" s="191"/>
      <c r="M156" s="188"/>
      <c r="N156" s="188"/>
      <c r="O156" s="188"/>
      <c r="P156" s="188"/>
      <c r="Q156" s="188"/>
      <c r="R156" s="188">
        <f t="shared" si="21"/>
        <v>0</v>
      </c>
      <c r="S156" s="216"/>
      <c r="T156" s="208"/>
      <c r="U156" s="208"/>
      <c r="V156" s="208"/>
      <c r="W156" s="211">
        <f t="shared" si="22"/>
        <v>0</v>
      </c>
      <c r="X156" s="221"/>
      <c r="Y156" s="228"/>
      <c r="Z156" s="228"/>
      <c r="AA156" s="221"/>
      <c r="AB156" s="213">
        <f t="shared" si="23"/>
        <v>0</v>
      </c>
      <c r="AC156" s="225">
        <f t="shared" si="24"/>
        <v>0</v>
      </c>
    </row>
    <row r="157" ht="14.25" spans="1:29">
      <c r="A157" s="24">
        <v>154</v>
      </c>
      <c r="B157" s="21" t="s">
        <v>330</v>
      </c>
      <c r="C157" s="25">
        <v>2022010503</v>
      </c>
      <c r="D157" s="21" t="s">
        <v>365</v>
      </c>
      <c r="E157" s="170"/>
      <c r="F157" s="170"/>
      <c r="G157" s="170"/>
      <c r="H157" s="170"/>
      <c r="I157" s="170"/>
      <c r="J157" s="170"/>
      <c r="K157" s="179">
        <f t="shared" si="20"/>
        <v>0</v>
      </c>
      <c r="L157" s="191"/>
      <c r="M157" s="188"/>
      <c r="N157" s="188"/>
      <c r="O157" s="188"/>
      <c r="P157" s="188"/>
      <c r="Q157" s="188"/>
      <c r="R157" s="188">
        <f t="shared" si="21"/>
        <v>0</v>
      </c>
      <c r="S157" s="216"/>
      <c r="T157" s="208"/>
      <c r="U157" s="208"/>
      <c r="V157" s="208"/>
      <c r="W157" s="211">
        <f t="shared" si="22"/>
        <v>0</v>
      </c>
      <c r="X157" s="221"/>
      <c r="Y157" s="228"/>
      <c r="Z157" s="228"/>
      <c r="AA157" s="221"/>
      <c r="AB157" s="213">
        <f t="shared" si="23"/>
        <v>0</v>
      </c>
      <c r="AC157" s="225">
        <f t="shared" si="24"/>
        <v>0</v>
      </c>
    </row>
    <row r="158" ht="14.25" spans="1:29">
      <c r="A158" s="24">
        <v>155</v>
      </c>
      <c r="B158" s="21" t="s">
        <v>330</v>
      </c>
      <c r="C158" s="25">
        <v>2022010505</v>
      </c>
      <c r="D158" s="21" t="s">
        <v>366</v>
      </c>
      <c r="E158" s="170" t="s">
        <v>174</v>
      </c>
      <c r="F158" s="170">
        <v>3</v>
      </c>
      <c r="G158" s="170">
        <v>3</v>
      </c>
      <c r="H158" s="170"/>
      <c r="I158" s="170"/>
      <c r="J158" s="170"/>
      <c r="K158" s="179">
        <f t="shared" si="20"/>
        <v>3</v>
      </c>
      <c r="L158" s="191"/>
      <c r="M158" s="188"/>
      <c r="N158" s="188"/>
      <c r="O158" s="188"/>
      <c r="P158" s="188"/>
      <c r="Q158" s="188"/>
      <c r="R158" s="188">
        <f t="shared" si="21"/>
        <v>0</v>
      </c>
      <c r="S158" s="216"/>
      <c r="T158" s="208"/>
      <c r="U158" s="208"/>
      <c r="V158" s="208"/>
      <c r="W158" s="211">
        <f t="shared" si="22"/>
        <v>0</v>
      </c>
      <c r="X158" s="221"/>
      <c r="Y158" s="228"/>
      <c r="Z158" s="228"/>
      <c r="AA158" s="221"/>
      <c r="AB158" s="213">
        <f t="shared" si="23"/>
        <v>0</v>
      </c>
      <c r="AC158" s="225">
        <f t="shared" si="24"/>
        <v>3</v>
      </c>
    </row>
    <row r="159" ht="14.25" spans="1:29">
      <c r="A159" s="24">
        <v>156</v>
      </c>
      <c r="B159" s="21" t="s">
        <v>330</v>
      </c>
      <c r="C159" s="25">
        <v>2022010508</v>
      </c>
      <c r="D159" s="21" t="s">
        <v>367</v>
      </c>
      <c r="E159" s="170"/>
      <c r="F159" s="170"/>
      <c r="G159" s="170"/>
      <c r="H159" s="170"/>
      <c r="I159" s="170"/>
      <c r="J159" s="170"/>
      <c r="K159" s="179">
        <f t="shared" si="20"/>
        <v>0</v>
      </c>
      <c r="L159" s="191"/>
      <c r="M159" s="188"/>
      <c r="N159" s="188"/>
      <c r="O159" s="188"/>
      <c r="P159" s="188"/>
      <c r="Q159" s="188"/>
      <c r="R159" s="188">
        <f t="shared" si="21"/>
        <v>0</v>
      </c>
      <c r="S159" s="216"/>
      <c r="T159" s="208"/>
      <c r="U159" s="208"/>
      <c r="V159" s="208"/>
      <c r="W159" s="211">
        <f t="shared" si="22"/>
        <v>0</v>
      </c>
      <c r="X159" s="221"/>
      <c r="Y159" s="228"/>
      <c r="Z159" s="228"/>
      <c r="AA159" s="221"/>
      <c r="AB159" s="213">
        <f t="shared" si="23"/>
        <v>0</v>
      </c>
      <c r="AC159" s="225">
        <f t="shared" si="24"/>
        <v>0</v>
      </c>
    </row>
    <row r="160" ht="14.25" spans="1:29">
      <c r="A160" s="24">
        <v>157</v>
      </c>
      <c r="B160" s="21" t="s">
        <v>330</v>
      </c>
      <c r="C160" s="25">
        <v>2022010509</v>
      </c>
      <c r="D160" s="21" t="s">
        <v>368</v>
      </c>
      <c r="E160" s="170"/>
      <c r="F160" s="170"/>
      <c r="G160" s="170"/>
      <c r="H160" s="170"/>
      <c r="I160" s="170"/>
      <c r="J160" s="170"/>
      <c r="K160" s="179">
        <f t="shared" si="20"/>
        <v>0</v>
      </c>
      <c r="L160" s="191"/>
      <c r="M160" s="188"/>
      <c r="N160" s="188"/>
      <c r="O160" s="188"/>
      <c r="P160" s="188"/>
      <c r="Q160" s="188"/>
      <c r="R160" s="188">
        <f t="shared" si="21"/>
        <v>0</v>
      </c>
      <c r="S160" s="216"/>
      <c r="T160" s="208"/>
      <c r="U160" s="208"/>
      <c r="V160" s="208"/>
      <c r="W160" s="211">
        <f t="shared" si="22"/>
        <v>0</v>
      </c>
      <c r="X160" s="221"/>
      <c r="Y160" s="228"/>
      <c r="Z160" s="228"/>
      <c r="AA160" s="221"/>
      <c r="AB160" s="213">
        <f t="shared" si="23"/>
        <v>0</v>
      </c>
      <c r="AC160" s="225">
        <f t="shared" si="24"/>
        <v>0</v>
      </c>
    </row>
    <row r="161" ht="14.25" spans="1:29">
      <c r="A161" s="24">
        <v>158</v>
      </c>
      <c r="B161" s="21" t="s">
        <v>330</v>
      </c>
      <c r="C161" s="25">
        <v>2022010510</v>
      </c>
      <c r="D161" s="21" t="s">
        <v>369</v>
      </c>
      <c r="E161" s="170"/>
      <c r="F161" s="170"/>
      <c r="G161" s="170"/>
      <c r="H161" s="170"/>
      <c r="I161" s="170"/>
      <c r="J161" s="170"/>
      <c r="K161" s="179">
        <f t="shared" si="20"/>
        <v>0</v>
      </c>
      <c r="L161" s="191"/>
      <c r="M161" s="188"/>
      <c r="N161" s="188"/>
      <c r="O161" s="188"/>
      <c r="P161" s="188"/>
      <c r="Q161" s="188"/>
      <c r="R161" s="188">
        <f t="shared" si="21"/>
        <v>0</v>
      </c>
      <c r="S161" s="216"/>
      <c r="T161" s="208"/>
      <c r="U161" s="208"/>
      <c r="V161" s="208"/>
      <c r="W161" s="211">
        <f t="shared" si="22"/>
        <v>0</v>
      </c>
      <c r="X161" s="221"/>
      <c r="Y161" s="228"/>
      <c r="Z161" s="228"/>
      <c r="AA161" s="221"/>
      <c r="AB161" s="213">
        <f t="shared" si="23"/>
        <v>0</v>
      </c>
      <c r="AC161" s="225">
        <f t="shared" si="24"/>
        <v>0</v>
      </c>
    </row>
    <row r="162" ht="14.25" spans="1:29">
      <c r="A162" s="24">
        <v>159</v>
      </c>
      <c r="B162" s="21" t="s">
        <v>330</v>
      </c>
      <c r="C162" s="25">
        <v>2022010515</v>
      </c>
      <c r="D162" s="21" t="s">
        <v>370</v>
      </c>
      <c r="E162" s="170"/>
      <c r="F162" s="170"/>
      <c r="G162" s="170"/>
      <c r="H162" s="170"/>
      <c r="I162" s="170"/>
      <c r="J162" s="170"/>
      <c r="K162" s="179">
        <f t="shared" si="20"/>
        <v>0</v>
      </c>
      <c r="L162" s="191"/>
      <c r="M162" s="188"/>
      <c r="N162" s="188"/>
      <c r="O162" s="188"/>
      <c r="P162" s="188"/>
      <c r="Q162" s="188"/>
      <c r="R162" s="188">
        <f t="shared" si="21"/>
        <v>0</v>
      </c>
      <c r="S162" s="216"/>
      <c r="T162" s="208"/>
      <c r="U162" s="208"/>
      <c r="V162" s="208"/>
      <c r="W162" s="211">
        <f t="shared" si="22"/>
        <v>0</v>
      </c>
      <c r="X162" s="221"/>
      <c r="Y162" s="228"/>
      <c r="Z162" s="228"/>
      <c r="AA162" s="221"/>
      <c r="AB162" s="213">
        <f t="shared" si="23"/>
        <v>0</v>
      </c>
      <c r="AC162" s="225">
        <f t="shared" si="24"/>
        <v>0</v>
      </c>
    </row>
    <row r="163" ht="14.25" spans="1:29">
      <c r="A163" s="24">
        <v>160</v>
      </c>
      <c r="B163" s="21" t="s">
        <v>330</v>
      </c>
      <c r="C163" s="25">
        <v>2022010521</v>
      </c>
      <c r="D163" s="21" t="s">
        <v>371</v>
      </c>
      <c r="E163" s="170"/>
      <c r="F163" s="170"/>
      <c r="G163" s="170"/>
      <c r="H163" s="170"/>
      <c r="I163" s="170"/>
      <c r="J163" s="170"/>
      <c r="K163" s="179">
        <f t="shared" si="20"/>
        <v>0</v>
      </c>
      <c r="L163" s="191"/>
      <c r="M163" s="188"/>
      <c r="N163" s="188"/>
      <c r="O163" s="188"/>
      <c r="P163" s="188"/>
      <c r="Q163" s="188"/>
      <c r="R163" s="188">
        <f t="shared" si="21"/>
        <v>0</v>
      </c>
      <c r="S163" s="216"/>
      <c r="T163" s="208"/>
      <c r="U163" s="208"/>
      <c r="V163" s="208"/>
      <c r="W163" s="211">
        <f t="shared" si="22"/>
        <v>0</v>
      </c>
      <c r="X163" s="221"/>
      <c r="Y163" s="228"/>
      <c r="Z163" s="228"/>
      <c r="AA163" s="221"/>
      <c r="AB163" s="213">
        <f t="shared" si="23"/>
        <v>0</v>
      </c>
      <c r="AC163" s="225">
        <f t="shared" si="24"/>
        <v>0</v>
      </c>
    </row>
    <row r="164" ht="14.25" spans="1:29">
      <c r="A164" s="24">
        <v>161</v>
      </c>
      <c r="B164" s="21" t="s">
        <v>330</v>
      </c>
      <c r="C164" s="25">
        <v>2022010522</v>
      </c>
      <c r="D164" s="21" t="s">
        <v>372</v>
      </c>
      <c r="E164" s="170" t="s">
        <v>373</v>
      </c>
      <c r="F164" s="170">
        <v>4</v>
      </c>
      <c r="G164" s="170">
        <v>4</v>
      </c>
      <c r="H164" s="170"/>
      <c r="I164" s="170"/>
      <c r="J164" s="170"/>
      <c r="K164" s="179">
        <f t="shared" ref="K164:K167" si="25">G164+J164*0.2</f>
        <v>4</v>
      </c>
      <c r="L164" s="191"/>
      <c r="M164" s="188"/>
      <c r="N164" s="188"/>
      <c r="O164" s="188"/>
      <c r="P164" s="188"/>
      <c r="Q164" s="188"/>
      <c r="R164" s="188">
        <f t="shared" ref="R164:R167" si="26">N164+Q164*0.5</f>
        <v>0</v>
      </c>
      <c r="S164" s="216"/>
      <c r="T164" s="208"/>
      <c r="U164" s="208"/>
      <c r="V164" s="208"/>
      <c r="W164" s="211">
        <f t="shared" ref="W164:W167" si="27">T164+V164</f>
        <v>0</v>
      </c>
      <c r="X164" s="221"/>
      <c r="Y164" s="228"/>
      <c r="Z164" s="228"/>
      <c r="AA164" s="221"/>
      <c r="AB164" s="213">
        <f t="shared" ref="AB164:AB167" si="28">Y164+AA164</f>
        <v>0</v>
      </c>
      <c r="AC164" s="225">
        <f t="shared" ref="AC164:AC167" si="29">K164+R164+W164+AB164</f>
        <v>4</v>
      </c>
    </row>
    <row r="165" ht="14.25" spans="1:29">
      <c r="A165" s="24">
        <v>162</v>
      </c>
      <c r="B165" s="21" t="s">
        <v>330</v>
      </c>
      <c r="C165" s="25">
        <v>2022012319</v>
      </c>
      <c r="D165" s="21" t="s">
        <v>374</v>
      </c>
      <c r="E165" s="170"/>
      <c r="F165" s="170"/>
      <c r="G165" s="170"/>
      <c r="H165" s="170"/>
      <c r="I165" s="170"/>
      <c r="J165" s="170"/>
      <c r="K165" s="179">
        <f t="shared" si="25"/>
        <v>0</v>
      </c>
      <c r="L165" s="191"/>
      <c r="M165" s="188"/>
      <c r="N165" s="188"/>
      <c r="O165" s="188"/>
      <c r="P165" s="188"/>
      <c r="Q165" s="188"/>
      <c r="R165" s="188">
        <f t="shared" si="26"/>
        <v>0</v>
      </c>
      <c r="S165" s="216"/>
      <c r="T165" s="208"/>
      <c r="U165" s="208"/>
      <c r="V165" s="208"/>
      <c r="W165" s="211">
        <f t="shared" si="27"/>
        <v>0</v>
      </c>
      <c r="X165" s="221"/>
      <c r="Y165" s="228"/>
      <c r="Z165" s="228"/>
      <c r="AA165" s="221"/>
      <c r="AB165" s="213">
        <f t="shared" si="28"/>
        <v>0</v>
      </c>
      <c r="AC165" s="225">
        <f t="shared" si="29"/>
        <v>0</v>
      </c>
    </row>
    <row r="166" ht="14.25" spans="1:29">
      <c r="A166" s="24">
        <v>163</v>
      </c>
      <c r="B166" s="21" t="s">
        <v>330</v>
      </c>
      <c r="C166" s="25">
        <v>2022012320</v>
      </c>
      <c r="D166" s="21" t="s">
        <v>375</v>
      </c>
      <c r="E166" s="170"/>
      <c r="F166" s="170"/>
      <c r="G166" s="170"/>
      <c r="H166" s="170"/>
      <c r="I166" s="170"/>
      <c r="J166" s="170"/>
      <c r="K166" s="179">
        <f t="shared" si="25"/>
        <v>0</v>
      </c>
      <c r="L166" s="191"/>
      <c r="M166" s="188"/>
      <c r="N166" s="188"/>
      <c r="O166" s="188"/>
      <c r="P166" s="188"/>
      <c r="Q166" s="188"/>
      <c r="R166" s="188">
        <f t="shared" si="26"/>
        <v>0</v>
      </c>
      <c r="S166" s="216"/>
      <c r="T166" s="208"/>
      <c r="U166" s="208"/>
      <c r="V166" s="208"/>
      <c r="W166" s="211">
        <f t="shared" si="27"/>
        <v>0</v>
      </c>
      <c r="X166" s="221"/>
      <c r="Y166" s="228"/>
      <c r="Z166" s="228"/>
      <c r="AA166" s="221"/>
      <c r="AB166" s="213">
        <f t="shared" si="28"/>
        <v>0</v>
      </c>
      <c r="AC166" s="225">
        <f t="shared" si="29"/>
        <v>0</v>
      </c>
    </row>
    <row r="167" ht="14.25" spans="1:29">
      <c r="A167" s="24">
        <v>164</v>
      </c>
      <c r="B167" s="21" t="s">
        <v>330</v>
      </c>
      <c r="C167" s="25">
        <v>2022012012</v>
      </c>
      <c r="D167" s="256" t="s">
        <v>376</v>
      </c>
      <c r="E167" s="170"/>
      <c r="F167" s="170"/>
      <c r="G167" s="170"/>
      <c r="H167" s="170"/>
      <c r="I167" s="170"/>
      <c r="J167" s="170"/>
      <c r="K167" s="179">
        <f t="shared" si="25"/>
        <v>0</v>
      </c>
      <c r="L167" s="191"/>
      <c r="M167" s="188"/>
      <c r="N167" s="188"/>
      <c r="O167" s="188"/>
      <c r="P167" s="188"/>
      <c r="Q167" s="188"/>
      <c r="R167" s="188">
        <f t="shared" si="26"/>
        <v>0</v>
      </c>
      <c r="S167" s="216"/>
      <c r="T167" s="208"/>
      <c r="U167" s="208"/>
      <c r="V167" s="208"/>
      <c r="W167" s="211">
        <f t="shared" si="27"/>
        <v>0</v>
      </c>
      <c r="X167" s="221"/>
      <c r="Y167" s="228"/>
      <c r="Z167" s="228"/>
      <c r="AA167" s="221"/>
      <c r="AB167" s="213">
        <f t="shared" si="28"/>
        <v>0</v>
      </c>
      <c r="AC167" s="225">
        <f t="shared" si="29"/>
        <v>0</v>
      </c>
    </row>
    <row r="168" ht="14.25" spans="4:4">
      <c r="D168" s="257"/>
    </row>
    <row r="169" ht="14.25" spans="4:4">
      <c r="D169" s="257"/>
    </row>
    <row r="170" ht="14.25" spans="4:4">
      <c r="D170" s="257"/>
    </row>
    <row r="171" ht="14.25" spans="4:4">
      <c r="D171" s="257"/>
    </row>
    <row r="172" ht="14.25" spans="4:4">
      <c r="D172" s="257"/>
    </row>
    <row r="173" ht="14.25" spans="4:4">
      <c r="D173" s="257"/>
    </row>
    <row r="174" ht="14.25" spans="4:4">
      <c r="D174" s="257"/>
    </row>
    <row r="175" ht="14.25" spans="4:4">
      <c r="D175" s="257"/>
    </row>
    <row r="176" ht="14.25" spans="4:4">
      <c r="D176" s="257"/>
    </row>
    <row r="177" ht="14.25" spans="4:4">
      <c r="D177" s="257"/>
    </row>
    <row r="178" ht="14.25" spans="4:4">
      <c r="D178" s="257"/>
    </row>
    <row r="179" ht="14.25" spans="4:4">
      <c r="D179" s="257"/>
    </row>
    <row r="180" ht="14.25" spans="4:4">
      <c r="D180" s="257"/>
    </row>
    <row r="181" ht="14.25" spans="4:4">
      <c r="D181" s="257"/>
    </row>
    <row r="182" ht="14.25" spans="4:4">
      <c r="D182" s="257"/>
    </row>
    <row r="183" ht="14.25" spans="4:4">
      <c r="D183" s="257"/>
    </row>
    <row r="184" ht="14.25" spans="4:4">
      <c r="D184" s="257"/>
    </row>
    <row r="185" ht="14.25" spans="4:4">
      <c r="D185" s="257"/>
    </row>
    <row r="186" ht="14.25" spans="4:4">
      <c r="D186" s="257"/>
    </row>
    <row r="187" ht="14.25" spans="4:4">
      <c r="D187" s="257"/>
    </row>
    <row r="188" ht="14.25" spans="4:4">
      <c r="D188" s="257"/>
    </row>
    <row r="189" ht="14.25" spans="4:4">
      <c r="D189" s="257"/>
    </row>
    <row r="190" ht="14.25" spans="4:4">
      <c r="D190" s="257"/>
    </row>
    <row r="191" ht="14.25" spans="4:4">
      <c r="D191" s="257"/>
    </row>
    <row r="192" ht="14.25" spans="4:4">
      <c r="D192" s="257"/>
    </row>
    <row r="193" ht="14.25" spans="4:4">
      <c r="D193" s="257"/>
    </row>
    <row r="194" ht="14.25" spans="4:4">
      <c r="D194" s="257"/>
    </row>
    <row r="195" ht="14.25" spans="4:4">
      <c r="D195" s="257"/>
    </row>
    <row r="196" ht="14.25" spans="4:4">
      <c r="D196" s="257"/>
    </row>
    <row r="197" ht="14.25" spans="4:4">
      <c r="D197" s="257"/>
    </row>
    <row r="198" ht="14.25" spans="4:4">
      <c r="D198" s="257"/>
    </row>
    <row r="199" ht="14.25" spans="4:4">
      <c r="D199" s="257"/>
    </row>
    <row r="200" ht="14.25" spans="4:4">
      <c r="D200" s="257"/>
    </row>
  </sheetData>
  <mergeCells count="20">
    <mergeCell ref="E1:K1"/>
    <mergeCell ref="L1:R1"/>
    <mergeCell ref="S1:W1"/>
    <mergeCell ref="X1:AB1"/>
    <mergeCell ref="E2:G2"/>
    <mergeCell ref="H2:J2"/>
    <mergeCell ref="L2:Q2"/>
    <mergeCell ref="S2:T2"/>
    <mergeCell ref="U2:V2"/>
    <mergeCell ref="X2:Y2"/>
    <mergeCell ref="Z2:AA2"/>
    <mergeCell ref="A1:A3"/>
    <mergeCell ref="B1:B3"/>
    <mergeCell ref="C1:C3"/>
    <mergeCell ref="D1:D3"/>
    <mergeCell ref="K2:K3"/>
    <mergeCell ref="R2:R3"/>
    <mergeCell ref="W2:W3"/>
    <mergeCell ref="AB2:AB3"/>
    <mergeCell ref="AC1:AC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F41" sqref="F41"/>
    </sheetView>
  </sheetViews>
  <sheetFormatPr defaultColWidth="9" defaultRowHeight="14.25" outlineLevelCol="5"/>
  <cols>
    <col min="1" max="1" width="16.2166666666667" customWidth="1"/>
    <col min="2" max="2" width="12.6666666666667" customWidth="1"/>
    <col min="3" max="5" width="15.3333333333333" customWidth="1"/>
    <col min="6" max="6" width="14.775" customWidth="1"/>
  </cols>
  <sheetData>
    <row r="1" spans="1:6">
      <c r="A1" s="157" t="s">
        <v>17</v>
      </c>
      <c r="B1" s="157"/>
      <c r="C1" s="157"/>
      <c r="D1" s="157"/>
      <c r="E1" s="157"/>
      <c r="F1" s="157"/>
    </row>
    <row r="2" spans="1:6">
      <c r="A2" s="157" t="s">
        <v>2</v>
      </c>
      <c r="B2" s="157" t="s">
        <v>3</v>
      </c>
      <c r="C2" s="157" t="s">
        <v>4</v>
      </c>
      <c r="D2" s="157" t="s">
        <v>377</v>
      </c>
      <c r="E2" s="157" t="s">
        <v>378</v>
      </c>
      <c r="F2" s="157" t="s">
        <v>17</v>
      </c>
    </row>
    <row r="3" spans="1:6">
      <c r="A3" s="158">
        <v>2022010364</v>
      </c>
      <c r="B3" s="159" t="s">
        <v>35</v>
      </c>
      <c r="C3" s="160" t="s">
        <v>36</v>
      </c>
      <c r="D3" s="157"/>
      <c r="E3" s="157"/>
      <c r="F3" s="157"/>
    </row>
    <row r="4" spans="1:6">
      <c r="A4" s="161">
        <v>2022010367</v>
      </c>
      <c r="B4" s="159" t="s">
        <v>37</v>
      </c>
      <c r="C4" s="159" t="s">
        <v>36</v>
      </c>
      <c r="D4" s="157"/>
      <c r="E4" s="157"/>
      <c r="F4" s="157"/>
    </row>
    <row r="5" ht="13.95" customHeight="1" spans="1:6">
      <c r="A5" s="161">
        <v>2022010369</v>
      </c>
      <c r="B5" s="159" t="s">
        <v>38</v>
      </c>
      <c r="C5" s="159" t="s">
        <v>36</v>
      </c>
      <c r="D5" s="157"/>
      <c r="E5" s="157"/>
      <c r="F5" s="157"/>
    </row>
    <row r="6" spans="1:6">
      <c r="A6" s="161">
        <v>2022010370</v>
      </c>
      <c r="B6" s="159" t="s">
        <v>40</v>
      </c>
      <c r="C6" s="159" t="s">
        <v>36</v>
      </c>
      <c r="D6" s="157"/>
      <c r="E6" s="157"/>
      <c r="F6" s="157"/>
    </row>
    <row r="7" spans="1:6">
      <c r="A7" s="161">
        <v>2022010371</v>
      </c>
      <c r="B7" s="159" t="s">
        <v>41</v>
      </c>
      <c r="C7" s="159" t="s">
        <v>36</v>
      </c>
      <c r="D7" s="157"/>
      <c r="E7" s="157"/>
      <c r="F7" s="157"/>
    </row>
    <row r="8" spans="1:6">
      <c r="A8" s="161">
        <v>2022010372</v>
      </c>
      <c r="B8" s="159" t="s">
        <v>42</v>
      </c>
      <c r="C8" s="159" t="s">
        <v>36</v>
      </c>
      <c r="D8" s="157"/>
      <c r="E8" s="157"/>
      <c r="F8" s="157"/>
    </row>
    <row r="9" spans="1:6">
      <c r="A9" s="161">
        <v>2022010373</v>
      </c>
      <c r="B9" s="159" t="s">
        <v>43</v>
      </c>
      <c r="C9" s="159" t="s">
        <v>36</v>
      </c>
      <c r="D9" s="157"/>
      <c r="E9" s="157"/>
      <c r="F9" s="157"/>
    </row>
    <row r="10" spans="1:6">
      <c r="A10" s="161">
        <v>2022010374</v>
      </c>
      <c r="B10" s="159" t="s">
        <v>44</v>
      </c>
      <c r="C10" s="159" t="s">
        <v>36</v>
      </c>
      <c r="D10" s="157"/>
      <c r="E10" s="157"/>
      <c r="F10" s="157"/>
    </row>
    <row r="11" spans="1:6">
      <c r="A11" s="161">
        <v>2022012311</v>
      </c>
      <c r="B11" s="159" t="s">
        <v>45</v>
      </c>
      <c r="C11" s="159" t="s">
        <v>36</v>
      </c>
      <c r="D11" s="157"/>
      <c r="E11" s="157"/>
      <c r="F11" s="157"/>
    </row>
    <row r="12" spans="1:6">
      <c r="A12" s="161">
        <v>2022010397</v>
      </c>
      <c r="B12" s="159" t="s">
        <v>46</v>
      </c>
      <c r="C12" s="159" t="s">
        <v>36</v>
      </c>
      <c r="D12" s="157"/>
      <c r="E12" s="157"/>
      <c r="F12" s="157"/>
    </row>
    <row r="13" spans="1:6">
      <c r="A13" s="161">
        <v>2022010100</v>
      </c>
      <c r="B13" s="159" t="s">
        <v>47</v>
      </c>
      <c r="C13" s="159" t="s">
        <v>36</v>
      </c>
      <c r="D13" s="157"/>
      <c r="E13" s="157"/>
      <c r="F13" s="157"/>
    </row>
    <row r="14" spans="1:6">
      <c r="A14" s="161">
        <v>2022010377</v>
      </c>
      <c r="B14" s="159" t="s">
        <v>48</v>
      </c>
      <c r="C14" s="159" t="s">
        <v>36</v>
      </c>
      <c r="D14" s="157"/>
      <c r="E14" s="157"/>
      <c r="F14" s="157"/>
    </row>
    <row r="15" spans="1:6">
      <c r="A15" s="161">
        <v>2022010379</v>
      </c>
      <c r="B15" s="159" t="s">
        <v>49</v>
      </c>
      <c r="C15" s="159" t="s">
        <v>36</v>
      </c>
      <c r="D15" s="157"/>
      <c r="E15" s="157"/>
      <c r="F15" s="157"/>
    </row>
    <row r="16" spans="1:6">
      <c r="A16" s="161">
        <v>2022010382</v>
      </c>
      <c r="B16" s="159" t="s">
        <v>50</v>
      </c>
      <c r="C16" s="159" t="s">
        <v>36</v>
      </c>
      <c r="D16" s="157"/>
      <c r="E16" s="157"/>
      <c r="F16" s="157"/>
    </row>
    <row r="17" spans="1:6">
      <c r="A17" s="161">
        <v>2022010383</v>
      </c>
      <c r="B17" s="159" t="s">
        <v>51</v>
      </c>
      <c r="C17" s="159" t="s">
        <v>36</v>
      </c>
      <c r="D17" s="157"/>
      <c r="E17" s="157"/>
      <c r="F17" s="157"/>
    </row>
    <row r="18" spans="1:6">
      <c r="A18" s="161">
        <v>2022010384</v>
      </c>
      <c r="B18" s="159" t="s">
        <v>52</v>
      </c>
      <c r="C18" s="159" t="s">
        <v>36</v>
      </c>
      <c r="D18" s="157"/>
      <c r="E18" s="157"/>
      <c r="F18" s="157"/>
    </row>
    <row r="19" spans="1:6">
      <c r="A19" s="161">
        <v>2022010385</v>
      </c>
      <c r="B19" s="159" t="s">
        <v>53</v>
      </c>
      <c r="C19" s="159" t="s">
        <v>36</v>
      </c>
      <c r="D19" s="157"/>
      <c r="E19" s="157"/>
      <c r="F19" s="157"/>
    </row>
    <row r="20" spans="1:6">
      <c r="A20" s="161">
        <v>2022010386</v>
      </c>
      <c r="B20" s="159" t="s">
        <v>54</v>
      </c>
      <c r="C20" s="159" t="s">
        <v>36</v>
      </c>
      <c r="D20" s="157"/>
      <c r="E20" s="157"/>
      <c r="F20" s="157"/>
    </row>
    <row r="21" spans="1:6">
      <c r="A21" s="161">
        <v>2022010389</v>
      </c>
      <c r="B21" s="159" t="s">
        <v>55</v>
      </c>
      <c r="C21" s="159" t="s">
        <v>36</v>
      </c>
      <c r="D21" s="157"/>
      <c r="E21" s="157"/>
      <c r="F21" s="157"/>
    </row>
    <row r="22" spans="1:6">
      <c r="A22" s="161">
        <v>2022010390</v>
      </c>
      <c r="B22" s="159" t="s">
        <v>56</v>
      </c>
      <c r="C22" s="159" t="s">
        <v>36</v>
      </c>
      <c r="D22" s="157"/>
      <c r="E22" s="157"/>
      <c r="F22" s="157"/>
    </row>
    <row r="23" spans="1:6">
      <c r="A23" s="161">
        <v>2022010392</v>
      </c>
      <c r="B23" s="159" t="s">
        <v>57</v>
      </c>
      <c r="C23" s="159" t="s">
        <v>36</v>
      </c>
      <c r="D23" s="157"/>
      <c r="E23" s="157"/>
      <c r="F23" s="157"/>
    </row>
    <row r="24" spans="1:6">
      <c r="A24" s="161">
        <v>2022010394</v>
      </c>
      <c r="B24" s="159" t="s">
        <v>58</v>
      </c>
      <c r="C24" s="159" t="s">
        <v>36</v>
      </c>
      <c r="D24" s="157"/>
      <c r="E24" s="157"/>
      <c r="F24" s="157"/>
    </row>
    <row r="25" spans="1:6">
      <c r="A25" s="161">
        <v>2022012312</v>
      </c>
      <c r="B25" s="159" t="s">
        <v>59</v>
      </c>
      <c r="C25" s="159" t="s">
        <v>36</v>
      </c>
      <c r="D25" s="157"/>
      <c r="E25" s="157"/>
      <c r="F25" s="157"/>
    </row>
    <row r="26" spans="1:6">
      <c r="A26" s="161">
        <v>2022010409</v>
      </c>
      <c r="B26" s="159" t="s">
        <v>60</v>
      </c>
      <c r="C26" s="159" t="s">
        <v>36</v>
      </c>
      <c r="D26" s="157"/>
      <c r="E26" s="157"/>
      <c r="F26" s="157"/>
    </row>
    <row r="27" spans="1:6">
      <c r="A27" s="161">
        <v>2022010411</v>
      </c>
      <c r="B27" s="159" t="s">
        <v>61</v>
      </c>
      <c r="C27" s="159" t="s">
        <v>36</v>
      </c>
      <c r="D27" s="157"/>
      <c r="E27" s="157"/>
      <c r="F27" s="157"/>
    </row>
    <row r="28" spans="1:6">
      <c r="A28" s="161">
        <v>2022010412</v>
      </c>
      <c r="B28" s="159" t="s">
        <v>62</v>
      </c>
      <c r="C28" s="159" t="s">
        <v>36</v>
      </c>
      <c r="D28" s="157"/>
      <c r="E28" s="157"/>
      <c r="F28" s="157"/>
    </row>
    <row r="29" spans="1:6">
      <c r="A29" s="161">
        <v>2022010413</v>
      </c>
      <c r="B29" s="159" t="s">
        <v>63</v>
      </c>
      <c r="C29" s="159" t="s">
        <v>36</v>
      </c>
      <c r="D29" s="157"/>
      <c r="E29" s="157"/>
      <c r="F29" s="157"/>
    </row>
    <row r="30" spans="1:6">
      <c r="A30" s="161">
        <v>2022010414</v>
      </c>
      <c r="B30" s="159" t="s">
        <v>64</v>
      </c>
      <c r="C30" s="159" t="s">
        <v>36</v>
      </c>
      <c r="D30" s="157"/>
      <c r="E30" s="157"/>
      <c r="F30" s="157"/>
    </row>
    <row r="31" spans="1:6">
      <c r="A31" s="161">
        <v>2022010418</v>
      </c>
      <c r="B31" s="159" t="s">
        <v>65</v>
      </c>
      <c r="C31" s="159" t="s">
        <v>36</v>
      </c>
      <c r="D31" s="157"/>
      <c r="E31" s="157"/>
      <c r="F31" s="157"/>
    </row>
    <row r="32" spans="1:6">
      <c r="A32" s="161">
        <v>2022010419</v>
      </c>
      <c r="B32" s="159" t="s">
        <v>66</v>
      </c>
      <c r="C32" s="159" t="s">
        <v>36</v>
      </c>
      <c r="D32" s="157"/>
      <c r="E32" s="157"/>
      <c r="F32" s="157"/>
    </row>
    <row r="33" spans="1:6">
      <c r="A33" s="161">
        <v>2022010516</v>
      </c>
      <c r="B33" s="159" t="s">
        <v>67</v>
      </c>
      <c r="C33" s="159" t="s">
        <v>36</v>
      </c>
      <c r="D33" s="157"/>
      <c r="E33" s="157"/>
      <c r="F33" s="157"/>
    </row>
    <row r="34" spans="1:6">
      <c r="A34" s="161">
        <v>2022010518</v>
      </c>
      <c r="B34" s="159" t="s">
        <v>68</v>
      </c>
      <c r="C34" s="159" t="s">
        <v>36</v>
      </c>
      <c r="D34" s="157"/>
      <c r="E34" s="157"/>
      <c r="F34" s="157"/>
    </row>
    <row r="35" spans="1:6">
      <c r="A35" s="161">
        <v>2022010519</v>
      </c>
      <c r="B35" s="159" t="s">
        <v>69</v>
      </c>
      <c r="C35" s="159" t="s">
        <v>36</v>
      </c>
      <c r="D35" s="157"/>
      <c r="E35" s="157"/>
      <c r="F35" s="157"/>
    </row>
    <row r="36" spans="1:6">
      <c r="A36" s="161">
        <v>2022010622</v>
      </c>
      <c r="B36" s="159" t="s">
        <v>70</v>
      </c>
      <c r="C36" s="159" t="s">
        <v>36</v>
      </c>
      <c r="D36" s="157"/>
      <c r="E36" s="157"/>
      <c r="F36" s="157"/>
    </row>
    <row r="37" spans="1:6">
      <c r="A37" s="161">
        <v>2022010429</v>
      </c>
      <c r="B37" s="159" t="s">
        <v>71</v>
      </c>
      <c r="C37" s="159" t="s">
        <v>72</v>
      </c>
      <c r="D37" s="157"/>
      <c r="E37" s="157"/>
      <c r="F37" s="157"/>
    </row>
    <row r="38" spans="1:6">
      <c r="A38" s="161">
        <v>2022010430</v>
      </c>
      <c r="B38" s="159" t="s">
        <v>73</v>
      </c>
      <c r="C38" s="159" t="s">
        <v>72</v>
      </c>
      <c r="D38" s="157"/>
      <c r="E38" s="157"/>
      <c r="F38" s="157"/>
    </row>
    <row r="39" spans="1:6">
      <c r="A39" s="161">
        <v>2022010431</v>
      </c>
      <c r="B39" s="159" t="s">
        <v>74</v>
      </c>
      <c r="C39" s="159" t="s">
        <v>72</v>
      </c>
      <c r="D39" s="157"/>
      <c r="E39" s="157"/>
      <c r="F39" s="157"/>
    </row>
    <row r="40" spans="1:6">
      <c r="A40" s="161">
        <v>2022010432</v>
      </c>
      <c r="B40" s="159" t="s">
        <v>75</v>
      </c>
      <c r="C40" s="159" t="s">
        <v>72</v>
      </c>
      <c r="D40" s="157">
        <v>2</v>
      </c>
      <c r="E40" s="157"/>
      <c r="F40" s="157">
        <v>2</v>
      </c>
    </row>
    <row r="41" spans="1:6">
      <c r="A41" s="161">
        <v>2022010435</v>
      </c>
      <c r="B41" s="159" t="s">
        <v>76</v>
      </c>
      <c r="C41" s="159" t="s">
        <v>72</v>
      </c>
      <c r="D41" s="157"/>
      <c r="E41" s="157"/>
      <c r="F41" s="157"/>
    </row>
    <row r="42" spans="1:6">
      <c r="A42" s="161">
        <v>2022010436</v>
      </c>
      <c r="B42" s="159" t="s">
        <v>77</v>
      </c>
      <c r="C42" s="159" t="s">
        <v>72</v>
      </c>
      <c r="D42" s="157"/>
      <c r="E42" s="157"/>
      <c r="F42" s="157"/>
    </row>
    <row r="43" spans="1:6">
      <c r="A43" s="161">
        <v>2022010437</v>
      </c>
      <c r="B43" s="159" t="s">
        <v>78</v>
      </c>
      <c r="C43" s="159" t="s">
        <v>72</v>
      </c>
      <c r="D43" s="157"/>
      <c r="E43" s="157"/>
      <c r="F43" s="157"/>
    </row>
    <row r="44" spans="1:6">
      <c r="A44" s="161">
        <v>2022010438</v>
      </c>
      <c r="B44" s="159" t="s">
        <v>79</v>
      </c>
      <c r="C44" s="159" t="s">
        <v>72</v>
      </c>
      <c r="D44" s="157"/>
      <c r="E44" s="157"/>
      <c r="F44" s="157"/>
    </row>
    <row r="45" spans="1:6">
      <c r="A45" s="161">
        <v>2022010439</v>
      </c>
      <c r="B45" s="159" t="s">
        <v>80</v>
      </c>
      <c r="C45" s="159" t="s">
        <v>72</v>
      </c>
      <c r="D45" s="157"/>
      <c r="E45" s="157"/>
      <c r="F45" s="157"/>
    </row>
    <row r="46" spans="1:6">
      <c r="A46" s="161">
        <v>2022010494</v>
      </c>
      <c r="B46" s="159" t="s">
        <v>81</v>
      </c>
      <c r="C46" s="159" t="s">
        <v>72</v>
      </c>
      <c r="D46" s="157">
        <v>2</v>
      </c>
      <c r="E46" s="157"/>
      <c r="F46" s="157">
        <v>2</v>
      </c>
    </row>
    <row r="47" spans="1:6">
      <c r="A47" s="161">
        <v>2022010499</v>
      </c>
      <c r="B47" s="159" t="s">
        <v>82</v>
      </c>
      <c r="C47" s="159" t="s">
        <v>72</v>
      </c>
      <c r="D47" s="157"/>
      <c r="E47" s="157"/>
      <c r="F47" s="157"/>
    </row>
    <row r="48" spans="1:6">
      <c r="A48" s="161">
        <v>2022010585</v>
      </c>
      <c r="B48" s="159" t="s">
        <v>83</v>
      </c>
      <c r="C48" s="159" t="s">
        <v>72</v>
      </c>
      <c r="D48" s="157"/>
      <c r="E48" s="157"/>
      <c r="F48" s="157"/>
    </row>
    <row r="49" spans="1:6">
      <c r="A49" s="161">
        <v>2022010584</v>
      </c>
      <c r="B49" s="159" t="s">
        <v>84</v>
      </c>
      <c r="C49" s="159" t="s">
        <v>72</v>
      </c>
      <c r="D49" s="157"/>
      <c r="E49" s="157"/>
      <c r="F49" s="157"/>
    </row>
    <row r="50" spans="1:6">
      <c r="A50" s="161">
        <v>2022010408</v>
      </c>
      <c r="B50" s="159" t="s">
        <v>85</v>
      </c>
      <c r="C50" s="159" t="s">
        <v>72</v>
      </c>
      <c r="D50" s="157"/>
      <c r="E50" s="157"/>
      <c r="F50" s="157"/>
    </row>
    <row r="51" spans="1:6">
      <c r="A51" s="161">
        <v>2022010422</v>
      </c>
      <c r="B51" s="159" t="s">
        <v>86</v>
      </c>
      <c r="C51" s="159" t="s">
        <v>72</v>
      </c>
      <c r="D51" s="157"/>
      <c r="E51" s="157"/>
      <c r="F51" s="157"/>
    </row>
    <row r="52" spans="1:6">
      <c r="A52" s="161">
        <v>2022010426</v>
      </c>
      <c r="B52" s="159" t="s">
        <v>87</v>
      </c>
      <c r="C52" s="159" t="s">
        <v>72</v>
      </c>
      <c r="D52" s="157"/>
      <c r="E52" s="157"/>
      <c r="F52" s="157"/>
    </row>
    <row r="53" spans="1:6">
      <c r="A53" s="161">
        <v>2022010427</v>
      </c>
      <c r="B53" s="159" t="s">
        <v>88</v>
      </c>
      <c r="C53" s="159" t="s">
        <v>72</v>
      </c>
      <c r="D53" s="157"/>
      <c r="E53" s="157"/>
      <c r="F53" s="157"/>
    </row>
    <row r="54" spans="1:6">
      <c r="A54" s="161">
        <v>2022010440</v>
      </c>
      <c r="B54" s="159" t="s">
        <v>89</v>
      </c>
      <c r="C54" s="159" t="s">
        <v>72</v>
      </c>
      <c r="D54" s="157"/>
      <c r="E54" s="157"/>
      <c r="F54" s="157"/>
    </row>
    <row r="55" spans="1:6">
      <c r="A55" s="161">
        <v>2022010441</v>
      </c>
      <c r="B55" s="159" t="s">
        <v>90</v>
      </c>
      <c r="C55" s="159" t="s">
        <v>72</v>
      </c>
      <c r="D55" s="157"/>
      <c r="E55" s="157"/>
      <c r="F55" s="157"/>
    </row>
    <row r="56" spans="1:6">
      <c r="A56" s="161">
        <v>2022010442</v>
      </c>
      <c r="B56" s="159" t="s">
        <v>91</v>
      </c>
      <c r="C56" s="159" t="s">
        <v>72</v>
      </c>
      <c r="D56" s="157"/>
      <c r="E56" s="157" t="s">
        <v>378</v>
      </c>
      <c r="F56" s="157">
        <v>10</v>
      </c>
    </row>
    <row r="57" spans="1:6">
      <c r="A57" s="161">
        <v>2022010443</v>
      </c>
      <c r="B57" s="159" t="s">
        <v>92</v>
      </c>
      <c r="C57" s="159" t="s">
        <v>72</v>
      </c>
      <c r="D57" s="157"/>
      <c r="E57" s="157"/>
      <c r="F57" s="157"/>
    </row>
    <row r="58" spans="1:6">
      <c r="A58" s="161">
        <v>2022010445</v>
      </c>
      <c r="B58" s="159" t="s">
        <v>93</v>
      </c>
      <c r="C58" s="159" t="s">
        <v>72</v>
      </c>
      <c r="D58" s="157"/>
      <c r="E58" s="157"/>
      <c r="F58" s="157"/>
    </row>
    <row r="59" spans="1:6">
      <c r="A59" s="161">
        <v>2022010446</v>
      </c>
      <c r="B59" s="159" t="s">
        <v>94</v>
      </c>
      <c r="C59" s="159" t="s">
        <v>72</v>
      </c>
      <c r="D59" s="157"/>
      <c r="E59" s="157"/>
      <c r="F59" s="157"/>
    </row>
    <row r="60" spans="1:6">
      <c r="A60" s="161">
        <v>2022010448</v>
      </c>
      <c r="B60" s="159" t="s">
        <v>95</v>
      </c>
      <c r="C60" s="159" t="s">
        <v>72</v>
      </c>
      <c r="D60" s="157"/>
      <c r="E60" s="157"/>
      <c r="F60" s="157"/>
    </row>
    <row r="61" spans="1:6">
      <c r="A61" s="161">
        <v>2022010449</v>
      </c>
      <c r="B61" s="159" t="s">
        <v>96</v>
      </c>
      <c r="C61" s="159" t="s">
        <v>72</v>
      </c>
      <c r="D61" s="157"/>
      <c r="E61" s="157" t="s">
        <v>378</v>
      </c>
      <c r="F61" s="157">
        <v>10</v>
      </c>
    </row>
    <row r="62" spans="1:6">
      <c r="A62" s="161">
        <v>2022010452</v>
      </c>
      <c r="B62" s="159" t="s">
        <v>97</v>
      </c>
      <c r="C62" s="159" t="s">
        <v>72</v>
      </c>
      <c r="D62" s="157"/>
      <c r="E62" s="157"/>
      <c r="F62" s="157"/>
    </row>
    <row r="63" spans="1:6">
      <c r="A63" s="161">
        <v>2022010453</v>
      </c>
      <c r="B63" s="159" t="s">
        <v>98</v>
      </c>
      <c r="C63" s="159" t="s">
        <v>72</v>
      </c>
      <c r="D63" s="157"/>
      <c r="E63" s="157"/>
      <c r="F63" s="157"/>
    </row>
    <row r="64" spans="1:6">
      <c r="A64" s="161">
        <v>2022010454</v>
      </c>
      <c r="B64" s="159" t="s">
        <v>99</v>
      </c>
      <c r="C64" s="159" t="s">
        <v>72</v>
      </c>
      <c r="D64" s="157"/>
      <c r="E64" s="157"/>
      <c r="F64" s="157"/>
    </row>
    <row r="65" spans="1:6">
      <c r="A65" s="161">
        <v>2022010456</v>
      </c>
      <c r="B65" s="159" t="s">
        <v>100</v>
      </c>
      <c r="C65" s="159" t="s">
        <v>72</v>
      </c>
      <c r="D65" s="157"/>
      <c r="E65" s="157"/>
      <c r="F65" s="157"/>
    </row>
    <row r="66" spans="1:6">
      <c r="A66" s="161">
        <v>2022010458</v>
      </c>
      <c r="B66" s="159" t="s">
        <v>101</v>
      </c>
      <c r="C66" s="159" t="s">
        <v>72</v>
      </c>
      <c r="D66" s="157"/>
      <c r="E66" s="157"/>
      <c r="F66" s="157"/>
    </row>
    <row r="67" spans="1:6">
      <c r="A67" s="161">
        <v>2022010459</v>
      </c>
      <c r="B67" s="159" t="s">
        <v>102</v>
      </c>
      <c r="C67" s="159" t="s">
        <v>72</v>
      </c>
      <c r="D67" s="157"/>
      <c r="E67" s="157"/>
      <c r="F67" s="157"/>
    </row>
    <row r="68" spans="1:6">
      <c r="A68" s="161">
        <v>2022012316</v>
      </c>
      <c r="B68" s="159" t="s">
        <v>103</v>
      </c>
      <c r="C68" s="159" t="s">
        <v>72</v>
      </c>
      <c r="D68" s="157"/>
      <c r="E68" s="157"/>
      <c r="F68" s="157"/>
    </row>
    <row r="69" spans="1:6">
      <c r="A69" s="161">
        <v>2022010511</v>
      </c>
      <c r="B69" s="159" t="s">
        <v>104</v>
      </c>
      <c r="C69" s="159" t="s">
        <v>72</v>
      </c>
      <c r="D69" s="157"/>
      <c r="E69" s="157"/>
      <c r="F69" s="157"/>
    </row>
    <row r="70" spans="1:6">
      <c r="A70" s="161">
        <v>2022010512</v>
      </c>
      <c r="B70" s="159" t="s">
        <v>105</v>
      </c>
      <c r="C70" s="159" t="s">
        <v>72</v>
      </c>
      <c r="D70" s="157"/>
      <c r="E70" s="157"/>
      <c r="F70" s="157"/>
    </row>
    <row r="71" spans="1:6">
      <c r="A71" s="161">
        <v>2022010406</v>
      </c>
      <c r="B71" s="159" t="s">
        <v>106</v>
      </c>
      <c r="C71" s="159" t="s">
        <v>107</v>
      </c>
      <c r="D71" s="157"/>
      <c r="E71" s="157"/>
      <c r="F71" s="157"/>
    </row>
    <row r="72" spans="1:6">
      <c r="A72" s="161">
        <v>2022010407</v>
      </c>
      <c r="B72" s="159" t="s">
        <v>108</v>
      </c>
      <c r="C72" s="159" t="s">
        <v>107</v>
      </c>
      <c r="D72" s="157"/>
      <c r="E72" s="157"/>
      <c r="F72" s="157"/>
    </row>
    <row r="73" spans="1:6">
      <c r="A73" s="161">
        <v>2022010460</v>
      </c>
      <c r="B73" s="159" t="s">
        <v>109</v>
      </c>
      <c r="C73" s="159" t="s">
        <v>107</v>
      </c>
      <c r="D73" s="157"/>
      <c r="E73" s="157"/>
      <c r="F73" s="157"/>
    </row>
    <row r="74" spans="1:6">
      <c r="A74" s="161">
        <v>2022010461</v>
      </c>
      <c r="B74" s="159" t="s">
        <v>110</v>
      </c>
      <c r="C74" s="159" t="s">
        <v>107</v>
      </c>
      <c r="D74" s="157"/>
      <c r="E74" s="157"/>
      <c r="F74" s="157"/>
    </row>
    <row r="75" spans="1:6">
      <c r="A75" s="161">
        <v>2022010463</v>
      </c>
      <c r="B75" s="159" t="s">
        <v>111</v>
      </c>
      <c r="C75" s="159" t="s">
        <v>107</v>
      </c>
      <c r="D75" s="157"/>
      <c r="E75" s="157"/>
      <c r="F75" s="157"/>
    </row>
    <row r="76" spans="1:6">
      <c r="A76" s="161">
        <v>2022010465</v>
      </c>
      <c r="B76" s="159" t="s">
        <v>112</v>
      </c>
      <c r="C76" s="159" t="s">
        <v>107</v>
      </c>
      <c r="D76" s="157"/>
      <c r="E76" s="157"/>
      <c r="F76" s="157"/>
    </row>
    <row r="77" spans="1:6">
      <c r="A77" s="161">
        <v>2022010467</v>
      </c>
      <c r="B77" s="159" t="s">
        <v>113</v>
      </c>
      <c r="C77" s="159" t="s">
        <v>107</v>
      </c>
      <c r="D77" s="157"/>
      <c r="E77" s="157"/>
      <c r="F77" s="157"/>
    </row>
    <row r="78" spans="1:6">
      <c r="A78" s="161">
        <v>2022010468</v>
      </c>
      <c r="B78" s="159" t="s">
        <v>114</v>
      </c>
      <c r="C78" s="159" t="s">
        <v>107</v>
      </c>
      <c r="D78" s="157"/>
      <c r="E78" s="157"/>
      <c r="F78" s="157"/>
    </row>
    <row r="79" spans="1:6">
      <c r="A79" s="161">
        <v>2022010469</v>
      </c>
      <c r="B79" s="159" t="s">
        <v>115</v>
      </c>
      <c r="C79" s="159" t="s">
        <v>107</v>
      </c>
      <c r="D79" s="157">
        <v>2</v>
      </c>
      <c r="E79" s="157"/>
      <c r="F79" s="157">
        <v>2</v>
      </c>
    </row>
    <row r="80" spans="1:6">
      <c r="A80" s="161">
        <v>2022010471</v>
      </c>
      <c r="B80" s="159" t="s">
        <v>116</v>
      </c>
      <c r="C80" s="159" t="s">
        <v>107</v>
      </c>
      <c r="D80" s="157"/>
      <c r="E80" s="157"/>
      <c r="F80" s="157"/>
    </row>
    <row r="81" spans="1:6">
      <c r="A81" s="161">
        <v>2022010500</v>
      </c>
      <c r="B81" s="159" t="s">
        <v>117</v>
      </c>
      <c r="C81" s="159" t="s">
        <v>107</v>
      </c>
      <c r="D81" s="157"/>
      <c r="E81" s="157"/>
      <c r="F81" s="157"/>
    </row>
    <row r="82" spans="1:6">
      <c r="A82" s="161">
        <v>2022010501</v>
      </c>
      <c r="B82" s="159" t="s">
        <v>118</v>
      </c>
      <c r="C82" s="159" t="s">
        <v>107</v>
      </c>
      <c r="D82" s="157"/>
      <c r="E82" s="157"/>
      <c r="F82" s="157"/>
    </row>
    <row r="83" spans="1:6">
      <c r="A83" s="161">
        <v>2022010421</v>
      </c>
      <c r="B83" s="159" t="s">
        <v>119</v>
      </c>
      <c r="C83" s="159" t="s">
        <v>107</v>
      </c>
      <c r="D83" s="157"/>
      <c r="E83" s="157"/>
      <c r="F83" s="157"/>
    </row>
    <row r="84" spans="1:6">
      <c r="A84" s="161">
        <v>2022010423</v>
      </c>
      <c r="B84" s="159" t="s">
        <v>120</v>
      </c>
      <c r="C84" s="159" t="s">
        <v>107</v>
      </c>
      <c r="D84" s="157"/>
      <c r="E84" s="157"/>
      <c r="F84" s="157"/>
    </row>
    <row r="85" spans="1:6">
      <c r="A85" s="161">
        <v>2022010424</v>
      </c>
      <c r="B85" s="159" t="s">
        <v>121</v>
      </c>
      <c r="C85" s="159" t="s">
        <v>107</v>
      </c>
      <c r="D85" s="157"/>
      <c r="E85" s="157"/>
      <c r="F85" s="157"/>
    </row>
    <row r="86" spans="1:6">
      <c r="A86" s="161">
        <v>2022010425</v>
      </c>
      <c r="B86" s="159" t="s">
        <v>122</v>
      </c>
      <c r="C86" s="159" t="s">
        <v>107</v>
      </c>
      <c r="D86" s="157"/>
      <c r="E86" s="157"/>
      <c r="F86" s="157"/>
    </row>
    <row r="87" spans="1:6">
      <c r="A87" s="161">
        <v>2022010473</v>
      </c>
      <c r="B87" s="159" t="s">
        <v>123</v>
      </c>
      <c r="C87" s="159" t="s">
        <v>107</v>
      </c>
      <c r="D87" s="157"/>
      <c r="E87" s="157"/>
      <c r="F87" s="157"/>
    </row>
    <row r="88" spans="1:6">
      <c r="A88" s="161">
        <v>2022010476</v>
      </c>
      <c r="B88" s="159" t="s">
        <v>124</v>
      </c>
      <c r="C88" s="159" t="s">
        <v>107</v>
      </c>
      <c r="D88" s="157"/>
      <c r="E88" s="157"/>
      <c r="F88" s="157"/>
    </row>
    <row r="89" spans="1:6">
      <c r="A89" s="161">
        <v>2022010477</v>
      </c>
      <c r="B89" s="159" t="s">
        <v>125</v>
      </c>
      <c r="C89" s="159" t="s">
        <v>107</v>
      </c>
      <c r="D89" s="157"/>
      <c r="E89" s="157"/>
      <c r="F89" s="157"/>
    </row>
    <row r="90" spans="1:6">
      <c r="A90" s="161">
        <v>2022010478</v>
      </c>
      <c r="B90" s="159" t="s">
        <v>126</v>
      </c>
      <c r="C90" s="159" t="s">
        <v>107</v>
      </c>
      <c r="D90" s="157"/>
      <c r="E90" s="157"/>
      <c r="F90" s="157"/>
    </row>
    <row r="91" spans="1:6">
      <c r="A91" s="161">
        <v>2022010479</v>
      </c>
      <c r="B91" s="159" t="s">
        <v>127</v>
      </c>
      <c r="C91" s="159" t="s">
        <v>107</v>
      </c>
      <c r="D91" s="157"/>
      <c r="E91" s="157"/>
      <c r="F91" s="157"/>
    </row>
    <row r="92" spans="1:6">
      <c r="A92" s="161">
        <v>2022010480</v>
      </c>
      <c r="B92" s="159" t="s">
        <v>128</v>
      </c>
      <c r="C92" s="159" t="s">
        <v>107</v>
      </c>
      <c r="D92" s="157"/>
      <c r="E92" s="157"/>
      <c r="F92" s="157"/>
    </row>
    <row r="93" spans="1:6">
      <c r="A93" s="161">
        <v>2022010482</v>
      </c>
      <c r="B93" s="159" t="s">
        <v>129</v>
      </c>
      <c r="C93" s="159" t="s">
        <v>107</v>
      </c>
      <c r="D93" s="157"/>
      <c r="E93" s="157" t="s">
        <v>378</v>
      </c>
      <c r="F93" s="157">
        <v>10</v>
      </c>
    </row>
    <row r="94" spans="1:6">
      <c r="A94" s="161">
        <v>2022010483</v>
      </c>
      <c r="B94" s="159" t="s">
        <v>130</v>
      </c>
      <c r="C94" s="159" t="s">
        <v>107</v>
      </c>
      <c r="D94" s="157"/>
      <c r="E94" s="157"/>
      <c r="F94" s="157"/>
    </row>
    <row r="95" spans="1:6">
      <c r="A95" s="161">
        <v>2022010487</v>
      </c>
      <c r="B95" s="159" t="s">
        <v>131</v>
      </c>
      <c r="C95" s="159" t="s">
        <v>107</v>
      </c>
      <c r="D95" s="157"/>
      <c r="E95" s="157"/>
      <c r="F95" s="157"/>
    </row>
    <row r="96" spans="1:6">
      <c r="A96" s="161">
        <v>2022010489</v>
      </c>
      <c r="B96" s="159" t="s">
        <v>132</v>
      </c>
      <c r="C96" s="159" t="s">
        <v>107</v>
      </c>
      <c r="D96" s="157"/>
      <c r="E96" s="157"/>
      <c r="F96" s="157"/>
    </row>
    <row r="97" spans="1:6">
      <c r="A97" s="161">
        <v>2022010490</v>
      </c>
      <c r="B97" s="159" t="s">
        <v>133</v>
      </c>
      <c r="C97" s="159" t="s">
        <v>107</v>
      </c>
      <c r="D97" s="157"/>
      <c r="E97" s="157"/>
      <c r="F97" s="157"/>
    </row>
    <row r="98" spans="1:6">
      <c r="A98" s="161">
        <v>2022010504</v>
      </c>
      <c r="B98" s="159" t="s">
        <v>134</v>
      </c>
      <c r="C98" s="159" t="s">
        <v>107</v>
      </c>
      <c r="D98" s="157"/>
      <c r="E98" s="157"/>
      <c r="F98" s="157"/>
    </row>
    <row r="99" spans="1:6">
      <c r="A99" s="161">
        <v>2022010506</v>
      </c>
      <c r="B99" s="159" t="s">
        <v>135</v>
      </c>
      <c r="C99" s="159" t="s">
        <v>107</v>
      </c>
      <c r="D99" s="157"/>
      <c r="E99" s="157"/>
      <c r="F99" s="157"/>
    </row>
    <row r="100" spans="1:6">
      <c r="A100" s="161">
        <v>2022010507</v>
      </c>
      <c r="B100" s="159" t="s">
        <v>136</v>
      </c>
      <c r="C100" s="159" t="s">
        <v>107</v>
      </c>
      <c r="D100" s="157"/>
      <c r="E100" s="157"/>
      <c r="F100" s="157"/>
    </row>
    <row r="101" spans="1:6">
      <c r="A101" s="161">
        <v>2022011451</v>
      </c>
      <c r="B101" s="159" t="s">
        <v>137</v>
      </c>
      <c r="C101" s="159" t="s">
        <v>107</v>
      </c>
      <c r="D101" s="157"/>
      <c r="E101" s="157"/>
      <c r="F101" s="157"/>
    </row>
    <row r="102" spans="1:6">
      <c r="A102" s="161">
        <v>2022010837</v>
      </c>
      <c r="B102" s="159" t="s">
        <v>138</v>
      </c>
      <c r="C102" s="159" t="s">
        <v>107</v>
      </c>
      <c r="D102" s="157"/>
      <c r="E102" s="157"/>
      <c r="F102" s="157" t="s">
        <v>185</v>
      </c>
    </row>
    <row r="103" spans="1:6">
      <c r="A103" s="161">
        <v>2022010547</v>
      </c>
      <c r="B103" s="159" t="s">
        <v>139</v>
      </c>
      <c r="C103" s="159" t="s">
        <v>107</v>
      </c>
      <c r="D103" s="157"/>
      <c r="E103" s="157"/>
      <c r="F103" s="157"/>
    </row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Z286"/>
  <sheetViews>
    <sheetView workbookViewId="0">
      <pane xSplit="5" topLeftCell="F1" activePane="topRight" state="frozen"/>
      <selection/>
      <selection pane="topRight" activeCell="A1" sqref="A1"/>
    </sheetView>
  </sheetViews>
  <sheetFormatPr defaultColWidth="9" defaultRowHeight="12.75"/>
  <cols>
    <col min="1" max="2" width="11.1083333333333" style="86" customWidth="1"/>
    <col min="3" max="3" width="10" style="86" customWidth="1"/>
    <col min="4" max="4" width="12.8833333333333" style="86" hidden="1" customWidth="1"/>
    <col min="5" max="5" width="64.2166666666667" style="86" customWidth="1"/>
    <col min="6" max="6" width="28.775" style="86" customWidth="1"/>
    <col min="7" max="7" width="9.44166666666667" style="86" customWidth="1"/>
    <col min="8" max="8" width="12.775" style="86" customWidth="1"/>
    <col min="9" max="9" width="10.1083333333333" style="86" customWidth="1"/>
    <col min="10" max="10" width="57.1083333333333" style="86" customWidth="1"/>
    <col min="11" max="11" width="22.2166666666667" style="75" customWidth="1"/>
    <col min="12" max="12" width="11.4416666666667" style="86" customWidth="1"/>
    <col min="13" max="13" width="7.66666666666667" style="86" customWidth="1"/>
    <col min="14" max="20" width="12" style="86" customWidth="1"/>
    <col min="21" max="16384" width="9" style="4"/>
  </cols>
  <sheetData>
    <row r="1" ht="17.25" customHeight="1" spans="1:11">
      <c r="A1" s="87"/>
      <c r="B1" s="87"/>
      <c r="C1" s="87"/>
      <c r="D1" s="87"/>
      <c r="E1" s="88" t="s">
        <v>22</v>
      </c>
      <c r="F1" s="4"/>
      <c r="G1" s="4"/>
      <c r="H1" s="4"/>
      <c r="I1" s="4"/>
      <c r="J1" s="4"/>
      <c r="K1" s="4"/>
    </row>
    <row r="2" ht="17.25" customHeight="1" spans="1:11">
      <c r="A2" s="89" t="s">
        <v>140</v>
      </c>
      <c r="B2" s="58" t="s">
        <v>2</v>
      </c>
      <c r="C2" s="58" t="s">
        <v>3</v>
      </c>
      <c r="D2" s="58" t="s">
        <v>4</v>
      </c>
      <c r="E2" s="58" t="s">
        <v>379</v>
      </c>
      <c r="F2" s="58" t="s">
        <v>380</v>
      </c>
      <c r="G2" s="58" t="s">
        <v>381</v>
      </c>
      <c r="H2" s="58" t="s">
        <v>382</v>
      </c>
      <c r="I2" s="111" t="s">
        <v>383</v>
      </c>
      <c r="J2" s="58" t="s">
        <v>384</v>
      </c>
      <c r="K2" s="59" t="s">
        <v>385</v>
      </c>
    </row>
    <row r="3" ht="17.25" customHeight="1" spans="1:11">
      <c r="A3" s="89" t="s">
        <v>386</v>
      </c>
      <c r="B3" s="61">
        <v>2018010615</v>
      </c>
      <c r="C3" s="90" t="s">
        <v>387</v>
      </c>
      <c r="D3" s="90" t="s">
        <v>388</v>
      </c>
      <c r="E3" s="90" t="s">
        <v>389</v>
      </c>
      <c r="F3" s="90" t="s">
        <v>390</v>
      </c>
      <c r="G3" s="90" t="s">
        <v>391</v>
      </c>
      <c r="H3" s="90" t="s">
        <v>392</v>
      </c>
      <c r="I3" s="90" t="s">
        <v>170</v>
      </c>
      <c r="J3" s="90" t="s">
        <v>393</v>
      </c>
      <c r="K3" s="70"/>
    </row>
    <row r="4" ht="17.25" customHeight="1" spans="1:11">
      <c r="A4" s="91"/>
      <c r="B4" s="61">
        <v>2018010615</v>
      </c>
      <c r="C4" s="90" t="s">
        <v>387</v>
      </c>
      <c r="D4" s="90" t="s">
        <v>388</v>
      </c>
      <c r="E4" s="90" t="s">
        <v>394</v>
      </c>
      <c r="F4" s="90" t="s">
        <v>395</v>
      </c>
      <c r="G4" s="90" t="s">
        <v>396</v>
      </c>
      <c r="H4" s="90" t="s">
        <v>397</v>
      </c>
      <c r="I4" s="90" t="s">
        <v>170</v>
      </c>
      <c r="J4" s="90" t="s">
        <v>393</v>
      </c>
      <c r="K4" s="70"/>
    </row>
    <row r="5" ht="17.25" customHeight="1" spans="1:11">
      <c r="A5" s="91"/>
      <c r="B5" s="61">
        <v>2018010615</v>
      </c>
      <c r="C5" s="90" t="s">
        <v>387</v>
      </c>
      <c r="D5" s="90" t="s">
        <v>388</v>
      </c>
      <c r="E5" s="90" t="s">
        <v>398</v>
      </c>
      <c r="F5" s="90" t="s">
        <v>399</v>
      </c>
      <c r="G5" s="90" t="s">
        <v>391</v>
      </c>
      <c r="H5" s="90" t="s">
        <v>400</v>
      </c>
      <c r="I5" s="90" t="s">
        <v>259</v>
      </c>
      <c r="J5" s="112" t="s">
        <v>401</v>
      </c>
      <c r="K5" s="70"/>
    </row>
    <row r="6" ht="17.25" customHeight="1" spans="1:11">
      <c r="A6" s="91"/>
      <c r="B6" s="61" t="s">
        <v>393</v>
      </c>
      <c r="C6" s="90" t="s">
        <v>393</v>
      </c>
      <c r="D6" s="90" t="s">
        <v>393</v>
      </c>
      <c r="E6" s="62" t="s">
        <v>402</v>
      </c>
      <c r="F6" s="80" t="s">
        <v>403</v>
      </c>
      <c r="G6" s="80" t="s">
        <v>404</v>
      </c>
      <c r="H6" s="80" t="s">
        <v>400</v>
      </c>
      <c r="I6" s="80" t="s">
        <v>170</v>
      </c>
      <c r="J6" s="62" t="s">
        <v>405</v>
      </c>
      <c r="K6" s="113"/>
    </row>
    <row r="7" ht="17.25" customHeight="1" spans="1:11">
      <c r="A7" s="15"/>
      <c r="B7" s="61" t="s">
        <v>393</v>
      </c>
      <c r="C7" s="90" t="s">
        <v>393</v>
      </c>
      <c r="D7" s="90" t="s">
        <v>393</v>
      </c>
      <c r="E7" s="90" t="s">
        <v>393</v>
      </c>
      <c r="F7" s="90" t="s">
        <v>393</v>
      </c>
      <c r="G7" s="90" t="s">
        <v>393</v>
      </c>
      <c r="H7" s="90" t="s">
        <v>393</v>
      </c>
      <c r="I7" s="90" t="s">
        <v>393</v>
      </c>
      <c r="J7" s="114" t="s">
        <v>406</v>
      </c>
      <c r="K7" s="115"/>
    </row>
    <row r="8" ht="17.25" customHeight="1" spans="1:11">
      <c r="A8" s="92"/>
      <c r="B8" s="61">
        <v>2022010491</v>
      </c>
      <c r="C8" s="62" t="s">
        <v>361</v>
      </c>
      <c r="D8" s="62" t="s">
        <v>330</v>
      </c>
      <c r="E8" s="62" t="s">
        <v>407</v>
      </c>
      <c r="F8" s="62" t="s">
        <v>408</v>
      </c>
      <c r="G8" s="62" t="s">
        <v>391</v>
      </c>
      <c r="H8" s="62" t="s">
        <v>397</v>
      </c>
      <c r="I8" s="62" t="s">
        <v>259</v>
      </c>
      <c r="J8" s="116" t="s">
        <v>409</v>
      </c>
      <c r="K8" s="63">
        <v>5.33333333333333</v>
      </c>
    </row>
    <row r="9" ht="17.25" customHeight="1" spans="1:11">
      <c r="A9" s="93"/>
      <c r="B9" s="61">
        <v>2022010491</v>
      </c>
      <c r="C9" s="62" t="s">
        <v>361</v>
      </c>
      <c r="D9" s="62"/>
      <c r="E9" s="62" t="s">
        <v>410</v>
      </c>
      <c r="F9" s="62" t="s">
        <v>411</v>
      </c>
      <c r="G9" s="62" t="s">
        <v>404</v>
      </c>
      <c r="H9" s="62" t="s">
        <v>412</v>
      </c>
      <c r="I9" s="62" t="s">
        <v>259</v>
      </c>
      <c r="J9" s="98" t="s">
        <v>413</v>
      </c>
      <c r="K9" s="63">
        <v>2.5</v>
      </c>
    </row>
    <row r="10" ht="17.25" customHeight="1" spans="1:11">
      <c r="A10" s="92"/>
      <c r="B10" s="61">
        <v>2022010491</v>
      </c>
      <c r="C10" s="62" t="s">
        <v>361</v>
      </c>
      <c r="D10" s="62"/>
      <c r="E10" s="62" t="s">
        <v>414</v>
      </c>
      <c r="F10" s="80" t="s">
        <v>403</v>
      </c>
      <c r="G10" s="62" t="s">
        <v>396</v>
      </c>
      <c r="H10" s="62" t="s">
        <v>400</v>
      </c>
      <c r="I10" s="98" t="s">
        <v>259</v>
      </c>
      <c r="J10" s="62" t="s">
        <v>415</v>
      </c>
      <c r="K10" s="63">
        <v>1.33333333333333</v>
      </c>
    </row>
    <row r="11" ht="17.25" customHeight="1" spans="1:11">
      <c r="A11" s="92"/>
      <c r="B11" s="61"/>
      <c r="C11" s="62"/>
      <c r="D11" s="62"/>
      <c r="E11" s="62"/>
      <c r="F11" s="62"/>
      <c r="G11" s="62"/>
      <c r="H11" s="94"/>
      <c r="I11" s="94"/>
      <c r="J11" s="117" t="s">
        <v>406</v>
      </c>
      <c r="K11" s="118"/>
    </row>
    <row r="12" ht="17.25" customHeight="1" spans="1:11">
      <c r="A12" s="92"/>
      <c r="B12" s="62">
        <v>2022010493</v>
      </c>
      <c r="C12" s="62" t="s">
        <v>345</v>
      </c>
      <c r="D12" s="62" t="s">
        <v>330</v>
      </c>
      <c r="E12" s="62" t="s">
        <v>414</v>
      </c>
      <c r="F12" s="62" t="s">
        <v>416</v>
      </c>
      <c r="G12" s="62" t="s">
        <v>404</v>
      </c>
      <c r="H12" s="94" t="s">
        <v>392</v>
      </c>
      <c r="I12" s="94" t="s">
        <v>259</v>
      </c>
      <c r="J12" s="94" t="s">
        <v>417</v>
      </c>
      <c r="K12" s="64">
        <v>4.5</v>
      </c>
    </row>
    <row r="13" ht="17.25" customHeight="1" spans="1:11">
      <c r="A13" s="92"/>
      <c r="B13" s="62">
        <v>2022010493</v>
      </c>
      <c r="C13" s="62" t="s">
        <v>345</v>
      </c>
      <c r="D13" s="62"/>
      <c r="E13" s="61" t="s">
        <v>418</v>
      </c>
      <c r="F13" s="62" t="s">
        <v>419</v>
      </c>
      <c r="G13" s="62" t="s">
        <v>396</v>
      </c>
      <c r="H13" s="94" t="s">
        <v>397</v>
      </c>
      <c r="I13" s="94" t="s">
        <v>170</v>
      </c>
      <c r="J13" s="94"/>
      <c r="K13" s="64">
        <v>5</v>
      </c>
    </row>
    <row r="14" ht="17.25" customHeight="1" spans="1:11">
      <c r="A14" s="92"/>
      <c r="B14" s="62">
        <v>2022010494</v>
      </c>
      <c r="C14" s="62" t="s">
        <v>345</v>
      </c>
      <c r="D14" s="62"/>
      <c r="E14" s="62" t="s">
        <v>420</v>
      </c>
      <c r="F14" s="62" t="s">
        <v>421</v>
      </c>
      <c r="G14" s="62" t="s">
        <v>396</v>
      </c>
      <c r="H14" s="94" t="s">
        <v>400</v>
      </c>
      <c r="I14" s="94" t="s">
        <v>170</v>
      </c>
      <c r="J14" s="94"/>
      <c r="K14" s="64">
        <v>2</v>
      </c>
    </row>
    <row r="15" ht="17.25" customHeight="1" spans="1:11">
      <c r="A15" s="92"/>
      <c r="B15" s="62">
        <v>2022010495</v>
      </c>
      <c r="C15" s="62" t="s">
        <v>345</v>
      </c>
      <c r="D15" s="62"/>
      <c r="E15" s="61" t="s">
        <v>422</v>
      </c>
      <c r="F15" s="62" t="s">
        <v>423</v>
      </c>
      <c r="G15" s="62" t="s">
        <v>404</v>
      </c>
      <c r="H15" s="94" t="s">
        <v>397</v>
      </c>
      <c r="I15" s="94" t="s">
        <v>170</v>
      </c>
      <c r="J15" s="94" t="s">
        <v>424</v>
      </c>
      <c r="K15" s="64"/>
    </row>
    <row r="16" ht="17.25" customHeight="1" spans="1:11">
      <c r="A16" s="92"/>
      <c r="B16" s="62"/>
      <c r="C16" s="62"/>
      <c r="D16" s="62"/>
      <c r="E16" s="61"/>
      <c r="F16" s="62"/>
      <c r="G16" s="62"/>
      <c r="H16" s="94"/>
      <c r="I16" s="94"/>
      <c r="J16" s="117" t="s">
        <v>406</v>
      </c>
      <c r="K16" s="118"/>
    </row>
    <row r="17" ht="17.25" customHeight="1" spans="1:11">
      <c r="A17" s="92"/>
      <c r="B17" s="62">
        <v>2022010522</v>
      </c>
      <c r="C17" s="62" t="s">
        <v>372</v>
      </c>
      <c r="D17" s="62" t="s">
        <v>330</v>
      </c>
      <c r="E17" s="61" t="s">
        <v>418</v>
      </c>
      <c r="F17" s="62" t="s">
        <v>419</v>
      </c>
      <c r="G17" s="62" t="s">
        <v>396</v>
      </c>
      <c r="H17" s="94" t="s">
        <v>400</v>
      </c>
      <c r="I17" s="94" t="s">
        <v>170</v>
      </c>
      <c r="J17" s="94"/>
      <c r="K17" s="64">
        <v>2</v>
      </c>
    </row>
    <row r="18" ht="17.25" customHeight="1" spans="1:11">
      <c r="A18" s="92"/>
      <c r="B18" s="62"/>
      <c r="C18" s="62" t="s">
        <v>372</v>
      </c>
      <c r="D18" s="62"/>
      <c r="E18" s="62" t="s">
        <v>425</v>
      </c>
      <c r="F18" s="62" t="s">
        <v>419</v>
      </c>
      <c r="G18" s="62" t="s">
        <v>396</v>
      </c>
      <c r="H18" s="94" t="s">
        <v>400</v>
      </c>
      <c r="I18" s="94" t="s">
        <v>170</v>
      </c>
      <c r="J18" s="94"/>
      <c r="K18" s="64">
        <v>2</v>
      </c>
    </row>
    <row r="19" ht="17.25" customHeight="1" spans="1:11">
      <c r="A19" s="92"/>
      <c r="B19" s="62"/>
      <c r="C19" s="62"/>
      <c r="D19" s="62"/>
      <c r="E19" s="61"/>
      <c r="F19" s="62"/>
      <c r="G19" s="62"/>
      <c r="H19" s="94"/>
      <c r="I19" s="94"/>
      <c r="J19" s="117" t="s">
        <v>406</v>
      </c>
      <c r="K19" s="118"/>
    </row>
    <row r="20" ht="17.25" customHeight="1" spans="1:11">
      <c r="A20" s="92"/>
      <c r="B20" s="62">
        <v>2022010496</v>
      </c>
      <c r="C20" s="62" t="s">
        <v>349</v>
      </c>
      <c r="D20" s="62" t="s">
        <v>330</v>
      </c>
      <c r="E20" s="61" t="s">
        <v>418</v>
      </c>
      <c r="F20" s="62" t="s">
        <v>419</v>
      </c>
      <c r="G20" s="62" t="s">
        <v>396</v>
      </c>
      <c r="H20" s="94" t="s">
        <v>400</v>
      </c>
      <c r="I20" s="94" t="s">
        <v>170</v>
      </c>
      <c r="J20" s="94"/>
      <c r="K20" s="64">
        <v>2</v>
      </c>
    </row>
    <row r="21" ht="17.25" customHeight="1" spans="1:11">
      <c r="A21" s="92"/>
      <c r="B21" s="62"/>
      <c r="C21" s="62"/>
      <c r="D21" s="62"/>
      <c r="E21" s="61"/>
      <c r="F21" s="62"/>
      <c r="G21" s="62"/>
      <c r="H21" s="94"/>
      <c r="I21" s="94"/>
      <c r="J21" s="117" t="s">
        <v>406</v>
      </c>
      <c r="K21" s="118"/>
    </row>
    <row r="22" ht="17.25" customHeight="1" spans="1:11">
      <c r="A22" s="92"/>
      <c r="B22" s="62">
        <v>2022010486</v>
      </c>
      <c r="C22" s="62" t="s">
        <v>360</v>
      </c>
      <c r="D22" s="62" t="s">
        <v>426</v>
      </c>
      <c r="E22" s="62" t="s">
        <v>427</v>
      </c>
      <c r="F22" s="62" t="s">
        <v>428</v>
      </c>
      <c r="G22" s="62" t="s">
        <v>404</v>
      </c>
      <c r="H22" s="94" t="s">
        <v>397</v>
      </c>
      <c r="I22" s="94" t="s">
        <v>259</v>
      </c>
      <c r="J22" s="62" t="s">
        <v>429</v>
      </c>
      <c r="K22" s="64">
        <v>6</v>
      </c>
    </row>
    <row r="23" ht="17.25" customHeight="1" spans="1:11">
      <c r="A23" s="92"/>
      <c r="B23" s="62"/>
      <c r="C23" s="62"/>
      <c r="D23" s="62"/>
      <c r="E23" s="62"/>
      <c r="F23" s="62"/>
      <c r="G23" s="62"/>
      <c r="H23" s="94"/>
      <c r="I23" s="94"/>
      <c r="J23" s="117" t="s">
        <v>406</v>
      </c>
      <c r="K23" s="118"/>
    </row>
    <row r="24" ht="17.25" customHeight="1" spans="1:11">
      <c r="A24" s="92"/>
      <c r="B24" s="62">
        <v>2022012012</v>
      </c>
      <c r="C24" s="62" t="s">
        <v>376</v>
      </c>
      <c r="D24" s="62" t="s">
        <v>330</v>
      </c>
      <c r="E24" s="62" t="s">
        <v>418</v>
      </c>
      <c r="F24" s="62" t="s">
        <v>419</v>
      </c>
      <c r="G24" s="62" t="s">
        <v>396</v>
      </c>
      <c r="H24" s="94" t="s">
        <v>400</v>
      </c>
      <c r="I24" s="94" t="s">
        <v>170</v>
      </c>
      <c r="J24" s="94"/>
      <c r="K24" s="64">
        <v>2</v>
      </c>
    </row>
    <row r="25" ht="17.25" customHeight="1" spans="1:11">
      <c r="A25" s="92"/>
      <c r="B25" s="65"/>
      <c r="C25" s="62"/>
      <c r="D25" s="62"/>
      <c r="E25" s="62"/>
      <c r="F25" s="62"/>
      <c r="G25" s="62"/>
      <c r="H25" s="94"/>
      <c r="I25" s="94"/>
      <c r="J25" s="117" t="s">
        <v>406</v>
      </c>
      <c r="K25" s="118"/>
    </row>
    <row r="26" ht="17.25" customHeight="1" spans="1:11">
      <c r="A26" s="92"/>
      <c r="B26" s="62">
        <v>2022010492</v>
      </c>
      <c r="C26" s="62" t="s">
        <v>342</v>
      </c>
      <c r="D26" s="62" t="s">
        <v>426</v>
      </c>
      <c r="E26" s="62" t="s">
        <v>410</v>
      </c>
      <c r="F26" s="62" t="s">
        <v>411</v>
      </c>
      <c r="G26" s="62" t="s">
        <v>404</v>
      </c>
      <c r="H26" s="62" t="s">
        <v>412</v>
      </c>
      <c r="I26" s="62" t="s">
        <v>259</v>
      </c>
      <c r="J26" s="98" t="s">
        <v>430</v>
      </c>
      <c r="K26" s="63">
        <v>2.5</v>
      </c>
    </row>
    <row r="27" ht="17.25" customHeight="1" spans="1:12">
      <c r="A27" s="92"/>
      <c r="B27" s="62"/>
      <c r="C27" s="62" t="s">
        <v>342</v>
      </c>
      <c r="D27" s="62"/>
      <c r="E27" s="95" t="s">
        <v>414</v>
      </c>
      <c r="F27" s="80" t="s">
        <v>403</v>
      </c>
      <c r="G27" s="62" t="s">
        <v>396</v>
      </c>
      <c r="H27" s="62" t="s">
        <v>400</v>
      </c>
      <c r="I27" s="98" t="s">
        <v>259</v>
      </c>
      <c r="J27" s="89" t="s">
        <v>431</v>
      </c>
      <c r="K27" s="64">
        <v>1.33333333333333</v>
      </c>
      <c r="L27" s="87"/>
    </row>
    <row r="28" ht="17.25" customHeight="1" spans="1:12">
      <c r="A28" s="92"/>
      <c r="B28" s="62"/>
      <c r="C28" s="62"/>
      <c r="D28" s="62"/>
      <c r="E28" s="95"/>
      <c r="F28" s="62"/>
      <c r="G28" s="62"/>
      <c r="H28" s="62"/>
      <c r="I28" s="119"/>
      <c r="J28" s="117" t="s">
        <v>406</v>
      </c>
      <c r="K28" s="118"/>
      <c r="L28" s="87"/>
    </row>
    <row r="29" ht="17.25" customHeight="1" spans="1:20">
      <c r="A29" s="96"/>
      <c r="B29" s="65">
        <v>2022010368</v>
      </c>
      <c r="C29" s="62" t="s">
        <v>334</v>
      </c>
      <c r="D29" s="62" t="s">
        <v>432</v>
      </c>
      <c r="E29" s="62" t="s">
        <v>418</v>
      </c>
      <c r="F29" s="62" t="s">
        <v>419</v>
      </c>
      <c r="G29" s="62" t="s">
        <v>396</v>
      </c>
      <c r="H29" s="94" t="s">
        <v>397</v>
      </c>
      <c r="I29" s="94" t="s">
        <v>170</v>
      </c>
      <c r="J29" s="62"/>
      <c r="K29" s="66">
        <v>5</v>
      </c>
      <c r="L29" s="120"/>
      <c r="M29" s="120"/>
      <c r="N29" s="120"/>
      <c r="O29" s="120"/>
      <c r="P29" s="120"/>
      <c r="Q29" s="120"/>
      <c r="R29" s="120"/>
      <c r="S29" s="120"/>
      <c r="T29" s="120"/>
    </row>
    <row r="30" ht="17.25" customHeight="1" spans="1:20">
      <c r="A30" s="97"/>
      <c r="B30" s="62"/>
      <c r="C30" s="62" t="s">
        <v>334</v>
      </c>
      <c r="D30" s="62"/>
      <c r="E30" s="62" t="s">
        <v>425</v>
      </c>
      <c r="F30" s="98" t="s">
        <v>419</v>
      </c>
      <c r="G30" s="62" t="s">
        <v>396</v>
      </c>
      <c r="H30" s="94" t="s">
        <v>397</v>
      </c>
      <c r="I30" s="94" t="s">
        <v>170</v>
      </c>
      <c r="J30" s="62"/>
      <c r="K30" s="64">
        <v>5</v>
      </c>
      <c r="L30" s="120"/>
      <c r="M30" s="120"/>
      <c r="N30" s="120"/>
      <c r="O30" s="120"/>
      <c r="P30" s="120"/>
      <c r="Q30" s="120"/>
      <c r="R30" s="120"/>
      <c r="S30" s="120"/>
      <c r="T30" s="120"/>
    </row>
    <row r="31" ht="17.25" customHeight="1" spans="1:26">
      <c r="A31" s="93"/>
      <c r="B31" s="62"/>
      <c r="C31" s="62" t="s">
        <v>334</v>
      </c>
      <c r="D31" s="62"/>
      <c r="E31" s="62" t="s">
        <v>433</v>
      </c>
      <c r="F31" s="62" t="s">
        <v>434</v>
      </c>
      <c r="G31" s="62" t="s">
        <v>435</v>
      </c>
      <c r="H31" s="62" t="s">
        <v>400</v>
      </c>
      <c r="I31" s="62" t="s">
        <v>170</v>
      </c>
      <c r="J31" s="62"/>
      <c r="K31" s="63">
        <v>6</v>
      </c>
      <c r="U31" s="86"/>
      <c r="V31" s="86"/>
      <c r="W31" s="86"/>
      <c r="X31" s="86"/>
      <c r="Y31" s="86"/>
      <c r="Z31" s="86"/>
    </row>
    <row r="32" ht="17.25" customHeight="1" spans="1:26">
      <c r="A32" s="93"/>
      <c r="B32" s="62"/>
      <c r="C32" s="62" t="s">
        <v>334</v>
      </c>
      <c r="D32" s="62"/>
      <c r="E32" s="62" t="s">
        <v>436</v>
      </c>
      <c r="F32" s="62" t="s">
        <v>437</v>
      </c>
      <c r="G32" s="62" t="s">
        <v>404</v>
      </c>
      <c r="H32" s="62" t="s">
        <v>400</v>
      </c>
      <c r="I32" s="62" t="s">
        <v>170</v>
      </c>
      <c r="J32" s="62"/>
      <c r="K32" s="63">
        <v>6</v>
      </c>
      <c r="U32" s="86"/>
      <c r="V32" s="86"/>
      <c r="W32" s="86"/>
      <c r="X32" s="86"/>
      <c r="Y32" s="86"/>
      <c r="Z32" s="86"/>
    </row>
    <row r="33" ht="17.25" customHeight="1" spans="1:11">
      <c r="A33" s="92"/>
      <c r="B33" s="62"/>
      <c r="C33" s="62"/>
      <c r="D33" s="62"/>
      <c r="E33" s="62"/>
      <c r="F33" s="62"/>
      <c r="G33" s="62"/>
      <c r="H33" s="94"/>
      <c r="I33" s="94"/>
      <c r="J33" s="117" t="s">
        <v>406</v>
      </c>
      <c r="K33" s="118"/>
    </row>
    <row r="34" ht="17.25" customHeight="1" spans="1:12">
      <c r="A34" s="92"/>
      <c r="B34" s="62">
        <v>2022010365</v>
      </c>
      <c r="C34" s="62" t="s">
        <v>331</v>
      </c>
      <c r="D34" s="62" t="s">
        <v>432</v>
      </c>
      <c r="E34" s="98" t="s">
        <v>438</v>
      </c>
      <c r="F34" s="62" t="s">
        <v>419</v>
      </c>
      <c r="G34" s="62" t="s">
        <v>396</v>
      </c>
      <c r="H34" s="94" t="s">
        <v>392</v>
      </c>
      <c r="I34" s="94" t="s">
        <v>170</v>
      </c>
      <c r="J34" s="94"/>
      <c r="K34" s="64">
        <v>4</v>
      </c>
      <c r="L34" s="121"/>
    </row>
    <row r="35" ht="17.25" customHeight="1" spans="1:12">
      <c r="A35" s="92"/>
      <c r="B35" s="62"/>
      <c r="C35" s="62" t="s">
        <v>331</v>
      </c>
      <c r="D35" s="99"/>
      <c r="E35" s="62" t="s">
        <v>439</v>
      </c>
      <c r="F35" s="100" t="s">
        <v>440</v>
      </c>
      <c r="G35" s="101" t="s">
        <v>404</v>
      </c>
      <c r="H35" s="102" t="s">
        <v>400</v>
      </c>
      <c r="I35" s="102" t="s">
        <v>170</v>
      </c>
      <c r="J35" s="122"/>
      <c r="K35" s="67">
        <v>6</v>
      </c>
      <c r="L35" s="121"/>
    </row>
    <row r="36" ht="17.25" customHeight="1" spans="1:12">
      <c r="A36" s="92"/>
      <c r="B36" s="68"/>
      <c r="C36" s="62" t="s">
        <v>331</v>
      </c>
      <c r="D36" s="99"/>
      <c r="E36" s="103" t="s">
        <v>441</v>
      </c>
      <c r="F36" s="104" t="s">
        <v>442</v>
      </c>
      <c r="G36" s="105" t="s">
        <v>396</v>
      </c>
      <c r="H36" s="106" t="s">
        <v>397</v>
      </c>
      <c r="I36" s="106" t="s">
        <v>170</v>
      </c>
      <c r="J36" s="123"/>
      <c r="K36" s="67">
        <v>5</v>
      </c>
      <c r="L36" s="121"/>
    </row>
    <row r="37" ht="17.25" customHeight="1" spans="1:12">
      <c r="A37" s="92"/>
      <c r="B37" s="68"/>
      <c r="C37" s="69"/>
      <c r="D37" s="62"/>
      <c r="E37" s="62"/>
      <c r="F37" s="99"/>
      <c r="G37" s="101"/>
      <c r="H37" s="102"/>
      <c r="I37" s="102"/>
      <c r="J37" s="117" t="s">
        <v>406</v>
      </c>
      <c r="K37" s="118"/>
      <c r="L37" s="121"/>
    </row>
    <row r="38" ht="17.25" customHeight="1" spans="1:12">
      <c r="A38" s="92"/>
      <c r="B38" s="25">
        <v>2022010464</v>
      </c>
      <c r="C38" s="69" t="s">
        <v>340</v>
      </c>
      <c r="D38" s="62" t="s">
        <v>432</v>
      </c>
      <c r="E38" s="62" t="s">
        <v>418</v>
      </c>
      <c r="F38" s="98" t="s">
        <v>419</v>
      </c>
      <c r="G38" s="101" t="s">
        <v>396</v>
      </c>
      <c r="H38" s="99" t="s">
        <v>397</v>
      </c>
      <c r="I38" s="99" t="s">
        <v>170</v>
      </c>
      <c r="J38" s="99"/>
      <c r="K38" s="63">
        <v>5</v>
      </c>
      <c r="L38" s="121"/>
    </row>
    <row r="39" ht="17.25" customHeight="1" spans="1:12">
      <c r="A39" s="92"/>
      <c r="B39" s="65"/>
      <c r="C39" s="69" t="s">
        <v>340</v>
      </c>
      <c r="D39" s="62"/>
      <c r="E39" s="62" t="s">
        <v>443</v>
      </c>
      <c r="F39" s="98" t="s">
        <v>419</v>
      </c>
      <c r="G39" s="62" t="s">
        <v>396</v>
      </c>
      <c r="H39" s="62" t="s">
        <v>400</v>
      </c>
      <c r="I39" s="62" t="s">
        <v>170</v>
      </c>
      <c r="J39" s="62"/>
      <c r="K39" s="63">
        <v>2</v>
      </c>
      <c r="L39" s="121"/>
    </row>
    <row r="40" ht="17.25" customHeight="1" spans="1:12">
      <c r="A40" s="92"/>
      <c r="B40" s="65"/>
      <c r="C40" s="62"/>
      <c r="D40" s="62"/>
      <c r="E40" s="62"/>
      <c r="F40" s="98"/>
      <c r="G40" s="62"/>
      <c r="H40" s="62"/>
      <c r="I40" s="62"/>
      <c r="J40" s="117" t="s">
        <v>406</v>
      </c>
      <c r="K40" s="118"/>
      <c r="L40" s="121"/>
    </row>
    <row r="41" ht="17.25" customHeight="1" spans="1:12">
      <c r="A41" s="92"/>
      <c r="B41" s="65">
        <v>2022010484</v>
      </c>
      <c r="C41" s="62" t="s">
        <v>357</v>
      </c>
      <c r="D41" s="62" t="s">
        <v>432</v>
      </c>
      <c r="E41" s="62" t="s">
        <v>422</v>
      </c>
      <c r="F41" s="62" t="s">
        <v>423</v>
      </c>
      <c r="G41" s="62" t="s">
        <v>404</v>
      </c>
      <c r="H41" s="62" t="s">
        <v>397</v>
      </c>
      <c r="I41" s="62" t="s">
        <v>259</v>
      </c>
      <c r="J41" s="62" t="s">
        <v>444</v>
      </c>
      <c r="K41" s="63"/>
      <c r="L41" s="121"/>
    </row>
    <row r="42" ht="17.25" customHeight="1" spans="1:12">
      <c r="A42" s="92"/>
      <c r="B42" s="65"/>
      <c r="C42" s="62" t="s">
        <v>357</v>
      </c>
      <c r="D42" s="62"/>
      <c r="E42" s="98" t="s">
        <v>445</v>
      </c>
      <c r="F42" s="98" t="s">
        <v>446</v>
      </c>
      <c r="G42" s="62" t="s">
        <v>396</v>
      </c>
      <c r="H42" s="62" t="s">
        <v>397</v>
      </c>
      <c r="I42" s="62" t="s">
        <v>259</v>
      </c>
      <c r="J42" s="98" t="s">
        <v>447</v>
      </c>
      <c r="K42" s="63">
        <v>2.5</v>
      </c>
      <c r="L42" s="121"/>
    </row>
    <row r="43" ht="17.25" customHeight="1" spans="1:26">
      <c r="A43" s="62"/>
      <c r="B43" s="65"/>
      <c r="C43" s="62" t="s">
        <v>357</v>
      </c>
      <c r="D43" s="62"/>
      <c r="E43" s="98" t="s">
        <v>448</v>
      </c>
      <c r="F43" s="98" t="s">
        <v>408</v>
      </c>
      <c r="G43" s="62" t="s">
        <v>435</v>
      </c>
      <c r="H43" s="62" t="s">
        <v>400</v>
      </c>
      <c r="I43" s="62" t="s">
        <v>259</v>
      </c>
      <c r="J43" s="94" t="s">
        <v>449</v>
      </c>
      <c r="K43" s="63">
        <v>2.5</v>
      </c>
      <c r="L43" s="87"/>
      <c r="M43" s="87"/>
      <c r="N43" s="87"/>
      <c r="O43" s="87"/>
      <c r="P43" s="87"/>
      <c r="Q43" s="87"/>
      <c r="R43" s="87"/>
      <c r="S43" s="87"/>
      <c r="T43" s="87"/>
      <c r="U43" s="86"/>
      <c r="V43" s="86"/>
      <c r="W43" s="86"/>
      <c r="X43" s="86"/>
      <c r="Y43" s="86"/>
      <c r="Z43" s="86"/>
    </row>
    <row r="44" ht="17.25" customHeight="1" spans="1:26">
      <c r="A44" s="62"/>
      <c r="B44" s="65"/>
      <c r="C44" s="62" t="s">
        <v>357</v>
      </c>
      <c r="D44" s="62"/>
      <c r="E44" s="98" t="s">
        <v>450</v>
      </c>
      <c r="F44" s="98" t="s">
        <v>451</v>
      </c>
      <c r="G44" s="62" t="s">
        <v>435</v>
      </c>
      <c r="H44" s="62" t="s">
        <v>397</v>
      </c>
      <c r="I44" s="62" t="s">
        <v>259</v>
      </c>
      <c r="J44" s="94" t="s">
        <v>452</v>
      </c>
      <c r="K44" s="63">
        <v>0</v>
      </c>
      <c r="L44" s="87"/>
      <c r="M44" s="87"/>
      <c r="N44" s="87"/>
      <c r="O44" s="87"/>
      <c r="P44" s="87"/>
      <c r="Q44" s="87"/>
      <c r="R44" s="87"/>
      <c r="S44" s="87"/>
      <c r="T44" s="87"/>
      <c r="U44" s="86"/>
      <c r="V44" s="86"/>
      <c r="W44" s="86"/>
      <c r="X44" s="86"/>
      <c r="Y44" s="86"/>
      <c r="Z44" s="86"/>
    </row>
    <row r="45" ht="17.25" customHeight="1" spans="1:11">
      <c r="A45" s="92"/>
      <c r="B45" s="61"/>
      <c r="C45" s="61"/>
      <c r="D45" s="61"/>
      <c r="E45" s="61"/>
      <c r="F45" s="61"/>
      <c r="G45" s="61"/>
      <c r="H45" s="61"/>
      <c r="I45" s="61"/>
      <c r="J45" s="117" t="s">
        <v>406</v>
      </c>
      <c r="K45" s="118"/>
    </row>
    <row r="46" ht="17.25" customHeight="1" spans="1:11">
      <c r="A46" s="92"/>
      <c r="B46" s="61">
        <v>2022010455</v>
      </c>
      <c r="C46" s="61" t="s">
        <v>319</v>
      </c>
      <c r="D46" s="61" t="s">
        <v>453</v>
      </c>
      <c r="E46" s="61" t="s">
        <v>425</v>
      </c>
      <c r="F46" s="61" t="s">
        <v>403</v>
      </c>
      <c r="G46" s="61" t="s">
        <v>396</v>
      </c>
      <c r="H46" s="61" t="s">
        <v>397</v>
      </c>
      <c r="I46" s="61" t="s">
        <v>170</v>
      </c>
      <c r="J46" s="61"/>
      <c r="K46" s="70">
        <v>5</v>
      </c>
    </row>
    <row r="47" ht="17.25" customHeight="1" spans="1:11">
      <c r="A47" s="92"/>
      <c r="B47" s="61"/>
      <c r="C47" s="61" t="s">
        <v>319</v>
      </c>
      <c r="D47" s="61"/>
      <c r="E47" s="61" t="s">
        <v>454</v>
      </c>
      <c r="F47" s="61" t="s">
        <v>403</v>
      </c>
      <c r="G47" s="61" t="s">
        <v>396</v>
      </c>
      <c r="H47" s="61" t="s">
        <v>397</v>
      </c>
      <c r="I47" s="61" t="s">
        <v>170</v>
      </c>
      <c r="J47" s="61"/>
      <c r="K47" s="70">
        <v>5</v>
      </c>
    </row>
    <row r="48" ht="17.25" customHeight="1" spans="1:11">
      <c r="A48" s="92"/>
      <c r="B48" s="61"/>
      <c r="C48" s="61" t="s">
        <v>319</v>
      </c>
      <c r="D48" s="107"/>
      <c r="E48" s="108" t="s">
        <v>455</v>
      </c>
      <c r="F48" s="61" t="s">
        <v>403</v>
      </c>
      <c r="G48" s="61" t="s">
        <v>396</v>
      </c>
      <c r="H48" s="61" t="s">
        <v>400</v>
      </c>
      <c r="I48" s="61" t="s">
        <v>170</v>
      </c>
      <c r="J48" s="61"/>
      <c r="K48" s="70">
        <v>2</v>
      </c>
    </row>
    <row r="49" ht="17.25" customHeight="1" spans="1:11">
      <c r="A49" s="92"/>
      <c r="B49" s="61"/>
      <c r="C49" s="61" t="s">
        <v>319</v>
      </c>
      <c r="D49" s="61"/>
      <c r="E49" s="61" t="s">
        <v>456</v>
      </c>
      <c r="F49" s="61" t="s">
        <v>428</v>
      </c>
      <c r="G49" s="61" t="s">
        <v>404</v>
      </c>
      <c r="H49" s="61" t="s">
        <v>397</v>
      </c>
      <c r="I49" s="61" t="s">
        <v>259</v>
      </c>
      <c r="J49" s="124" t="s">
        <v>457</v>
      </c>
      <c r="K49" s="70">
        <v>6</v>
      </c>
    </row>
    <row r="50" ht="17.25" customHeight="1" spans="1:11">
      <c r="A50" s="92"/>
      <c r="B50" s="61"/>
      <c r="C50" s="61" t="s">
        <v>319</v>
      </c>
      <c r="D50" s="90"/>
      <c r="E50" s="79" t="s">
        <v>458</v>
      </c>
      <c r="F50" s="109" t="s">
        <v>459</v>
      </c>
      <c r="G50" s="61" t="s">
        <v>404</v>
      </c>
      <c r="H50" s="61" t="s">
        <v>392</v>
      </c>
      <c r="I50" s="61" t="s">
        <v>259</v>
      </c>
      <c r="J50" s="125" t="s">
        <v>460</v>
      </c>
      <c r="K50" s="70">
        <v>4.5</v>
      </c>
    </row>
    <row r="51" ht="17.25" customHeight="1" spans="1:11">
      <c r="A51" s="110"/>
      <c r="B51" s="61"/>
      <c r="C51" s="61"/>
      <c r="D51" s="61"/>
      <c r="E51" s="61"/>
      <c r="F51" s="61"/>
      <c r="G51" s="61"/>
      <c r="H51" s="61"/>
      <c r="I51" s="61"/>
      <c r="J51" s="117" t="s">
        <v>406</v>
      </c>
      <c r="K51" s="118"/>
    </row>
    <row r="52" ht="17.25" customHeight="1" spans="1:11">
      <c r="A52" s="110"/>
      <c r="B52" s="61">
        <v>2022010513</v>
      </c>
      <c r="C52" s="61" t="s">
        <v>326</v>
      </c>
      <c r="D52" s="61" t="s">
        <v>453</v>
      </c>
      <c r="E52" s="61" t="s">
        <v>425</v>
      </c>
      <c r="F52" s="61" t="s">
        <v>403</v>
      </c>
      <c r="G52" s="61" t="s">
        <v>396</v>
      </c>
      <c r="H52" s="61" t="s">
        <v>392</v>
      </c>
      <c r="I52" s="61" t="s">
        <v>170</v>
      </c>
      <c r="J52" s="61"/>
      <c r="K52" s="70">
        <v>4</v>
      </c>
    </row>
    <row r="53" ht="17.25" customHeight="1" spans="1:11">
      <c r="A53" s="110"/>
      <c r="B53" s="61"/>
      <c r="C53" s="61"/>
      <c r="D53" s="61"/>
      <c r="E53" s="61"/>
      <c r="F53" s="61"/>
      <c r="G53" s="61"/>
      <c r="H53" s="61"/>
      <c r="I53" s="61"/>
      <c r="J53" s="117" t="s">
        <v>406</v>
      </c>
      <c r="K53" s="118"/>
    </row>
    <row r="54" ht="17.25" customHeight="1" spans="1:11">
      <c r="A54" s="110"/>
      <c r="B54" s="61">
        <v>2022010470</v>
      </c>
      <c r="C54" s="61" t="s">
        <v>297</v>
      </c>
      <c r="D54" s="61" t="s">
        <v>453</v>
      </c>
      <c r="E54" s="61" t="s">
        <v>454</v>
      </c>
      <c r="F54" s="61" t="s">
        <v>403</v>
      </c>
      <c r="G54" s="61" t="s">
        <v>396</v>
      </c>
      <c r="H54" s="61" t="s">
        <v>392</v>
      </c>
      <c r="I54" s="61" t="s">
        <v>170</v>
      </c>
      <c r="J54" s="61"/>
      <c r="K54" s="70">
        <v>4</v>
      </c>
    </row>
    <row r="55" ht="17.25" customHeight="1" spans="1:11">
      <c r="A55" s="110"/>
      <c r="B55" s="61"/>
      <c r="C55" s="61" t="s">
        <v>297</v>
      </c>
      <c r="D55" s="90"/>
      <c r="E55" s="79" t="s">
        <v>458</v>
      </c>
      <c r="F55" s="109" t="s">
        <v>459</v>
      </c>
      <c r="G55" s="61" t="s">
        <v>404</v>
      </c>
      <c r="H55" s="61" t="s">
        <v>392</v>
      </c>
      <c r="I55" s="61" t="s">
        <v>259</v>
      </c>
      <c r="J55" s="124" t="s">
        <v>461</v>
      </c>
      <c r="K55" s="70">
        <v>6</v>
      </c>
    </row>
    <row r="56" ht="17.25" customHeight="1" spans="1:11">
      <c r="A56" s="110"/>
      <c r="B56" s="61"/>
      <c r="C56" s="61" t="s">
        <v>297</v>
      </c>
      <c r="D56" s="61"/>
      <c r="E56" s="61" t="s">
        <v>462</v>
      </c>
      <c r="F56" s="61" t="s">
        <v>408</v>
      </c>
      <c r="G56" s="61" t="s">
        <v>391</v>
      </c>
      <c r="H56" s="61" t="s">
        <v>400</v>
      </c>
      <c r="I56" s="61" t="s">
        <v>259</v>
      </c>
      <c r="J56" s="124" t="s">
        <v>463</v>
      </c>
      <c r="K56" s="70">
        <v>3</v>
      </c>
    </row>
    <row r="57" ht="17.25" customHeight="1" spans="1:11">
      <c r="A57" s="110"/>
      <c r="B57" s="61"/>
      <c r="C57" s="61" t="s">
        <v>297</v>
      </c>
      <c r="D57" s="61"/>
      <c r="E57" s="61" t="s">
        <v>464</v>
      </c>
      <c r="F57" s="61" t="s">
        <v>465</v>
      </c>
      <c r="G57" s="61" t="s">
        <v>396</v>
      </c>
      <c r="H57" s="61" t="s">
        <v>392</v>
      </c>
      <c r="I57" s="61" t="s">
        <v>259</v>
      </c>
      <c r="J57" s="124" t="s">
        <v>466</v>
      </c>
      <c r="K57" s="70">
        <v>2</v>
      </c>
    </row>
    <row r="58" ht="17.25" customHeight="1" spans="1:11">
      <c r="A58" s="110"/>
      <c r="B58" s="61"/>
      <c r="C58" s="61" t="s">
        <v>297</v>
      </c>
      <c r="D58" s="61"/>
      <c r="E58" s="61" t="s">
        <v>467</v>
      </c>
      <c r="F58" s="61" t="s">
        <v>468</v>
      </c>
      <c r="G58" s="61" t="s">
        <v>391</v>
      </c>
      <c r="H58" s="61" t="s">
        <v>392</v>
      </c>
      <c r="I58" s="61" t="s">
        <v>259</v>
      </c>
      <c r="J58" s="124" t="s">
        <v>469</v>
      </c>
      <c r="K58" s="70">
        <v>3</v>
      </c>
    </row>
    <row r="59" ht="17.25" customHeight="1" spans="1:11">
      <c r="A59" s="110"/>
      <c r="B59" s="61"/>
      <c r="C59" s="61"/>
      <c r="D59" s="61"/>
      <c r="E59" s="61"/>
      <c r="F59" s="61"/>
      <c r="G59" s="61"/>
      <c r="H59" s="61"/>
      <c r="I59" s="61"/>
      <c r="J59" s="117" t="s">
        <v>406</v>
      </c>
      <c r="K59" s="118"/>
    </row>
    <row r="60" ht="17.25" customHeight="1" spans="1:11">
      <c r="A60" s="110"/>
      <c r="B60" s="61">
        <v>2022010387</v>
      </c>
      <c r="C60" s="61" t="s">
        <v>304</v>
      </c>
      <c r="D60" s="61" t="s">
        <v>453</v>
      </c>
      <c r="E60" s="61" t="s">
        <v>454</v>
      </c>
      <c r="F60" s="61" t="s">
        <v>403</v>
      </c>
      <c r="G60" s="61" t="s">
        <v>396</v>
      </c>
      <c r="H60" s="61" t="s">
        <v>400</v>
      </c>
      <c r="I60" s="61" t="s">
        <v>170</v>
      </c>
      <c r="J60" s="61"/>
      <c r="K60" s="70">
        <v>2</v>
      </c>
    </row>
    <row r="61" ht="17.25" customHeight="1" spans="1:11">
      <c r="A61" s="110"/>
      <c r="B61" s="61"/>
      <c r="C61" s="61"/>
      <c r="D61" s="61"/>
      <c r="E61" s="61"/>
      <c r="F61" s="61"/>
      <c r="G61" s="61"/>
      <c r="H61" s="61"/>
      <c r="I61" s="61"/>
      <c r="J61" s="117" t="s">
        <v>406</v>
      </c>
      <c r="K61" s="118"/>
    </row>
    <row r="62" ht="17.25" customHeight="1" spans="1:11">
      <c r="A62" s="110"/>
      <c r="B62" s="61">
        <v>2022010401</v>
      </c>
      <c r="C62" s="61" t="s">
        <v>283</v>
      </c>
      <c r="D62" s="61" t="s">
        <v>453</v>
      </c>
      <c r="E62" s="61" t="s">
        <v>455</v>
      </c>
      <c r="F62" s="61" t="s">
        <v>470</v>
      </c>
      <c r="G62" s="61" t="s">
        <v>396</v>
      </c>
      <c r="H62" s="61" t="s">
        <v>400</v>
      </c>
      <c r="I62" s="61" t="s">
        <v>170</v>
      </c>
      <c r="J62" s="126"/>
      <c r="K62" s="70">
        <v>2</v>
      </c>
    </row>
    <row r="63" ht="17.25" customHeight="1" spans="1:11">
      <c r="A63" s="110"/>
      <c r="B63" s="61"/>
      <c r="C63" s="61"/>
      <c r="D63" s="61"/>
      <c r="E63" s="61"/>
      <c r="F63" s="61"/>
      <c r="G63" s="61"/>
      <c r="H63" s="61"/>
      <c r="I63" s="61"/>
      <c r="J63" s="117" t="s">
        <v>406</v>
      </c>
      <c r="K63" s="118"/>
    </row>
    <row r="64" ht="17.25" customHeight="1" spans="1:11">
      <c r="A64" s="110"/>
      <c r="B64" s="61">
        <v>2022010402</v>
      </c>
      <c r="C64" s="61" t="s">
        <v>284</v>
      </c>
      <c r="D64" s="61" t="s">
        <v>453</v>
      </c>
      <c r="E64" s="61" t="s">
        <v>455</v>
      </c>
      <c r="F64" s="61" t="s">
        <v>403</v>
      </c>
      <c r="G64" s="61" t="s">
        <v>396</v>
      </c>
      <c r="H64" s="61" t="s">
        <v>400</v>
      </c>
      <c r="I64" s="61" t="s">
        <v>170</v>
      </c>
      <c r="J64" s="61"/>
      <c r="K64" s="70">
        <v>2</v>
      </c>
    </row>
    <row r="65" ht="17.25" customHeight="1" spans="1:11">
      <c r="A65" s="110"/>
      <c r="B65" s="61"/>
      <c r="C65" s="61"/>
      <c r="D65" s="61"/>
      <c r="E65" s="61"/>
      <c r="F65" s="61"/>
      <c r="G65" s="61"/>
      <c r="H65" s="61"/>
      <c r="I65" s="61"/>
      <c r="J65" s="117" t="s">
        <v>406</v>
      </c>
      <c r="K65" s="118"/>
    </row>
    <row r="66" ht="17.25" customHeight="1" spans="1:11">
      <c r="A66" s="110"/>
      <c r="B66" s="61">
        <v>2022010451</v>
      </c>
      <c r="C66" s="61" t="s">
        <v>316</v>
      </c>
      <c r="D66" s="61" t="s">
        <v>453</v>
      </c>
      <c r="E66" s="61" t="s">
        <v>425</v>
      </c>
      <c r="F66" s="61" t="s">
        <v>403</v>
      </c>
      <c r="G66" s="61" t="s">
        <v>471</v>
      </c>
      <c r="H66" s="61" t="s">
        <v>392</v>
      </c>
      <c r="I66" s="61" t="s">
        <v>170</v>
      </c>
      <c r="J66" s="61"/>
      <c r="K66" s="70">
        <v>4</v>
      </c>
    </row>
    <row r="67" ht="17.25" customHeight="1" spans="1:11">
      <c r="A67" s="110"/>
      <c r="B67" s="61"/>
      <c r="C67" s="61" t="s">
        <v>316</v>
      </c>
      <c r="D67" s="61"/>
      <c r="E67" s="61" t="s">
        <v>454</v>
      </c>
      <c r="F67" s="61" t="s">
        <v>403</v>
      </c>
      <c r="G67" s="61" t="s">
        <v>396</v>
      </c>
      <c r="H67" s="61" t="s">
        <v>397</v>
      </c>
      <c r="I67" s="61" t="s">
        <v>170</v>
      </c>
      <c r="J67" s="61"/>
      <c r="K67" s="70">
        <v>5</v>
      </c>
    </row>
    <row r="68" ht="17.25" customHeight="1" spans="1:11">
      <c r="A68" s="110"/>
      <c r="B68" s="61"/>
      <c r="C68" s="61" t="s">
        <v>316</v>
      </c>
      <c r="D68" s="61"/>
      <c r="E68" s="61" t="s">
        <v>455</v>
      </c>
      <c r="F68" s="61" t="s">
        <v>403</v>
      </c>
      <c r="G68" s="61" t="s">
        <v>396</v>
      </c>
      <c r="H68" s="61" t="s">
        <v>400</v>
      </c>
      <c r="I68" s="61" t="s">
        <v>170</v>
      </c>
      <c r="J68" s="61"/>
      <c r="K68" s="70">
        <v>2</v>
      </c>
    </row>
    <row r="69" ht="17.25" customHeight="1" spans="1:11">
      <c r="A69" s="110"/>
      <c r="B69" s="61"/>
      <c r="C69" s="61" t="s">
        <v>316</v>
      </c>
      <c r="D69" s="61"/>
      <c r="E69" s="61" t="s">
        <v>458</v>
      </c>
      <c r="F69" s="61" t="s">
        <v>459</v>
      </c>
      <c r="G69" s="61" t="s">
        <v>404</v>
      </c>
      <c r="H69" s="61" t="s">
        <v>392</v>
      </c>
      <c r="I69" s="61" t="s">
        <v>259</v>
      </c>
      <c r="J69" s="124" t="s">
        <v>472</v>
      </c>
      <c r="K69" s="70">
        <v>4.5</v>
      </c>
    </row>
    <row r="70" ht="17.25" customHeight="1" spans="1:11">
      <c r="A70" s="110"/>
      <c r="B70" s="61"/>
      <c r="C70" s="61"/>
      <c r="D70" s="61"/>
      <c r="E70" s="61"/>
      <c r="F70" s="61"/>
      <c r="G70" s="61"/>
      <c r="H70" s="61"/>
      <c r="I70" s="61"/>
      <c r="J70" s="117" t="s">
        <v>406</v>
      </c>
      <c r="K70" s="118"/>
    </row>
    <row r="71" ht="17.25" customHeight="1" spans="1:11">
      <c r="A71" s="110"/>
      <c r="B71" s="61">
        <v>2022010433</v>
      </c>
      <c r="C71" s="61" t="s">
        <v>293</v>
      </c>
      <c r="D71" s="61" t="s">
        <v>453</v>
      </c>
      <c r="E71" s="61" t="s">
        <v>473</v>
      </c>
      <c r="F71" s="61" t="s">
        <v>403</v>
      </c>
      <c r="G71" s="61" t="s">
        <v>396</v>
      </c>
      <c r="H71" s="61" t="s">
        <v>397</v>
      </c>
      <c r="I71" s="61" t="s">
        <v>170</v>
      </c>
      <c r="J71" s="61"/>
      <c r="K71" s="70">
        <v>5</v>
      </c>
    </row>
    <row r="72" ht="17.25" customHeight="1" spans="1:11">
      <c r="A72" s="110"/>
      <c r="B72" s="61"/>
      <c r="C72" s="61" t="s">
        <v>293</v>
      </c>
      <c r="D72" s="61"/>
      <c r="E72" s="61" t="s">
        <v>474</v>
      </c>
      <c r="F72" s="61" t="s">
        <v>403</v>
      </c>
      <c r="G72" s="61" t="s">
        <v>396</v>
      </c>
      <c r="H72" s="61" t="s">
        <v>400</v>
      </c>
      <c r="I72" s="61" t="s">
        <v>259</v>
      </c>
      <c r="J72" s="130" t="s">
        <v>475</v>
      </c>
      <c r="K72" s="70">
        <v>1</v>
      </c>
    </row>
    <row r="73" ht="17.25" customHeight="1" spans="1:11">
      <c r="A73" s="110"/>
      <c r="B73" s="61"/>
      <c r="C73" s="61" t="s">
        <v>293</v>
      </c>
      <c r="D73" s="61"/>
      <c r="E73" s="61" t="s">
        <v>476</v>
      </c>
      <c r="F73" s="61" t="s">
        <v>477</v>
      </c>
      <c r="G73" s="61" t="s">
        <v>391</v>
      </c>
      <c r="H73" s="61" t="s">
        <v>400</v>
      </c>
      <c r="I73" s="61" t="s">
        <v>259</v>
      </c>
      <c r="J73" s="61" t="s">
        <v>478</v>
      </c>
      <c r="K73" s="70">
        <v>2.66666666666667</v>
      </c>
    </row>
    <row r="74" ht="17.25" customHeight="1" spans="1:11">
      <c r="A74" s="110"/>
      <c r="B74" s="61"/>
      <c r="C74" s="61" t="s">
        <v>293</v>
      </c>
      <c r="D74" s="61"/>
      <c r="E74" s="61" t="s">
        <v>479</v>
      </c>
      <c r="F74" s="61" t="s">
        <v>403</v>
      </c>
      <c r="G74" s="61" t="s">
        <v>396</v>
      </c>
      <c r="H74" s="61" t="s">
        <v>400</v>
      </c>
      <c r="I74" s="61" t="s">
        <v>170</v>
      </c>
      <c r="J74" s="61"/>
      <c r="K74" s="70">
        <v>2</v>
      </c>
    </row>
    <row r="75" ht="17.25" customHeight="1" spans="1:11">
      <c r="A75" s="110"/>
      <c r="B75" s="61"/>
      <c r="C75" s="61"/>
      <c r="D75" s="61"/>
      <c r="E75" s="61"/>
      <c r="F75" s="61"/>
      <c r="G75" s="61"/>
      <c r="H75" s="61"/>
      <c r="I75" s="61"/>
      <c r="J75" s="117" t="s">
        <v>406</v>
      </c>
      <c r="K75" s="118"/>
    </row>
    <row r="76" ht="17.25" customHeight="1" spans="1:11">
      <c r="A76" s="110"/>
      <c r="B76" s="61">
        <v>2022010399</v>
      </c>
      <c r="C76" s="61" t="s">
        <v>279</v>
      </c>
      <c r="D76" s="61" t="s">
        <v>453</v>
      </c>
      <c r="E76" s="61" t="s">
        <v>454</v>
      </c>
      <c r="F76" s="61" t="s">
        <v>403</v>
      </c>
      <c r="G76" s="61" t="s">
        <v>396</v>
      </c>
      <c r="H76" s="61" t="s">
        <v>400</v>
      </c>
      <c r="I76" s="61" t="s">
        <v>170</v>
      </c>
      <c r="J76" s="61"/>
      <c r="K76" s="70">
        <v>2</v>
      </c>
    </row>
    <row r="77" ht="17.25" customHeight="1" spans="1:11">
      <c r="A77" s="110"/>
      <c r="B77" s="61"/>
      <c r="C77" s="61" t="s">
        <v>279</v>
      </c>
      <c r="D77" s="127"/>
      <c r="E77" s="127" t="s">
        <v>480</v>
      </c>
      <c r="F77" s="127" t="s">
        <v>408</v>
      </c>
      <c r="G77" s="127" t="s">
        <v>391</v>
      </c>
      <c r="H77" s="127" t="s">
        <v>400</v>
      </c>
      <c r="I77" s="127" t="s">
        <v>259</v>
      </c>
      <c r="J77" s="61" t="s">
        <v>481</v>
      </c>
      <c r="K77" s="70">
        <v>3</v>
      </c>
    </row>
    <row r="78" ht="17.25" customHeight="1" spans="1:11">
      <c r="A78" s="110"/>
      <c r="B78" s="128"/>
      <c r="C78" s="129"/>
      <c r="D78" s="77"/>
      <c r="E78" s="77"/>
      <c r="F78" s="77"/>
      <c r="G78" s="77"/>
      <c r="H78" s="77"/>
      <c r="I78" s="77"/>
      <c r="J78" s="117" t="s">
        <v>406</v>
      </c>
      <c r="K78" s="118"/>
    </row>
    <row r="79" ht="17.25" customHeight="1" spans="1:11">
      <c r="A79" s="62"/>
      <c r="B79" s="62">
        <v>2022010465</v>
      </c>
      <c r="C79" s="62" t="s">
        <v>112</v>
      </c>
      <c r="D79" s="62" t="s">
        <v>482</v>
      </c>
      <c r="E79" s="62" t="s">
        <v>483</v>
      </c>
      <c r="F79" s="62" t="s">
        <v>408</v>
      </c>
      <c r="G79" s="62" t="s">
        <v>391</v>
      </c>
      <c r="H79" s="62" t="s">
        <v>400</v>
      </c>
      <c r="I79" s="62" t="s">
        <v>170</v>
      </c>
      <c r="J79" s="78"/>
      <c r="K79" s="71">
        <v>4</v>
      </c>
    </row>
    <row r="80" ht="17.25" customHeight="1" spans="1:11">
      <c r="A80" s="62"/>
      <c r="B80" s="62">
        <v>2022010465</v>
      </c>
      <c r="C80" s="62" t="s">
        <v>112</v>
      </c>
      <c r="D80" s="62" t="s">
        <v>482</v>
      </c>
      <c r="E80" s="62" t="s">
        <v>483</v>
      </c>
      <c r="F80" s="62" t="s">
        <v>408</v>
      </c>
      <c r="G80" s="62" t="s">
        <v>391</v>
      </c>
      <c r="H80" s="62" t="s">
        <v>484</v>
      </c>
      <c r="I80" s="62" t="s">
        <v>259</v>
      </c>
      <c r="J80" s="62"/>
      <c r="K80" s="71">
        <v>3</v>
      </c>
    </row>
    <row r="81" ht="17.25" customHeight="1" spans="1:13">
      <c r="A81" s="62"/>
      <c r="B81" s="62"/>
      <c r="C81" s="62"/>
      <c r="D81" s="62"/>
      <c r="E81" s="62"/>
      <c r="F81" s="62"/>
      <c r="G81" s="62"/>
      <c r="H81" s="62"/>
      <c r="I81" s="62"/>
      <c r="J81" s="117" t="s">
        <v>406</v>
      </c>
      <c r="K81" s="118"/>
      <c r="L81" s="131"/>
      <c r="M81" s="131"/>
    </row>
    <row r="82" ht="17.25" customHeight="1" spans="1:11">
      <c r="A82" s="62"/>
      <c r="B82" s="62">
        <v>2022010463</v>
      </c>
      <c r="C82" s="62" t="s">
        <v>111</v>
      </c>
      <c r="D82" s="62" t="s">
        <v>482</v>
      </c>
      <c r="E82" s="62" t="s">
        <v>485</v>
      </c>
      <c r="F82" s="62" t="s">
        <v>486</v>
      </c>
      <c r="G82" s="62" t="s">
        <v>396</v>
      </c>
      <c r="H82" s="62" t="s">
        <v>397</v>
      </c>
      <c r="I82" s="62" t="s">
        <v>259</v>
      </c>
      <c r="J82" s="132" t="s">
        <v>487</v>
      </c>
      <c r="K82" s="71">
        <v>2.5</v>
      </c>
    </row>
    <row r="83" ht="17.25" customHeight="1" spans="1:11">
      <c r="A83" s="62"/>
      <c r="B83" s="62">
        <v>2022010463</v>
      </c>
      <c r="C83" s="62" t="s">
        <v>111</v>
      </c>
      <c r="D83" s="62" t="s">
        <v>482</v>
      </c>
      <c r="E83" s="62" t="s">
        <v>488</v>
      </c>
      <c r="F83" s="62" t="s">
        <v>489</v>
      </c>
      <c r="G83" s="62" t="s">
        <v>490</v>
      </c>
      <c r="H83" s="62" t="s">
        <v>491</v>
      </c>
      <c r="I83" s="62" t="s">
        <v>259</v>
      </c>
      <c r="J83" s="78" t="s">
        <v>487</v>
      </c>
      <c r="K83" s="71">
        <v>3</v>
      </c>
    </row>
    <row r="84" ht="17.25" customHeight="1" spans="1:11">
      <c r="A84" s="62"/>
      <c r="B84" s="62">
        <v>2022010463</v>
      </c>
      <c r="C84" s="62" t="s">
        <v>111</v>
      </c>
      <c r="D84" s="62" t="s">
        <v>482</v>
      </c>
      <c r="E84" s="62" t="s">
        <v>492</v>
      </c>
      <c r="F84" s="62" t="s">
        <v>493</v>
      </c>
      <c r="G84" s="62" t="s">
        <v>490</v>
      </c>
      <c r="H84" s="62" t="s">
        <v>392</v>
      </c>
      <c r="I84" s="62" t="s">
        <v>259</v>
      </c>
      <c r="J84" s="78" t="s">
        <v>487</v>
      </c>
      <c r="K84" s="71">
        <v>4</v>
      </c>
    </row>
    <row r="85" ht="17.25" customHeight="1" spans="1:11">
      <c r="A85" s="62"/>
      <c r="B85" s="62"/>
      <c r="C85" s="62"/>
      <c r="D85" s="62"/>
      <c r="E85" s="62"/>
      <c r="F85" s="62"/>
      <c r="G85" s="62"/>
      <c r="H85" s="62"/>
      <c r="I85" s="62"/>
      <c r="J85" s="117" t="s">
        <v>406</v>
      </c>
      <c r="K85" s="118"/>
    </row>
    <row r="86" ht="17.25" customHeight="1" spans="1:11">
      <c r="A86" s="62"/>
      <c r="B86" s="62">
        <v>2022010407</v>
      </c>
      <c r="C86" s="62" t="s">
        <v>108</v>
      </c>
      <c r="D86" s="62" t="s">
        <v>482</v>
      </c>
      <c r="E86" s="62" t="s">
        <v>480</v>
      </c>
      <c r="F86" s="62" t="s">
        <v>494</v>
      </c>
      <c r="G86" s="62" t="s">
        <v>391</v>
      </c>
      <c r="H86" s="62" t="s">
        <v>400</v>
      </c>
      <c r="I86" s="62" t="s">
        <v>259</v>
      </c>
      <c r="J86" s="78" t="s">
        <v>495</v>
      </c>
      <c r="K86" s="71">
        <v>3</v>
      </c>
    </row>
    <row r="87" ht="17.25" customHeight="1" spans="1:11">
      <c r="A87" s="62"/>
      <c r="B87" s="62">
        <v>2022010407</v>
      </c>
      <c r="C87" s="62" t="s">
        <v>108</v>
      </c>
      <c r="D87" s="62" t="s">
        <v>482</v>
      </c>
      <c r="E87" s="62" t="s">
        <v>496</v>
      </c>
      <c r="F87" s="62" t="s">
        <v>408</v>
      </c>
      <c r="G87" s="62" t="s">
        <v>396</v>
      </c>
      <c r="H87" s="62" t="s">
        <v>392</v>
      </c>
      <c r="I87" s="62" t="s">
        <v>170</v>
      </c>
      <c r="J87" s="62"/>
      <c r="K87" s="71">
        <v>4</v>
      </c>
    </row>
    <row r="88" ht="17.25" customHeight="1" spans="1:11">
      <c r="A88" s="62"/>
      <c r="B88" s="62">
        <v>2022010407</v>
      </c>
      <c r="C88" s="62" t="s">
        <v>108</v>
      </c>
      <c r="D88" s="62" t="s">
        <v>482</v>
      </c>
      <c r="E88" s="72" t="s">
        <v>497</v>
      </c>
      <c r="F88" s="62" t="s">
        <v>498</v>
      </c>
      <c r="G88" s="62" t="s">
        <v>404</v>
      </c>
      <c r="H88" s="62" t="s">
        <v>499</v>
      </c>
      <c r="I88" s="62" t="s">
        <v>170</v>
      </c>
      <c r="J88" s="62"/>
      <c r="K88" s="71">
        <v>12</v>
      </c>
    </row>
    <row r="89" ht="17.25" customHeight="1" spans="1:11">
      <c r="A89" s="62"/>
      <c r="B89" s="62">
        <v>2022010407</v>
      </c>
      <c r="C89" s="62" t="s">
        <v>108</v>
      </c>
      <c r="D89" s="62" t="s">
        <v>482</v>
      </c>
      <c r="E89" s="62" t="s">
        <v>500</v>
      </c>
      <c r="F89" s="62" t="s">
        <v>501</v>
      </c>
      <c r="G89" s="62" t="s">
        <v>391</v>
      </c>
      <c r="H89" s="62" t="s">
        <v>502</v>
      </c>
      <c r="I89" s="62" t="s">
        <v>259</v>
      </c>
      <c r="J89" s="78" t="s">
        <v>503</v>
      </c>
      <c r="K89" s="71">
        <v>2</v>
      </c>
    </row>
    <row r="90" ht="17.25" customHeight="1" spans="1:11">
      <c r="A90" s="62"/>
      <c r="B90" s="62">
        <v>2022010407</v>
      </c>
      <c r="C90" s="62" t="s">
        <v>108</v>
      </c>
      <c r="D90" s="62" t="s">
        <v>482</v>
      </c>
      <c r="E90" s="62" t="s">
        <v>504</v>
      </c>
      <c r="F90" s="62" t="s">
        <v>408</v>
      </c>
      <c r="G90" s="62" t="s">
        <v>396</v>
      </c>
      <c r="H90" s="62" t="s">
        <v>400</v>
      </c>
      <c r="I90" s="62" t="s">
        <v>170</v>
      </c>
      <c r="J90" s="62"/>
      <c r="K90" s="71">
        <v>2</v>
      </c>
    </row>
    <row r="91" ht="17.25" customHeight="1" spans="1:11">
      <c r="A91" s="62"/>
      <c r="B91" s="62"/>
      <c r="C91" s="62"/>
      <c r="D91" s="62"/>
      <c r="E91" s="62"/>
      <c r="F91" s="62"/>
      <c r="G91" s="62"/>
      <c r="H91" s="62"/>
      <c r="I91" s="62"/>
      <c r="J91" s="117" t="s">
        <v>406</v>
      </c>
      <c r="K91" s="118"/>
    </row>
    <row r="92" ht="17.25" customHeight="1" spans="1:11">
      <c r="A92" s="62"/>
      <c r="B92" s="62">
        <v>2022010468</v>
      </c>
      <c r="C92" s="62" t="s">
        <v>114</v>
      </c>
      <c r="D92" s="62" t="s">
        <v>482</v>
      </c>
      <c r="E92" s="62" t="s">
        <v>505</v>
      </c>
      <c r="F92" s="62" t="s">
        <v>403</v>
      </c>
      <c r="G92" s="62" t="s">
        <v>396</v>
      </c>
      <c r="H92" s="62" t="s">
        <v>400</v>
      </c>
      <c r="I92" s="62" t="s">
        <v>259</v>
      </c>
      <c r="J92" s="78" t="s">
        <v>506</v>
      </c>
      <c r="K92" s="71">
        <v>1.33333333333333</v>
      </c>
    </row>
    <row r="93" ht="17.25" customHeight="1" spans="1:12">
      <c r="A93" s="62"/>
      <c r="B93" s="72">
        <v>2022010468</v>
      </c>
      <c r="C93" s="72" t="s">
        <v>114</v>
      </c>
      <c r="D93" s="72" t="s">
        <v>482</v>
      </c>
      <c r="E93" s="72" t="s">
        <v>507</v>
      </c>
      <c r="F93" s="72" t="s">
        <v>508</v>
      </c>
      <c r="G93" s="72" t="s">
        <v>404</v>
      </c>
      <c r="H93" s="72" t="s">
        <v>509</v>
      </c>
      <c r="I93" s="72" t="s">
        <v>259</v>
      </c>
      <c r="J93" s="78" t="s">
        <v>510</v>
      </c>
      <c r="K93" s="71">
        <v>2.5</v>
      </c>
      <c r="L93" s="86" t="s">
        <v>391</v>
      </c>
    </row>
    <row r="94" ht="17.25" customHeight="1" spans="1:11">
      <c r="A94" s="62"/>
      <c r="B94" s="62">
        <v>2022010468</v>
      </c>
      <c r="C94" s="62" t="s">
        <v>114</v>
      </c>
      <c r="D94" s="62" t="s">
        <v>482</v>
      </c>
      <c r="E94" s="62" t="s">
        <v>500</v>
      </c>
      <c r="F94" s="62" t="s">
        <v>511</v>
      </c>
      <c r="G94" s="62" t="s">
        <v>391</v>
      </c>
      <c r="H94" s="62" t="s">
        <v>400</v>
      </c>
      <c r="I94" s="62" t="s">
        <v>259</v>
      </c>
      <c r="J94" s="78" t="s">
        <v>512</v>
      </c>
      <c r="K94" s="71">
        <v>2</v>
      </c>
    </row>
    <row r="95" ht="17.25" customHeight="1" spans="1:11">
      <c r="A95" s="62"/>
      <c r="B95" s="62"/>
      <c r="C95" s="62"/>
      <c r="D95" s="62"/>
      <c r="E95" s="62"/>
      <c r="F95" s="62"/>
      <c r="G95" s="62"/>
      <c r="H95" s="62"/>
      <c r="I95" s="62"/>
      <c r="J95" s="117" t="s">
        <v>406</v>
      </c>
      <c r="K95" s="118"/>
    </row>
    <row r="96" ht="17.25" customHeight="1" spans="1:12">
      <c r="A96" s="62"/>
      <c r="B96" s="62">
        <v>2022010477</v>
      </c>
      <c r="C96" s="62" t="s">
        <v>125</v>
      </c>
      <c r="D96" s="62" t="s">
        <v>482</v>
      </c>
      <c r="E96" s="62" t="s">
        <v>513</v>
      </c>
      <c r="F96" s="62" t="s">
        <v>403</v>
      </c>
      <c r="G96" s="62" t="s">
        <v>404</v>
      </c>
      <c r="H96" s="62" t="s">
        <v>514</v>
      </c>
      <c r="I96" s="62" t="s">
        <v>259</v>
      </c>
      <c r="J96" s="78" t="s">
        <v>515</v>
      </c>
      <c r="K96" s="71"/>
      <c r="L96" s="86" t="s">
        <v>516</v>
      </c>
    </row>
    <row r="97" ht="17.25" customHeight="1" spans="1:11">
      <c r="A97" s="62"/>
      <c r="B97" s="62">
        <v>2022010477</v>
      </c>
      <c r="C97" s="62" t="s">
        <v>125</v>
      </c>
      <c r="D97" s="62" t="s">
        <v>482</v>
      </c>
      <c r="E97" s="62" t="s">
        <v>517</v>
      </c>
      <c r="F97" s="62" t="s">
        <v>403</v>
      </c>
      <c r="G97" s="62" t="s">
        <v>396</v>
      </c>
      <c r="H97" s="62" t="s">
        <v>400</v>
      </c>
      <c r="I97" s="62" t="s">
        <v>170</v>
      </c>
      <c r="J97" s="62"/>
      <c r="K97" s="71">
        <v>2</v>
      </c>
    </row>
    <row r="98" ht="17.25" customHeight="1" spans="1:12">
      <c r="A98" s="62"/>
      <c r="B98" s="62">
        <v>2022010477</v>
      </c>
      <c r="C98" s="62" t="s">
        <v>125</v>
      </c>
      <c r="D98" s="62" t="s">
        <v>482</v>
      </c>
      <c r="E98" s="62" t="s">
        <v>518</v>
      </c>
      <c r="F98" s="62" t="s">
        <v>403</v>
      </c>
      <c r="G98" s="62" t="s">
        <v>396</v>
      </c>
      <c r="H98" s="62" t="s">
        <v>397</v>
      </c>
      <c r="I98" s="62" t="s">
        <v>170</v>
      </c>
      <c r="J98" s="62"/>
      <c r="K98" s="71"/>
      <c r="L98" s="86" t="s">
        <v>519</v>
      </c>
    </row>
    <row r="99" ht="17.25" customHeight="1" spans="1:11">
      <c r="A99" s="62"/>
      <c r="B99" s="62">
        <v>2022010477</v>
      </c>
      <c r="C99" s="62" t="s">
        <v>125</v>
      </c>
      <c r="D99" s="62" t="s">
        <v>482</v>
      </c>
      <c r="E99" s="62" t="s">
        <v>520</v>
      </c>
      <c r="F99" s="62" t="s">
        <v>521</v>
      </c>
      <c r="G99" s="62" t="s">
        <v>391</v>
      </c>
      <c r="H99" s="62" t="s">
        <v>502</v>
      </c>
      <c r="I99" s="62" t="s">
        <v>259</v>
      </c>
      <c r="J99" s="78" t="s">
        <v>522</v>
      </c>
      <c r="K99" s="71">
        <v>2.66666666666667</v>
      </c>
    </row>
    <row r="100" ht="17.25" customHeight="1" spans="1:11">
      <c r="A100" s="62"/>
      <c r="B100" s="72">
        <v>2022010477</v>
      </c>
      <c r="C100" s="72" t="s">
        <v>125</v>
      </c>
      <c r="D100" s="72" t="s">
        <v>482</v>
      </c>
      <c r="E100" s="72" t="s">
        <v>523</v>
      </c>
      <c r="F100" s="72" t="s">
        <v>524</v>
      </c>
      <c r="G100" s="72" t="s">
        <v>404</v>
      </c>
      <c r="H100" s="72" t="s">
        <v>400</v>
      </c>
      <c r="I100" s="72" t="s">
        <v>259</v>
      </c>
      <c r="J100" s="78" t="s">
        <v>525</v>
      </c>
      <c r="K100" s="71"/>
    </row>
    <row r="101" ht="17.25" customHeight="1" spans="1:11">
      <c r="A101" s="62"/>
      <c r="B101" s="62">
        <v>2022010477</v>
      </c>
      <c r="C101" s="62" t="s">
        <v>125</v>
      </c>
      <c r="D101" s="62" t="s">
        <v>482</v>
      </c>
      <c r="E101" s="62" t="s">
        <v>526</v>
      </c>
      <c r="F101" s="62" t="s">
        <v>527</v>
      </c>
      <c r="G101" s="62" t="s">
        <v>404</v>
      </c>
      <c r="H101" s="62" t="s">
        <v>528</v>
      </c>
      <c r="I101" s="62" t="s">
        <v>259</v>
      </c>
      <c r="J101" s="78" t="s">
        <v>529</v>
      </c>
      <c r="K101" s="71"/>
    </row>
    <row r="102" ht="17.25" customHeight="1" spans="1:12">
      <c r="A102" s="62"/>
      <c r="B102" s="72">
        <v>2022010477</v>
      </c>
      <c r="C102" s="72" t="s">
        <v>125</v>
      </c>
      <c r="D102" s="72" t="s">
        <v>482</v>
      </c>
      <c r="E102" s="72" t="s">
        <v>530</v>
      </c>
      <c r="F102" s="72" t="s">
        <v>531</v>
      </c>
      <c r="G102" s="72" t="s">
        <v>404</v>
      </c>
      <c r="H102" s="72" t="s">
        <v>532</v>
      </c>
      <c r="I102" s="72" t="s">
        <v>259</v>
      </c>
      <c r="J102" s="78" t="s">
        <v>533</v>
      </c>
      <c r="K102" s="71">
        <v>2</v>
      </c>
      <c r="L102" s="86" t="s">
        <v>391</v>
      </c>
    </row>
    <row r="103" ht="17.25" customHeight="1" spans="1:11">
      <c r="A103" s="62"/>
      <c r="B103" s="62"/>
      <c r="C103" s="62"/>
      <c r="D103" s="62"/>
      <c r="E103" s="62"/>
      <c r="F103" s="62"/>
      <c r="G103" s="62"/>
      <c r="H103" s="62"/>
      <c r="I103" s="62"/>
      <c r="J103" s="117" t="s">
        <v>406</v>
      </c>
      <c r="K103" s="118"/>
    </row>
    <row r="104" ht="17.25" customHeight="1" spans="1:11">
      <c r="A104" s="62"/>
      <c r="B104" s="72">
        <v>2022010506</v>
      </c>
      <c r="C104" s="72" t="s">
        <v>135</v>
      </c>
      <c r="D104" s="72" t="s">
        <v>482</v>
      </c>
      <c r="E104" s="72" t="s">
        <v>534</v>
      </c>
      <c r="F104" s="72" t="s">
        <v>403</v>
      </c>
      <c r="G104" s="72" t="s">
        <v>396</v>
      </c>
      <c r="H104" s="72" t="s">
        <v>400</v>
      </c>
      <c r="I104" s="72" t="s">
        <v>170</v>
      </c>
      <c r="J104" s="62"/>
      <c r="K104" s="71">
        <v>2</v>
      </c>
    </row>
    <row r="105" ht="17.25" customHeight="1" spans="1:11">
      <c r="A105" s="62"/>
      <c r="B105" s="62">
        <v>2022010506</v>
      </c>
      <c r="C105" s="62" t="s">
        <v>135</v>
      </c>
      <c r="D105" s="62" t="s">
        <v>482</v>
      </c>
      <c r="E105" s="62" t="s">
        <v>500</v>
      </c>
      <c r="F105" s="62" t="s">
        <v>521</v>
      </c>
      <c r="G105" s="62" t="s">
        <v>391</v>
      </c>
      <c r="H105" s="62" t="s">
        <v>502</v>
      </c>
      <c r="I105" s="62" t="s">
        <v>259</v>
      </c>
      <c r="J105" s="78" t="s">
        <v>535</v>
      </c>
      <c r="K105" s="71">
        <v>2</v>
      </c>
    </row>
    <row r="106" ht="17.25" customHeight="1" spans="1:11">
      <c r="A106" s="62"/>
      <c r="B106" s="62"/>
      <c r="C106" s="62"/>
      <c r="D106" s="62"/>
      <c r="E106" s="62"/>
      <c r="F106" s="62"/>
      <c r="G106" s="62"/>
      <c r="H106" s="62"/>
      <c r="I106" s="62"/>
      <c r="J106" s="117" t="s">
        <v>406</v>
      </c>
      <c r="K106" s="118"/>
    </row>
    <row r="107" ht="17.25" customHeight="1" spans="1:11">
      <c r="A107" s="62"/>
      <c r="B107" s="62">
        <v>2022010837</v>
      </c>
      <c r="C107" s="62" t="s">
        <v>138</v>
      </c>
      <c r="D107" s="62" t="s">
        <v>482</v>
      </c>
      <c r="E107" s="62" t="s">
        <v>536</v>
      </c>
      <c r="F107" s="62" t="s">
        <v>419</v>
      </c>
      <c r="G107" s="62" t="s">
        <v>396</v>
      </c>
      <c r="H107" s="62" t="s">
        <v>392</v>
      </c>
      <c r="I107" s="62" t="s">
        <v>170</v>
      </c>
      <c r="J107" s="62"/>
      <c r="K107" s="71">
        <v>4</v>
      </c>
    </row>
    <row r="108" ht="17.25" customHeight="1" spans="1:11">
      <c r="A108" s="62"/>
      <c r="B108" s="62">
        <v>2022010837</v>
      </c>
      <c r="C108" s="62" t="s">
        <v>138</v>
      </c>
      <c r="D108" s="62" t="s">
        <v>482</v>
      </c>
      <c r="E108" s="98" t="s">
        <v>537</v>
      </c>
      <c r="F108" s="62" t="s">
        <v>419</v>
      </c>
      <c r="G108" s="62" t="s">
        <v>396</v>
      </c>
      <c r="H108" s="62" t="s">
        <v>397</v>
      </c>
      <c r="I108" s="62" t="s">
        <v>170</v>
      </c>
      <c r="J108" s="62"/>
      <c r="K108" s="71">
        <v>5</v>
      </c>
    </row>
    <row r="109" ht="17.25" customHeight="1" spans="1:11">
      <c r="A109" s="62"/>
      <c r="B109" s="62"/>
      <c r="C109" s="62"/>
      <c r="D109" s="62"/>
      <c r="E109" s="62"/>
      <c r="F109" s="62"/>
      <c r="G109" s="62"/>
      <c r="H109" s="62"/>
      <c r="I109" s="62"/>
      <c r="J109" s="117" t="s">
        <v>406</v>
      </c>
      <c r="K109" s="118"/>
    </row>
    <row r="110" ht="17.25" customHeight="1" spans="1:11">
      <c r="A110" s="62"/>
      <c r="B110" s="62">
        <v>2022010406</v>
      </c>
      <c r="C110" s="62" t="s">
        <v>106</v>
      </c>
      <c r="D110" s="62" t="s">
        <v>482</v>
      </c>
      <c r="E110" s="62" t="s">
        <v>538</v>
      </c>
      <c r="F110" s="62" t="s">
        <v>408</v>
      </c>
      <c r="G110" s="62" t="s">
        <v>396</v>
      </c>
      <c r="H110" s="62" t="s">
        <v>397</v>
      </c>
      <c r="I110" s="62" t="s">
        <v>170</v>
      </c>
      <c r="J110" s="62"/>
      <c r="K110" s="71">
        <v>8</v>
      </c>
    </row>
    <row r="111" ht="17.25" customHeight="1" spans="1:11">
      <c r="A111" s="62"/>
      <c r="B111" s="72">
        <v>2022010406</v>
      </c>
      <c r="C111" s="72" t="s">
        <v>106</v>
      </c>
      <c r="D111" s="72" t="s">
        <v>482</v>
      </c>
      <c r="E111" s="72" t="s">
        <v>539</v>
      </c>
      <c r="F111" s="72" t="s">
        <v>540</v>
      </c>
      <c r="G111" s="72" t="s">
        <v>396</v>
      </c>
      <c r="H111" s="72" t="s">
        <v>397</v>
      </c>
      <c r="I111" s="72" t="s">
        <v>170</v>
      </c>
      <c r="J111" s="62"/>
      <c r="K111" s="71">
        <v>5</v>
      </c>
    </row>
    <row r="112" ht="17.25" customHeight="1" spans="1:11">
      <c r="A112" s="62"/>
      <c r="B112" s="62">
        <v>2022010406</v>
      </c>
      <c r="C112" s="62" t="s">
        <v>106</v>
      </c>
      <c r="D112" s="62" t="s">
        <v>482</v>
      </c>
      <c r="E112" s="62" t="s">
        <v>480</v>
      </c>
      <c r="F112" s="62" t="s">
        <v>541</v>
      </c>
      <c r="G112" s="62" t="s">
        <v>391</v>
      </c>
      <c r="H112" s="62" t="s">
        <v>400</v>
      </c>
      <c r="I112" s="62" t="s">
        <v>259</v>
      </c>
      <c r="J112" s="78" t="s">
        <v>542</v>
      </c>
      <c r="K112" s="133">
        <v>4</v>
      </c>
    </row>
    <row r="113" ht="17.25" customHeight="1" spans="1:11">
      <c r="A113" s="62"/>
      <c r="B113" s="62">
        <v>2022010406</v>
      </c>
      <c r="C113" s="62" t="s">
        <v>106</v>
      </c>
      <c r="D113" s="62" t="s">
        <v>482</v>
      </c>
      <c r="E113" s="62" t="s">
        <v>480</v>
      </c>
      <c r="F113" s="62" t="s">
        <v>541</v>
      </c>
      <c r="G113" s="62" t="s">
        <v>391</v>
      </c>
      <c r="H113" s="62" t="s">
        <v>400</v>
      </c>
      <c r="I113" s="62" t="s">
        <v>259</v>
      </c>
      <c r="J113" s="78" t="s">
        <v>543</v>
      </c>
      <c r="K113" s="63">
        <v>3</v>
      </c>
    </row>
    <row r="114" ht="17.25" customHeight="1" spans="1:11">
      <c r="A114" s="62"/>
      <c r="B114" s="62"/>
      <c r="C114" s="62"/>
      <c r="D114" s="62"/>
      <c r="E114" s="62"/>
      <c r="F114" s="62"/>
      <c r="G114" s="62"/>
      <c r="H114" s="62"/>
      <c r="I114" s="62"/>
      <c r="J114" s="117" t="s">
        <v>406</v>
      </c>
      <c r="K114" s="118"/>
    </row>
    <row r="115" ht="17.25" customHeight="1" spans="1:11">
      <c r="A115" s="62"/>
      <c r="B115" s="62">
        <v>2022011451</v>
      </c>
      <c r="C115" s="62" t="s">
        <v>137</v>
      </c>
      <c r="D115" s="62" t="s">
        <v>482</v>
      </c>
      <c r="E115" s="62" t="s">
        <v>544</v>
      </c>
      <c r="F115" s="62" t="s">
        <v>545</v>
      </c>
      <c r="G115" s="62" t="s">
        <v>546</v>
      </c>
      <c r="H115" s="62" t="s">
        <v>547</v>
      </c>
      <c r="I115" s="62" t="s">
        <v>170</v>
      </c>
      <c r="J115" s="62"/>
      <c r="K115" s="63">
        <v>5</v>
      </c>
    </row>
    <row r="116" ht="17.25" customHeight="1" spans="1:13">
      <c r="A116" s="62"/>
      <c r="B116" s="62">
        <v>2022011451</v>
      </c>
      <c r="C116" s="62" t="s">
        <v>137</v>
      </c>
      <c r="D116" s="62" t="s">
        <v>482</v>
      </c>
      <c r="E116" s="62" t="s">
        <v>548</v>
      </c>
      <c r="F116" s="62" t="s">
        <v>434</v>
      </c>
      <c r="G116" s="62" t="s">
        <v>549</v>
      </c>
      <c r="H116" s="62" t="s">
        <v>550</v>
      </c>
      <c r="I116" s="62" t="s">
        <v>170</v>
      </c>
      <c r="J116" s="62"/>
      <c r="K116" s="73">
        <v>4</v>
      </c>
      <c r="M116" s="86" t="s">
        <v>551</v>
      </c>
    </row>
    <row r="117" ht="17.25" customHeight="1" spans="1:11">
      <c r="A117" s="62"/>
      <c r="B117" s="72">
        <v>2022011451</v>
      </c>
      <c r="C117" s="72" t="s">
        <v>137</v>
      </c>
      <c r="D117" s="72" t="s">
        <v>482</v>
      </c>
      <c r="E117" s="72"/>
      <c r="F117" s="72" t="s">
        <v>552</v>
      </c>
      <c r="G117" s="72" t="s">
        <v>553</v>
      </c>
      <c r="H117" s="72" t="s">
        <v>547</v>
      </c>
      <c r="I117" s="72" t="s">
        <v>259</v>
      </c>
      <c r="J117" s="78" t="s">
        <v>554</v>
      </c>
      <c r="K117" s="63">
        <v>0</v>
      </c>
    </row>
    <row r="118" ht="17.25" customHeight="1" spans="1:11">
      <c r="A118" s="62"/>
      <c r="B118" s="72">
        <v>2022011451</v>
      </c>
      <c r="C118" s="72" t="s">
        <v>137</v>
      </c>
      <c r="D118" s="72" t="s">
        <v>482</v>
      </c>
      <c r="E118" s="72"/>
      <c r="F118" s="72" t="s">
        <v>555</v>
      </c>
      <c r="G118" s="72" t="s">
        <v>556</v>
      </c>
      <c r="H118" s="72" t="s">
        <v>557</v>
      </c>
      <c r="I118" s="72" t="s">
        <v>259</v>
      </c>
      <c r="J118" s="78" t="s">
        <v>558</v>
      </c>
      <c r="K118" s="63">
        <f>7*2/3</f>
        <v>4.66666666666667</v>
      </c>
    </row>
    <row r="119" ht="17.25" customHeight="1" spans="1:11">
      <c r="A119" s="62"/>
      <c r="B119" s="62"/>
      <c r="C119" s="62"/>
      <c r="D119" s="62"/>
      <c r="E119" s="62"/>
      <c r="F119" s="62"/>
      <c r="G119" s="62"/>
      <c r="H119" s="62"/>
      <c r="I119" s="62"/>
      <c r="J119" s="117" t="s">
        <v>406</v>
      </c>
      <c r="K119" s="118"/>
    </row>
    <row r="120" ht="17.25" customHeight="1" spans="1:11">
      <c r="A120" s="62"/>
      <c r="B120" s="62">
        <v>2022010478</v>
      </c>
      <c r="C120" s="62" t="s">
        <v>126</v>
      </c>
      <c r="D120" s="62" t="s">
        <v>482</v>
      </c>
      <c r="E120" s="62" t="s">
        <v>559</v>
      </c>
      <c r="F120" s="62" t="s">
        <v>434</v>
      </c>
      <c r="G120" s="62" t="s">
        <v>391</v>
      </c>
      <c r="H120" s="62" t="s">
        <v>400</v>
      </c>
      <c r="I120" s="62" t="s">
        <v>170</v>
      </c>
      <c r="J120" s="62"/>
      <c r="K120" s="73">
        <v>4</v>
      </c>
    </row>
    <row r="121" ht="17.25" customHeight="1" spans="1:11">
      <c r="A121" s="62"/>
      <c r="B121" s="62">
        <v>2022010478</v>
      </c>
      <c r="C121" s="62" t="s">
        <v>126</v>
      </c>
      <c r="D121" s="62" t="s">
        <v>482</v>
      </c>
      <c r="E121" s="62" t="s">
        <v>560</v>
      </c>
      <c r="F121" s="62" t="s">
        <v>437</v>
      </c>
      <c r="G121" s="62" t="s">
        <v>404</v>
      </c>
      <c r="H121" s="62" t="s">
        <v>400</v>
      </c>
      <c r="I121" s="62" t="s">
        <v>170</v>
      </c>
      <c r="J121" s="62"/>
      <c r="K121" s="63">
        <v>6</v>
      </c>
    </row>
    <row r="122" ht="17.25" customHeight="1" spans="1:11">
      <c r="A122" s="62"/>
      <c r="B122" s="62">
        <v>2022010478</v>
      </c>
      <c r="C122" s="62" t="s">
        <v>126</v>
      </c>
      <c r="D122" s="62" t="s">
        <v>482</v>
      </c>
      <c r="E122" s="62" t="s">
        <v>561</v>
      </c>
      <c r="F122" s="62" t="s">
        <v>562</v>
      </c>
      <c r="G122" s="62" t="s">
        <v>391</v>
      </c>
      <c r="H122" s="62" t="s">
        <v>392</v>
      </c>
      <c r="I122" s="62" t="s">
        <v>259</v>
      </c>
      <c r="J122" s="78" t="s">
        <v>563</v>
      </c>
      <c r="K122" s="63">
        <v>4</v>
      </c>
    </row>
    <row r="123" ht="17.25" customHeight="1" spans="1:11">
      <c r="A123" s="62"/>
      <c r="B123" s="62">
        <v>2022010478</v>
      </c>
      <c r="C123" s="62" t="s">
        <v>126</v>
      </c>
      <c r="D123" s="62" t="s">
        <v>482</v>
      </c>
      <c r="E123" s="62" t="s">
        <v>454</v>
      </c>
      <c r="F123" s="62" t="s">
        <v>403</v>
      </c>
      <c r="G123" s="62" t="s">
        <v>396</v>
      </c>
      <c r="H123" s="62" t="s">
        <v>392</v>
      </c>
      <c r="I123" s="62" t="s">
        <v>170</v>
      </c>
      <c r="J123" s="62"/>
      <c r="K123" s="73">
        <v>4</v>
      </c>
    </row>
    <row r="124" ht="17.25" customHeight="1" spans="1:11">
      <c r="A124" s="62"/>
      <c r="B124" s="62"/>
      <c r="C124" s="62"/>
      <c r="D124" s="62"/>
      <c r="E124" s="62"/>
      <c r="F124" s="62"/>
      <c r="G124" s="62"/>
      <c r="H124" s="62"/>
      <c r="I124" s="62"/>
      <c r="J124" s="117" t="s">
        <v>406</v>
      </c>
      <c r="K124" s="118"/>
    </row>
    <row r="125" ht="17.25" customHeight="1" spans="1:11">
      <c r="A125" s="62"/>
      <c r="B125" s="62">
        <v>2022010490</v>
      </c>
      <c r="C125" s="62" t="s">
        <v>133</v>
      </c>
      <c r="D125" s="62" t="s">
        <v>482</v>
      </c>
      <c r="E125" s="62" t="s">
        <v>564</v>
      </c>
      <c r="F125" s="62" t="s">
        <v>565</v>
      </c>
      <c r="G125" s="62"/>
      <c r="H125" s="62"/>
      <c r="I125" s="62"/>
      <c r="J125" s="62" t="s">
        <v>566</v>
      </c>
      <c r="K125" s="63"/>
    </row>
    <row r="126" ht="17.25" customHeight="1" spans="1:11">
      <c r="A126" s="62"/>
      <c r="B126" s="62"/>
      <c r="C126" s="62"/>
      <c r="D126" s="62"/>
      <c r="E126" s="62"/>
      <c r="F126" s="62"/>
      <c r="G126" s="62"/>
      <c r="H126" s="62"/>
      <c r="I126" s="62"/>
      <c r="J126" s="117" t="s">
        <v>406</v>
      </c>
      <c r="K126" s="118"/>
    </row>
    <row r="127" ht="17.25" customHeight="1" spans="1:11">
      <c r="A127" s="62"/>
      <c r="B127" s="62">
        <v>2022010489</v>
      </c>
      <c r="C127" s="62" t="s">
        <v>132</v>
      </c>
      <c r="D127" s="62" t="s">
        <v>482</v>
      </c>
      <c r="E127" s="62" t="s">
        <v>567</v>
      </c>
      <c r="F127" s="62" t="s">
        <v>419</v>
      </c>
      <c r="G127" s="62" t="s">
        <v>396</v>
      </c>
      <c r="H127" s="62" t="s">
        <v>547</v>
      </c>
      <c r="I127" s="62" t="s">
        <v>170</v>
      </c>
      <c r="J127" s="62"/>
      <c r="K127" s="73">
        <v>5</v>
      </c>
    </row>
    <row r="128" ht="17.25" customHeight="1" spans="1:11">
      <c r="A128" s="62"/>
      <c r="B128" s="62">
        <v>2022010489</v>
      </c>
      <c r="C128" s="62" t="s">
        <v>132</v>
      </c>
      <c r="D128" s="62" t="s">
        <v>482</v>
      </c>
      <c r="E128" s="62" t="s">
        <v>568</v>
      </c>
      <c r="F128" s="62"/>
      <c r="G128" s="62"/>
      <c r="H128" s="62"/>
      <c r="I128" s="62" t="s">
        <v>259</v>
      </c>
      <c r="J128" s="62" t="s">
        <v>566</v>
      </c>
      <c r="K128" s="63" t="s">
        <v>296</v>
      </c>
    </row>
    <row r="129" ht="17.25" customHeight="1" spans="1:11">
      <c r="A129" s="62"/>
      <c r="B129" s="62"/>
      <c r="C129" s="62"/>
      <c r="D129" s="62"/>
      <c r="E129" s="62"/>
      <c r="F129" s="62"/>
      <c r="G129" s="62"/>
      <c r="H129" s="62"/>
      <c r="I129" s="62"/>
      <c r="J129" s="117" t="s">
        <v>406</v>
      </c>
      <c r="K129" s="118"/>
    </row>
    <row r="130" ht="17.25" customHeight="1" spans="1:11">
      <c r="A130" s="62"/>
      <c r="B130" s="62">
        <v>2022010471</v>
      </c>
      <c r="C130" s="62" t="s">
        <v>116</v>
      </c>
      <c r="D130" s="62" t="s">
        <v>482</v>
      </c>
      <c r="E130" s="62" t="s">
        <v>530</v>
      </c>
      <c r="F130" s="62" t="s">
        <v>508</v>
      </c>
      <c r="G130" s="62" t="s">
        <v>569</v>
      </c>
      <c r="H130" s="62" t="s">
        <v>502</v>
      </c>
      <c r="I130" s="62" t="s">
        <v>259</v>
      </c>
      <c r="J130" s="78" t="s">
        <v>570</v>
      </c>
      <c r="K130" s="63">
        <v>2</v>
      </c>
    </row>
    <row r="131" ht="17.25" customHeight="1" spans="1:11">
      <c r="A131" s="62"/>
      <c r="B131" s="72">
        <v>2022010471</v>
      </c>
      <c r="C131" s="72" t="s">
        <v>116</v>
      </c>
      <c r="D131" s="72" t="s">
        <v>482</v>
      </c>
      <c r="E131" s="72" t="s">
        <v>571</v>
      </c>
      <c r="F131" s="72" t="s">
        <v>489</v>
      </c>
      <c r="G131" s="72" t="s">
        <v>435</v>
      </c>
      <c r="H131" s="72" t="s">
        <v>528</v>
      </c>
      <c r="I131" s="72" t="s">
        <v>259</v>
      </c>
      <c r="J131" s="142" t="s">
        <v>572</v>
      </c>
      <c r="K131" s="73">
        <v>4</v>
      </c>
    </row>
    <row r="132" ht="17.25" customHeight="1" spans="1:10">
      <c r="A132" s="62"/>
      <c r="B132" s="62">
        <v>2022010471</v>
      </c>
      <c r="C132" s="62" t="s">
        <v>116</v>
      </c>
      <c r="D132" s="62" t="s">
        <v>482</v>
      </c>
      <c r="E132" s="62" t="s">
        <v>526</v>
      </c>
      <c r="F132" s="62" t="s">
        <v>573</v>
      </c>
      <c r="G132" s="62" t="s">
        <v>404</v>
      </c>
      <c r="H132" s="62" t="s">
        <v>528</v>
      </c>
      <c r="I132" s="62" t="s">
        <v>259</v>
      </c>
      <c r="J132" s="78" t="s">
        <v>574</v>
      </c>
    </row>
    <row r="133" ht="17.25" customHeight="1" spans="1:11">
      <c r="A133" s="62"/>
      <c r="B133" s="62">
        <v>2022010471</v>
      </c>
      <c r="C133" s="62" t="s">
        <v>116</v>
      </c>
      <c r="D133" s="62" t="s">
        <v>482</v>
      </c>
      <c r="E133" s="62" t="s">
        <v>575</v>
      </c>
      <c r="F133" s="62" t="s">
        <v>576</v>
      </c>
      <c r="G133" s="62" t="s">
        <v>435</v>
      </c>
      <c r="H133" s="62" t="s">
        <v>392</v>
      </c>
      <c r="I133" s="62" t="s">
        <v>259</v>
      </c>
      <c r="J133" s="78" t="s">
        <v>577</v>
      </c>
      <c r="K133" s="63">
        <v>4</v>
      </c>
    </row>
    <row r="134" ht="17.25" customHeight="1" spans="1:11">
      <c r="A134" s="62"/>
      <c r="B134" s="62">
        <v>2022010471</v>
      </c>
      <c r="C134" s="62" t="s">
        <v>116</v>
      </c>
      <c r="D134" s="62" t="s">
        <v>482</v>
      </c>
      <c r="E134" s="62" t="s">
        <v>578</v>
      </c>
      <c r="F134" s="62" t="s">
        <v>579</v>
      </c>
      <c r="G134" s="62" t="s">
        <v>435</v>
      </c>
      <c r="H134" s="62" t="s">
        <v>392</v>
      </c>
      <c r="I134" s="62" t="s">
        <v>259</v>
      </c>
      <c r="J134" s="78" t="s">
        <v>580</v>
      </c>
      <c r="K134" s="73">
        <v>4</v>
      </c>
    </row>
    <row r="135" ht="17.25" customHeight="1" spans="1:11">
      <c r="A135" s="62"/>
      <c r="B135" s="72">
        <v>2022010471</v>
      </c>
      <c r="C135" s="72" t="s">
        <v>116</v>
      </c>
      <c r="D135" s="72" t="s">
        <v>482</v>
      </c>
      <c r="E135" s="72" t="s">
        <v>581</v>
      </c>
      <c r="F135" s="72" t="s">
        <v>403</v>
      </c>
      <c r="G135" s="72" t="s">
        <v>396</v>
      </c>
      <c r="H135" s="72" t="s">
        <v>397</v>
      </c>
      <c r="I135" s="72" t="s">
        <v>259</v>
      </c>
      <c r="J135" s="142" t="s">
        <v>582</v>
      </c>
      <c r="K135" s="143">
        <v>0</v>
      </c>
    </row>
    <row r="136" ht="17.25" customHeight="1" spans="1:12">
      <c r="A136" s="62"/>
      <c r="B136" s="72">
        <v>2022010471</v>
      </c>
      <c r="C136" s="72" t="s">
        <v>116</v>
      </c>
      <c r="D136" s="72" t="s">
        <v>482</v>
      </c>
      <c r="E136" s="72" t="s">
        <v>448</v>
      </c>
      <c r="F136" s="72" t="s">
        <v>408</v>
      </c>
      <c r="G136" s="72" t="s">
        <v>435</v>
      </c>
      <c r="H136" s="72" t="s">
        <v>400</v>
      </c>
      <c r="I136" s="72" t="s">
        <v>259</v>
      </c>
      <c r="J136" s="142" t="s">
        <v>583</v>
      </c>
      <c r="K136" s="144">
        <v>2.5</v>
      </c>
      <c r="L136" s="86" t="s">
        <v>584</v>
      </c>
    </row>
    <row r="137" ht="17.25" customHeight="1" spans="1:11">
      <c r="A137" s="62"/>
      <c r="B137" s="62">
        <v>2022010471</v>
      </c>
      <c r="C137" s="62" t="s">
        <v>116</v>
      </c>
      <c r="D137" s="62" t="s">
        <v>482</v>
      </c>
      <c r="E137" s="62" t="s">
        <v>585</v>
      </c>
      <c r="F137" s="62" t="s">
        <v>586</v>
      </c>
      <c r="G137" s="62" t="s">
        <v>435</v>
      </c>
      <c r="H137" s="62" t="s">
        <v>587</v>
      </c>
      <c r="I137" s="62" t="s">
        <v>259</v>
      </c>
      <c r="J137" s="78" t="s">
        <v>588</v>
      </c>
      <c r="K137" s="63">
        <v>1.5</v>
      </c>
    </row>
    <row r="138" ht="17.25" customHeight="1" spans="1:12">
      <c r="A138" s="62"/>
      <c r="B138" s="62">
        <v>2022010471</v>
      </c>
      <c r="C138" s="62" t="s">
        <v>116</v>
      </c>
      <c r="D138" s="62" t="s">
        <v>482</v>
      </c>
      <c r="E138" s="62" t="s">
        <v>450</v>
      </c>
      <c r="F138" s="62" t="s">
        <v>451</v>
      </c>
      <c r="G138" s="62" t="s">
        <v>435</v>
      </c>
      <c r="H138" s="62" t="s">
        <v>397</v>
      </c>
      <c r="I138" s="62" t="s">
        <v>259</v>
      </c>
      <c r="J138" s="78" t="s">
        <v>589</v>
      </c>
      <c r="K138" s="63"/>
      <c r="L138" s="86" t="s">
        <v>519</v>
      </c>
    </row>
    <row r="139" ht="17.25" customHeight="1" spans="1:11">
      <c r="A139" s="62"/>
      <c r="B139" s="62"/>
      <c r="C139" s="62"/>
      <c r="D139" s="62"/>
      <c r="E139" s="62"/>
      <c r="F139" s="62"/>
      <c r="G139" s="62"/>
      <c r="H139" s="62"/>
      <c r="I139" s="62"/>
      <c r="J139" s="117" t="s">
        <v>406</v>
      </c>
      <c r="K139" s="118"/>
    </row>
    <row r="140" ht="17.25" customHeight="1" spans="1:11">
      <c r="A140" s="62"/>
      <c r="B140" s="62">
        <v>2022010461</v>
      </c>
      <c r="C140" s="62" t="s">
        <v>110</v>
      </c>
      <c r="D140" s="62" t="s">
        <v>482</v>
      </c>
      <c r="E140" s="62" t="s">
        <v>530</v>
      </c>
      <c r="F140" s="62" t="s">
        <v>508</v>
      </c>
      <c r="G140" s="62" t="s">
        <v>569</v>
      </c>
      <c r="H140" s="62" t="s">
        <v>502</v>
      </c>
      <c r="I140" s="62" t="s">
        <v>259</v>
      </c>
      <c r="J140" s="77" t="s">
        <v>590</v>
      </c>
      <c r="K140" s="73">
        <v>2.66666666666667</v>
      </c>
    </row>
    <row r="141" ht="17.25" customHeight="1" spans="1:11">
      <c r="A141" s="62"/>
      <c r="B141" s="62">
        <v>2022010461</v>
      </c>
      <c r="C141" s="62" t="s">
        <v>110</v>
      </c>
      <c r="D141" s="62" t="s">
        <v>482</v>
      </c>
      <c r="E141" s="62" t="s">
        <v>591</v>
      </c>
      <c r="F141" s="62" t="s">
        <v>489</v>
      </c>
      <c r="G141" s="62" t="s">
        <v>435</v>
      </c>
      <c r="H141" s="62" t="s">
        <v>528</v>
      </c>
      <c r="I141" s="62" t="s">
        <v>259</v>
      </c>
      <c r="J141" s="77" t="s">
        <v>592</v>
      </c>
      <c r="K141" s="73">
        <v>5.33333333333333</v>
      </c>
    </row>
    <row r="142" ht="17.25" customHeight="1" spans="1:12">
      <c r="A142" s="62"/>
      <c r="B142" s="62">
        <v>2022010461</v>
      </c>
      <c r="C142" s="62" t="s">
        <v>110</v>
      </c>
      <c r="D142" s="62" t="s">
        <v>482</v>
      </c>
      <c r="E142" s="62" t="s">
        <v>526</v>
      </c>
      <c r="F142" s="62" t="s">
        <v>573</v>
      </c>
      <c r="G142" s="62" t="s">
        <v>404</v>
      </c>
      <c r="H142" s="62" t="s">
        <v>528</v>
      </c>
      <c r="I142" s="62" t="s">
        <v>259</v>
      </c>
      <c r="J142" s="77" t="s">
        <v>593</v>
      </c>
      <c r="K142" s="73"/>
      <c r="L142" s="86" t="s">
        <v>519</v>
      </c>
    </row>
    <row r="143" ht="17.25" customHeight="1" spans="1:11">
      <c r="A143" s="62"/>
      <c r="B143" s="62">
        <v>2022010461</v>
      </c>
      <c r="C143" s="62" t="s">
        <v>110</v>
      </c>
      <c r="D143" s="62" t="s">
        <v>482</v>
      </c>
      <c r="E143" s="62" t="s">
        <v>575</v>
      </c>
      <c r="F143" s="62" t="s">
        <v>576</v>
      </c>
      <c r="G143" s="62" t="s">
        <v>435</v>
      </c>
      <c r="H143" s="62" t="s">
        <v>392</v>
      </c>
      <c r="I143" s="62" t="s">
        <v>259</v>
      </c>
      <c r="J143" s="77" t="s">
        <v>594</v>
      </c>
      <c r="K143" s="73">
        <v>5.33333333333333</v>
      </c>
    </row>
    <row r="144" ht="17.25" customHeight="1" spans="1:11">
      <c r="A144" s="62"/>
      <c r="B144" s="62">
        <v>2022010461</v>
      </c>
      <c r="C144" s="62" t="s">
        <v>110</v>
      </c>
      <c r="D144" s="62" t="s">
        <v>482</v>
      </c>
      <c r="E144" s="62" t="s">
        <v>578</v>
      </c>
      <c r="F144" s="62" t="s">
        <v>579</v>
      </c>
      <c r="G144" s="62" t="s">
        <v>435</v>
      </c>
      <c r="H144" s="62" t="s">
        <v>392</v>
      </c>
      <c r="I144" s="62" t="s">
        <v>259</v>
      </c>
      <c r="J144" s="77" t="s">
        <v>595</v>
      </c>
      <c r="K144" s="73">
        <v>5.33</v>
      </c>
    </row>
    <row r="145" ht="17.25" customHeight="1" spans="1:11">
      <c r="A145" s="62"/>
      <c r="B145" s="72">
        <v>2022010461</v>
      </c>
      <c r="C145" s="72" t="s">
        <v>110</v>
      </c>
      <c r="D145" s="72" t="s">
        <v>482</v>
      </c>
      <c r="E145" s="72" t="s">
        <v>581</v>
      </c>
      <c r="F145" s="72" t="s">
        <v>403</v>
      </c>
      <c r="G145" s="72" t="s">
        <v>396</v>
      </c>
      <c r="H145" s="72" t="s">
        <v>397</v>
      </c>
      <c r="I145" s="72" t="s">
        <v>259</v>
      </c>
      <c r="J145" s="140" t="s">
        <v>596</v>
      </c>
      <c r="K145" s="73">
        <v>0</v>
      </c>
    </row>
    <row r="146" ht="17.25" customHeight="1" spans="1:11">
      <c r="A146" s="62"/>
      <c r="B146" s="72">
        <v>2022010461</v>
      </c>
      <c r="C146" s="72" t="s">
        <v>110</v>
      </c>
      <c r="D146" s="72" t="s">
        <v>482</v>
      </c>
      <c r="E146" s="72" t="s">
        <v>448</v>
      </c>
      <c r="F146" s="72" t="s">
        <v>408</v>
      </c>
      <c r="G146" s="72" t="s">
        <v>435</v>
      </c>
      <c r="H146" s="72" t="s">
        <v>400</v>
      </c>
      <c r="I146" s="72" t="s">
        <v>259</v>
      </c>
      <c r="J146" s="140" t="s">
        <v>597</v>
      </c>
      <c r="K146" s="73">
        <v>3.33</v>
      </c>
    </row>
    <row r="147" ht="17.25" customHeight="1" spans="1:11">
      <c r="A147" s="62"/>
      <c r="B147" s="62">
        <v>2022010461</v>
      </c>
      <c r="C147" s="62" t="s">
        <v>110</v>
      </c>
      <c r="D147" s="62" t="s">
        <v>482</v>
      </c>
      <c r="E147" s="62" t="s">
        <v>585</v>
      </c>
      <c r="F147" s="62" t="s">
        <v>586</v>
      </c>
      <c r="G147" s="62" t="s">
        <v>435</v>
      </c>
      <c r="H147" s="62" t="s">
        <v>587</v>
      </c>
      <c r="I147" s="62" t="s">
        <v>259</v>
      </c>
      <c r="J147" s="77" t="s">
        <v>598</v>
      </c>
      <c r="K147" s="73">
        <v>2</v>
      </c>
    </row>
    <row r="148" ht="17.25" customHeight="1" spans="1:12">
      <c r="A148" s="62"/>
      <c r="B148" s="62">
        <v>2022010461</v>
      </c>
      <c r="C148" s="62" t="s">
        <v>110</v>
      </c>
      <c r="D148" s="62" t="s">
        <v>482</v>
      </c>
      <c r="E148" s="62" t="s">
        <v>450</v>
      </c>
      <c r="F148" s="62" t="s">
        <v>451</v>
      </c>
      <c r="G148" s="62" t="s">
        <v>435</v>
      </c>
      <c r="H148" s="62" t="s">
        <v>397</v>
      </c>
      <c r="I148" s="62" t="s">
        <v>259</v>
      </c>
      <c r="J148" s="77" t="s">
        <v>599</v>
      </c>
      <c r="K148" s="73"/>
      <c r="L148" s="86" t="s">
        <v>519</v>
      </c>
    </row>
    <row r="149" ht="17.25" customHeight="1" spans="1:11">
      <c r="A149" s="62"/>
      <c r="B149" s="62">
        <v>2022010461</v>
      </c>
      <c r="C149" s="62" t="s">
        <v>110</v>
      </c>
      <c r="D149" s="62" t="s">
        <v>482</v>
      </c>
      <c r="E149" s="62" t="s">
        <v>600</v>
      </c>
      <c r="F149" s="62" t="s">
        <v>489</v>
      </c>
      <c r="G149" s="62" t="s">
        <v>435</v>
      </c>
      <c r="H149" s="62" t="s">
        <v>400</v>
      </c>
      <c r="I149" s="62" t="s">
        <v>259</v>
      </c>
      <c r="J149" s="77" t="s">
        <v>601</v>
      </c>
      <c r="K149" s="73">
        <v>2</v>
      </c>
    </row>
    <row r="150" ht="17.25" customHeight="1" spans="1:11">
      <c r="A150" s="62"/>
      <c r="B150" s="62">
        <v>2022010461</v>
      </c>
      <c r="C150" s="62" t="s">
        <v>110</v>
      </c>
      <c r="D150" s="62" t="s">
        <v>482</v>
      </c>
      <c r="E150" s="62" t="s">
        <v>602</v>
      </c>
      <c r="F150" s="62" t="s">
        <v>603</v>
      </c>
      <c r="G150" s="62" t="s">
        <v>404</v>
      </c>
      <c r="H150" s="62" t="s">
        <v>400</v>
      </c>
      <c r="I150" s="62" t="s">
        <v>170</v>
      </c>
      <c r="J150" s="62"/>
      <c r="K150" s="73">
        <v>8</v>
      </c>
    </row>
    <row r="151" ht="17.25" customHeight="1" spans="1:11">
      <c r="A151" s="62"/>
      <c r="B151" s="62">
        <v>2022010461</v>
      </c>
      <c r="C151" s="62" t="s">
        <v>110</v>
      </c>
      <c r="D151" s="62" t="s">
        <v>482</v>
      </c>
      <c r="E151" s="62" t="s">
        <v>454</v>
      </c>
      <c r="F151" s="62" t="s">
        <v>403</v>
      </c>
      <c r="G151" s="62" t="s">
        <v>396</v>
      </c>
      <c r="H151" s="62" t="s">
        <v>400</v>
      </c>
      <c r="I151" s="62" t="s">
        <v>170</v>
      </c>
      <c r="J151" s="62"/>
      <c r="K151" s="73">
        <v>2</v>
      </c>
    </row>
    <row r="152" ht="17.25" customHeight="1" spans="1:11">
      <c r="A152" s="62"/>
      <c r="B152" s="62">
        <v>2022010461</v>
      </c>
      <c r="C152" s="62" t="s">
        <v>110</v>
      </c>
      <c r="D152" s="62" t="s">
        <v>482</v>
      </c>
      <c r="E152" s="62" t="s">
        <v>578</v>
      </c>
      <c r="F152" s="62" t="s">
        <v>579</v>
      </c>
      <c r="G152" s="62" t="s">
        <v>435</v>
      </c>
      <c r="H152" s="62" t="s">
        <v>392</v>
      </c>
      <c r="I152" s="62" t="s">
        <v>259</v>
      </c>
      <c r="J152" s="77" t="s">
        <v>604</v>
      </c>
      <c r="K152" s="73">
        <v>4</v>
      </c>
    </row>
    <row r="153" ht="17.25" customHeight="1" spans="1:11">
      <c r="A153" s="62"/>
      <c r="B153" s="62">
        <v>2022010461</v>
      </c>
      <c r="C153" s="62" t="s">
        <v>110</v>
      </c>
      <c r="D153" s="62" t="s">
        <v>482</v>
      </c>
      <c r="E153" s="62" t="s">
        <v>578</v>
      </c>
      <c r="F153" s="62" t="s">
        <v>579</v>
      </c>
      <c r="G153" s="62" t="s">
        <v>435</v>
      </c>
      <c r="H153" s="62" t="s">
        <v>397</v>
      </c>
      <c r="I153" s="62" t="s">
        <v>259</v>
      </c>
      <c r="J153" s="77" t="s">
        <v>605</v>
      </c>
      <c r="K153" s="73">
        <v>5</v>
      </c>
    </row>
    <row r="154" ht="17.25" customHeight="1" spans="1:11">
      <c r="A154" s="62"/>
      <c r="B154" s="62"/>
      <c r="C154" s="62"/>
      <c r="D154" s="62"/>
      <c r="E154" s="62"/>
      <c r="F154" s="62"/>
      <c r="G154" s="62"/>
      <c r="H154" s="62"/>
      <c r="I154" s="62"/>
      <c r="J154" s="117" t="s">
        <v>406</v>
      </c>
      <c r="K154" s="118"/>
    </row>
    <row r="155" ht="17.25" customHeight="1" spans="1:11">
      <c r="A155" s="134"/>
      <c r="B155" s="62">
        <v>2022010519</v>
      </c>
      <c r="C155" s="62" t="s">
        <v>69</v>
      </c>
      <c r="D155" s="77" t="s">
        <v>36</v>
      </c>
      <c r="E155" s="62" t="s">
        <v>606</v>
      </c>
      <c r="F155" s="62" t="s">
        <v>607</v>
      </c>
      <c r="G155" s="62" t="s">
        <v>404</v>
      </c>
      <c r="H155" s="62" t="s">
        <v>397</v>
      </c>
      <c r="I155" s="62" t="s">
        <v>259</v>
      </c>
      <c r="J155" s="145" t="s">
        <v>608</v>
      </c>
      <c r="K155" s="75">
        <v>6</v>
      </c>
    </row>
    <row r="156" ht="17.25" customHeight="1" spans="1:11">
      <c r="A156" s="91"/>
      <c r="B156" s="62">
        <v>2022010519</v>
      </c>
      <c r="C156" s="62" t="s">
        <v>69</v>
      </c>
      <c r="D156" s="77" t="s">
        <v>36</v>
      </c>
      <c r="E156" s="79" t="s">
        <v>418</v>
      </c>
      <c r="F156" s="79" t="s">
        <v>395</v>
      </c>
      <c r="G156" s="62" t="s">
        <v>396</v>
      </c>
      <c r="H156" s="62" t="s">
        <v>400</v>
      </c>
      <c r="I156" s="62" t="s">
        <v>170</v>
      </c>
      <c r="J156" s="77"/>
      <c r="K156" s="75">
        <v>2</v>
      </c>
    </row>
    <row r="157" ht="17.25" customHeight="1" spans="1:11">
      <c r="A157" s="15"/>
      <c r="B157" s="62">
        <v>2022010519</v>
      </c>
      <c r="C157" s="62" t="s">
        <v>69</v>
      </c>
      <c r="D157" s="77" t="s">
        <v>36</v>
      </c>
      <c r="E157" s="62" t="s">
        <v>609</v>
      </c>
      <c r="F157" s="62" t="s">
        <v>470</v>
      </c>
      <c r="G157" s="62" t="s">
        <v>396</v>
      </c>
      <c r="H157" s="62" t="s">
        <v>400</v>
      </c>
      <c r="I157" s="62" t="s">
        <v>170</v>
      </c>
      <c r="J157" s="77"/>
      <c r="K157" s="75">
        <v>2</v>
      </c>
    </row>
    <row r="158" ht="17.25" customHeight="1" spans="1:10">
      <c r="A158" s="135"/>
      <c r="B158" s="62"/>
      <c r="C158" s="62"/>
      <c r="D158" s="77"/>
      <c r="E158" s="62"/>
      <c r="F158" s="62"/>
      <c r="G158" s="62"/>
      <c r="H158" s="62"/>
      <c r="I158" s="62"/>
      <c r="J158" s="146" t="s">
        <v>406</v>
      </c>
    </row>
    <row r="159" ht="17.25" customHeight="1" spans="1:11">
      <c r="A159" s="136"/>
      <c r="B159" s="62">
        <v>2022010390</v>
      </c>
      <c r="C159" s="62" t="s">
        <v>56</v>
      </c>
      <c r="D159" s="77" t="s">
        <v>36</v>
      </c>
      <c r="E159" s="62" t="s">
        <v>454</v>
      </c>
      <c r="F159" s="62" t="s">
        <v>395</v>
      </c>
      <c r="G159" s="62" t="s">
        <v>396</v>
      </c>
      <c r="H159" s="62" t="s">
        <v>397</v>
      </c>
      <c r="I159" s="62" t="s">
        <v>170</v>
      </c>
      <c r="J159" s="77"/>
      <c r="K159" s="75">
        <v>5</v>
      </c>
    </row>
    <row r="160" ht="17.25" customHeight="1" spans="1:11">
      <c r="A160" s="91"/>
      <c r="B160" s="62">
        <v>2022010390</v>
      </c>
      <c r="C160" s="62" t="s">
        <v>56</v>
      </c>
      <c r="D160" s="77" t="s">
        <v>36</v>
      </c>
      <c r="E160" s="62" t="s">
        <v>610</v>
      </c>
      <c r="F160" s="62" t="s">
        <v>470</v>
      </c>
      <c r="G160" s="62" t="s">
        <v>396</v>
      </c>
      <c r="H160" s="62" t="s">
        <v>400</v>
      </c>
      <c r="I160" s="62" t="s">
        <v>170</v>
      </c>
      <c r="J160" s="77"/>
      <c r="K160" s="75">
        <v>2</v>
      </c>
    </row>
    <row r="161" ht="17.25" customHeight="1" spans="1:12">
      <c r="A161" s="15"/>
      <c r="B161" s="62">
        <v>2022010390</v>
      </c>
      <c r="C161" s="62" t="s">
        <v>56</v>
      </c>
      <c r="D161" s="77" t="s">
        <v>36</v>
      </c>
      <c r="E161" s="62" t="s">
        <v>611</v>
      </c>
      <c r="F161" s="62" t="s">
        <v>612</v>
      </c>
      <c r="G161" s="62" t="s">
        <v>404</v>
      </c>
      <c r="H161" s="62" t="s">
        <v>400</v>
      </c>
      <c r="I161" s="62" t="s">
        <v>259</v>
      </c>
      <c r="J161" s="77" t="s">
        <v>613</v>
      </c>
      <c r="L161" s="86" t="s">
        <v>519</v>
      </c>
    </row>
    <row r="162" ht="17.25" customHeight="1" spans="1:10">
      <c r="A162" s="137"/>
      <c r="B162" s="62"/>
      <c r="C162" s="62"/>
      <c r="D162" s="77"/>
      <c r="E162" s="62"/>
      <c r="F162" s="62"/>
      <c r="G162" s="62"/>
      <c r="H162" s="62"/>
      <c r="I162" s="62"/>
      <c r="J162" s="146" t="s">
        <v>406</v>
      </c>
    </row>
    <row r="163" ht="17.25" customHeight="1" spans="1:11">
      <c r="A163" s="136"/>
      <c r="B163" s="62">
        <v>2022010374</v>
      </c>
      <c r="C163" s="62" t="s">
        <v>44</v>
      </c>
      <c r="D163" s="77" t="s">
        <v>36</v>
      </c>
      <c r="E163" s="62" t="s">
        <v>614</v>
      </c>
      <c r="F163" s="62" t="s">
        <v>615</v>
      </c>
      <c r="G163" s="62" t="s">
        <v>404</v>
      </c>
      <c r="H163" s="62" t="s">
        <v>392</v>
      </c>
      <c r="I163" s="62" t="s">
        <v>170</v>
      </c>
      <c r="J163" s="77"/>
      <c r="K163" s="75">
        <v>8</v>
      </c>
    </row>
    <row r="164" ht="17.25" customHeight="1" spans="1:11">
      <c r="A164" s="91"/>
      <c r="B164" s="62">
        <v>2022010374</v>
      </c>
      <c r="C164" s="62" t="s">
        <v>44</v>
      </c>
      <c r="D164" s="77" t="s">
        <v>36</v>
      </c>
      <c r="E164" s="62" t="s">
        <v>616</v>
      </c>
      <c r="F164" s="62" t="s">
        <v>617</v>
      </c>
      <c r="G164" s="62" t="s">
        <v>391</v>
      </c>
      <c r="H164" s="62" t="s">
        <v>400</v>
      </c>
      <c r="I164" s="62" t="s">
        <v>259</v>
      </c>
      <c r="J164" s="77" t="s">
        <v>618</v>
      </c>
      <c r="K164" s="75">
        <v>3</v>
      </c>
    </row>
    <row r="165" ht="17.25" customHeight="1" spans="1:11">
      <c r="A165" s="15"/>
      <c r="B165" s="62">
        <v>2022010374</v>
      </c>
      <c r="C165" s="62" t="s">
        <v>44</v>
      </c>
      <c r="D165" s="77" t="s">
        <v>36</v>
      </c>
      <c r="E165" s="62" t="s">
        <v>619</v>
      </c>
      <c r="F165" s="62" t="s">
        <v>620</v>
      </c>
      <c r="G165" s="62" t="s">
        <v>396</v>
      </c>
      <c r="H165" s="62" t="s">
        <v>400</v>
      </c>
      <c r="I165" s="62" t="s">
        <v>259</v>
      </c>
      <c r="J165" s="77" t="s">
        <v>621</v>
      </c>
      <c r="K165" s="75">
        <v>1</v>
      </c>
    </row>
    <row r="166" ht="17.25" customHeight="1" spans="1:10">
      <c r="A166" s="137"/>
      <c r="B166" s="62"/>
      <c r="C166" s="62"/>
      <c r="D166" s="77"/>
      <c r="E166" s="62"/>
      <c r="F166" s="62"/>
      <c r="G166" s="62"/>
      <c r="H166" s="62"/>
      <c r="I166" s="62"/>
      <c r="J166" s="146" t="s">
        <v>406</v>
      </c>
    </row>
    <row r="167" ht="17.25" customHeight="1" spans="1:11">
      <c r="A167" s="138"/>
      <c r="B167" s="62">
        <v>2022010389</v>
      </c>
      <c r="C167" s="62" t="s">
        <v>55</v>
      </c>
      <c r="D167" s="77" t="s">
        <v>36</v>
      </c>
      <c r="E167" s="62" t="s">
        <v>420</v>
      </c>
      <c r="F167" s="98" t="s">
        <v>622</v>
      </c>
      <c r="G167" s="62" t="s">
        <v>396</v>
      </c>
      <c r="H167" s="62" t="s">
        <v>392</v>
      </c>
      <c r="I167" s="62" t="s">
        <v>170</v>
      </c>
      <c r="J167" s="77"/>
      <c r="K167" s="75">
        <v>4</v>
      </c>
    </row>
    <row r="168" ht="17.25" customHeight="1" spans="1:11">
      <c r="A168" s="15"/>
      <c r="B168" s="62">
        <v>2022010389</v>
      </c>
      <c r="C168" s="62" t="s">
        <v>55</v>
      </c>
      <c r="D168" s="77" t="s">
        <v>36</v>
      </c>
      <c r="E168" s="62" t="s">
        <v>454</v>
      </c>
      <c r="F168" s="98" t="s">
        <v>395</v>
      </c>
      <c r="G168" s="62" t="s">
        <v>396</v>
      </c>
      <c r="H168" s="62" t="s">
        <v>392</v>
      </c>
      <c r="I168" s="62" t="s">
        <v>170</v>
      </c>
      <c r="J168" s="77"/>
      <c r="K168" s="75">
        <v>4</v>
      </c>
    </row>
    <row r="169" ht="17.25" customHeight="1" spans="1:10">
      <c r="A169" s="93"/>
      <c r="B169" s="139"/>
      <c r="C169" s="93"/>
      <c r="D169" s="77"/>
      <c r="E169" s="62"/>
      <c r="F169" s="62"/>
      <c r="G169" s="62"/>
      <c r="H169" s="62"/>
      <c r="I169" s="62"/>
      <c r="J169" s="146" t="s">
        <v>406</v>
      </c>
    </row>
    <row r="170" ht="17.25" customHeight="1" spans="1:11">
      <c r="A170" s="138"/>
      <c r="B170" s="62">
        <v>2022010386</v>
      </c>
      <c r="C170" s="62" t="s">
        <v>54</v>
      </c>
      <c r="D170" s="77" t="s">
        <v>36</v>
      </c>
      <c r="E170" s="62" t="s">
        <v>454</v>
      </c>
      <c r="F170" s="98" t="s">
        <v>395</v>
      </c>
      <c r="G170" s="62" t="s">
        <v>396</v>
      </c>
      <c r="H170" s="62" t="s">
        <v>397</v>
      </c>
      <c r="I170" s="62" t="s">
        <v>170</v>
      </c>
      <c r="J170" s="77"/>
      <c r="K170" s="75">
        <v>5</v>
      </c>
    </row>
    <row r="171" ht="17.25" customHeight="1" spans="1:11">
      <c r="A171" s="15"/>
      <c r="B171" s="62">
        <v>2022010386</v>
      </c>
      <c r="C171" s="62" t="s">
        <v>54</v>
      </c>
      <c r="D171" s="77" t="s">
        <v>36</v>
      </c>
      <c r="E171" s="62" t="s">
        <v>425</v>
      </c>
      <c r="F171" s="62" t="s">
        <v>403</v>
      </c>
      <c r="G171" s="62" t="s">
        <v>396</v>
      </c>
      <c r="H171" s="62" t="s">
        <v>400</v>
      </c>
      <c r="I171" s="62" t="s">
        <v>170</v>
      </c>
      <c r="J171" s="77"/>
      <c r="K171" s="75">
        <v>2</v>
      </c>
    </row>
    <row r="172" ht="17.25" customHeight="1" spans="1:10">
      <c r="A172" s="93"/>
      <c r="B172" s="62"/>
      <c r="C172" s="62"/>
      <c r="D172" s="77"/>
      <c r="E172" s="62"/>
      <c r="F172" s="62"/>
      <c r="G172" s="62"/>
      <c r="H172" s="62"/>
      <c r="I172" s="62"/>
      <c r="J172" s="146" t="s">
        <v>406</v>
      </c>
    </row>
    <row r="173" ht="17.25" customHeight="1" spans="1:11">
      <c r="A173" s="138"/>
      <c r="B173" s="62">
        <v>2022010383</v>
      </c>
      <c r="C173" s="62" t="s">
        <v>51</v>
      </c>
      <c r="D173" s="77" t="s">
        <v>36</v>
      </c>
      <c r="E173" s="62" t="s">
        <v>454</v>
      </c>
      <c r="F173" s="62" t="s">
        <v>395</v>
      </c>
      <c r="G173" s="62" t="s">
        <v>396</v>
      </c>
      <c r="H173" s="62" t="s">
        <v>397</v>
      </c>
      <c r="I173" s="62" t="s">
        <v>170</v>
      </c>
      <c r="J173" s="77"/>
      <c r="K173" s="75">
        <v>5</v>
      </c>
    </row>
    <row r="174" ht="17.25" customHeight="1" spans="1:11">
      <c r="A174" s="15"/>
      <c r="B174" s="62">
        <v>2022010383</v>
      </c>
      <c r="C174" s="62" t="s">
        <v>51</v>
      </c>
      <c r="D174" s="77" t="s">
        <v>36</v>
      </c>
      <c r="E174" s="62" t="s">
        <v>425</v>
      </c>
      <c r="F174" s="62" t="s">
        <v>403</v>
      </c>
      <c r="G174" s="62" t="s">
        <v>396</v>
      </c>
      <c r="H174" s="62" t="s">
        <v>392</v>
      </c>
      <c r="I174" s="62" t="s">
        <v>170</v>
      </c>
      <c r="J174" s="77"/>
      <c r="K174" s="75">
        <v>4</v>
      </c>
    </row>
    <row r="175" ht="17.25" customHeight="1" spans="1:10">
      <c r="A175" s="93"/>
      <c r="B175" s="62"/>
      <c r="C175" s="62"/>
      <c r="D175" s="77"/>
      <c r="E175" s="62"/>
      <c r="F175" s="62"/>
      <c r="G175" s="62"/>
      <c r="H175" s="62"/>
      <c r="I175" s="62"/>
      <c r="J175" s="146" t="s">
        <v>406</v>
      </c>
    </row>
    <row r="176" ht="17.25" customHeight="1" spans="1:11">
      <c r="A176" s="138"/>
      <c r="B176" s="62">
        <v>2022010384</v>
      </c>
      <c r="C176" s="62" t="s">
        <v>52</v>
      </c>
      <c r="D176" s="77" t="s">
        <v>36</v>
      </c>
      <c r="E176" s="62" t="s">
        <v>425</v>
      </c>
      <c r="F176" s="62" t="s">
        <v>403</v>
      </c>
      <c r="G176" s="62" t="s">
        <v>396</v>
      </c>
      <c r="H176" s="62" t="s">
        <v>392</v>
      </c>
      <c r="I176" s="62" t="s">
        <v>170</v>
      </c>
      <c r="J176" s="77"/>
      <c r="K176" s="75">
        <v>4</v>
      </c>
    </row>
    <row r="177" ht="17.25" customHeight="1" spans="1:11">
      <c r="A177" s="15"/>
      <c r="B177" s="62">
        <v>2022010384</v>
      </c>
      <c r="C177" s="62" t="s">
        <v>52</v>
      </c>
      <c r="D177" s="77" t="s">
        <v>36</v>
      </c>
      <c r="E177" s="62" t="s">
        <v>609</v>
      </c>
      <c r="F177" s="62" t="s">
        <v>470</v>
      </c>
      <c r="G177" s="62" t="s">
        <v>396</v>
      </c>
      <c r="H177" s="62" t="s">
        <v>400</v>
      </c>
      <c r="I177" s="62" t="s">
        <v>170</v>
      </c>
      <c r="J177" s="77"/>
      <c r="K177" s="75">
        <v>2</v>
      </c>
    </row>
    <row r="178" ht="17.25" customHeight="1" spans="1:10">
      <c r="A178" s="76"/>
      <c r="B178" s="76"/>
      <c r="C178" s="62"/>
      <c r="D178" s="78"/>
      <c r="E178" s="78"/>
      <c r="F178" s="78"/>
      <c r="G178" s="78"/>
      <c r="H178" s="78"/>
      <c r="I178" s="78"/>
      <c r="J178" s="146" t="s">
        <v>406</v>
      </c>
    </row>
    <row r="179" ht="17.25" customHeight="1" spans="1:11">
      <c r="A179" s="76"/>
      <c r="B179" s="76">
        <v>2022010364</v>
      </c>
      <c r="C179" s="62" t="s">
        <v>35</v>
      </c>
      <c r="D179" s="78" t="s">
        <v>36</v>
      </c>
      <c r="E179" s="132" t="s">
        <v>454</v>
      </c>
      <c r="F179" s="78" t="s">
        <v>395</v>
      </c>
      <c r="G179" s="78" t="s">
        <v>396</v>
      </c>
      <c r="H179" s="78" t="s">
        <v>392</v>
      </c>
      <c r="I179" s="78" t="s">
        <v>170</v>
      </c>
      <c r="J179" s="62"/>
      <c r="K179" s="75">
        <v>4</v>
      </c>
    </row>
    <row r="180" ht="17.25" customHeight="1" spans="1:10">
      <c r="A180" s="93"/>
      <c r="B180" s="76"/>
      <c r="C180" s="62"/>
      <c r="D180" s="77"/>
      <c r="E180" s="78"/>
      <c r="F180" s="78"/>
      <c r="G180" s="78"/>
      <c r="H180" s="78"/>
      <c r="I180" s="78"/>
      <c r="J180" s="146" t="s">
        <v>406</v>
      </c>
    </row>
    <row r="181" ht="17.25" customHeight="1" spans="1:11">
      <c r="A181" s="93"/>
      <c r="B181" s="76">
        <v>2022010371</v>
      </c>
      <c r="C181" s="62" t="s">
        <v>41</v>
      </c>
      <c r="D181" s="77" t="s">
        <v>36</v>
      </c>
      <c r="E181" s="78" t="s">
        <v>623</v>
      </c>
      <c r="F181" s="78" t="s">
        <v>624</v>
      </c>
      <c r="G181" s="78" t="s">
        <v>396</v>
      </c>
      <c r="H181" s="78" t="s">
        <v>400</v>
      </c>
      <c r="I181" s="78" t="s">
        <v>170</v>
      </c>
      <c r="J181" s="78"/>
      <c r="K181" s="75">
        <v>2</v>
      </c>
    </row>
    <row r="182" ht="16.5" customHeight="1" spans="1:10">
      <c r="A182" s="77"/>
      <c r="B182" s="77"/>
      <c r="C182" s="77"/>
      <c r="D182" s="77"/>
      <c r="E182" s="77"/>
      <c r="F182" s="77"/>
      <c r="G182" s="77"/>
      <c r="H182" s="77"/>
      <c r="I182" s="77"/>
      <c r="J182" s="146" t="s">
        <v>406</v>
      </c>
    </row>
    <row r="183" ht="17.25" customHeight="1" spans="1:11">
      <c r="A183" s="77"/>
      <c r="B183" s="77">
        <v>2022010397</v>
      </c>
      <c r="C183" s="77" t="s">
        <v>46</v>
      </c>
      <c r="D183" s="77" t="s">
        <v>36</v>
      </c>
      <c r="E183" s="77" t="s">
        <v>420</v>
      </c>
      <c r="F183" s="98" t="s">
        <v>622</v>
      </c>
      <c r="G183" s="77" t="s">
        <v>396</v>
      </c>
      <c r="H183" s="77" t="s">
        <v>392</v>
      </c>
      <c r="I183" s="77" t="s">
        <v>170</v>
      </c>
      <c r="J183" s="77"/>
      <c r="K183" s="75">
        <v>4</v>
      </c>
    </row>
    <row r="184" ht="17.25" customHeight="1" spans="1:10">
      <c r="A184" s="77"/>
      <c r="B184" s="77"/>
      <c r="C184" s="77"/>
      <c r="D184" s="77"/>
      <c r="E184" s="77"/>
      <c r="F184" s="77"/>
      <c r="G184" s="77"/>
      <c r="H184" s="77"/>
      <c r="I184" s="77"/>
      <c r="J184" s="146" t="s">
        <v>406</v>
      </c>
    </row>
    <row r="185" ht="17.25" customHeight="1" spans="1:11">
      <c r="A185" s="138"/>
      <c r="B185" s="62">
        <v>2022010100</v>
      </c>
      <c r="C185" s="62" t="s">
        <v>47</v>
      </c>
      <c r="D185" s="77" t="s">
        <v>36</v>
      </c>
      <c r="E185" s="62" t="s">
        <v>454</v>
      </c>
      <c r="F185" s="62" t="s">
        <v>395</v>
      </c>
      <c r="G185" s="62" t="s">
        <v>396</v>
      </c>
      <c r="H185" s="62" t="s">
        <v>392</v>
      </c>
      <c r="I185" s="62" t="s">
        <v>170</v>
      </c>
      <c r="J185" s="77"/>
      <c r="K185" s="75">
        <v>4</v>
      </c>
    </row>
    <row r="186" ht="17.25" customHeight="1" spans="1:11">
      <c r="A186" s="91"/>
      <c r="B186" s="72">
        <v>2022010100</v>
      </c>
      <c r="C186" s="72" t="s">
        <v>47</v>
      </c>
      <c r="D186" s="140" t="s">
        <v>36</v>
      </c>
      <c r="E186" s="72" t="s">
        <v>610</v>
      </c>
      <c r="F186" s="72" t="s">
        <v>470</v>
      </c>
      <c r="G186" s="72" t="s">
        <v>404</v>
      </c>
      <c r="H186" s="72" t="s">
        <v>400</v>
      </c>
      <c r="I186" s="72" t="s">
        <v>170</v>
      </c>
      <c r="J186" s="77"/>
      <c r="K186" s="75">
        <v>6</v>
      </c>
    </row>
    <row r="187" ht="17.25" customHeight="1" spans="1:12">
      <c r="A187" s="15"/>
      <c r="B187" s="62">
        <v>2022010100</v>
      </c>
      <c r="C187" s="62" t="s">
        <v>47</v>
      </c>
      <c r="D187" s="77" t="s">
        <v>36</v>
      </c>
      <c r="E187" s="62" t="s">
        <v>611</v>
      </c>
      <c r="F187" s="62" t="s">
        <v>612</v>
      </c>
      <c r="G187" s="62" t="s">
        <v>404</v>
      </c>
      <c r="H187" s="62" t="s">
        <v>400</v>
      </c>
      <c r="I187" s="62" t="s">
        <v>259</v>
      </c>
      <c r="J187" s="77" t="s">
        <v>625</v>
      </c>
      <c r="L187" s="75" t="s">
        <v>519</v>
      </c>
    </row>
    <row r="188" ht="17.25" customHeight="1" spans="1:10">
      <c r="A188" s="77"/>
      <c r="B188" s="77"/>
      <c r="C188" s="77"/>
      <c r="D188" s="77"/>
      <c r="E188" s="77"/>
      <c r="F188" s="77"/>
      <c r="G188" s="77"/>
      <c r="H188" s="77"/>
      <c r="I188" s="77"/>
      <c r="J188" s="146" t="s">
        <v>406</v>
      </c>
    </row>
    <row r="189" ht="17.25" customHeight="1" spans="1:11">
      <c r="A189" s="138"/>
      <c r="B189" s="62">
        <v>2022010412</v>
      </c>
      <c r="C189" s="78" t="s">
        <v>62</v>
      </c>
      <c r="D189" s="77" t="s">
        <v>36</v>
      </c>
      <c r="E189" s="62" t="s">
        <v>425</v>
      </c>
      <c r="F189" s="62" t="s">
        <v>403</v>
      </c>
      <c r="G189" s="62" t="s">
        <v>396</v>
      </c>
      <c r="H189" s="62" t="s">
        <v>392</v>
      </c>
      <c r="I189" s="62" t="s">
        <v>170</v>
      </c>
      <c r="J189" s="77"/>
      <c r="K189" s="75">
        <v>4</v>
      </c>
    </row>
    <row r="190" ht="17.25" customHeight="1" spans="1:11">
      <c r="A190" s="15"/>
      <c r="B190" s="62">
        <v>2022010412</v>
      </c>
      <c r="C190" s="78" t="s">
        <v>62</v>
      </c>
      <c r="D190" s="77" t="s">
        <v>36</v>
      </c>
      <c r="E190" s="62" t="s">
        <v>454</v>
      </c>
      <c r="F190" s="62" t="s">
        <v>395</v>
      </c>
      <c r="G190" s="62" t="s">
        <v>396</v>
      </c>
      <c r="H190" s="78" t="s">
        <v>400</v>
      </c>
      <c r="I190" s="62" t="s">
        <v>170</v>
      </c>
      <c r="J190" s="77"/>
      <c r="K190" s="75">
        <v>2</v>
      </c>
    </row>
    <row r="191" ht="17.25" customHeight="1" spans="1:10">
      <c r="A191" s="93"/>
      <c r="B191" s="77"/>
      <c r="C191" s="77"/>
      <c r="D191" s="77"/>
      <c r="E191" s="77"/>
      <c r="F191" s="77"/>
      <c r="G191" s="77"/>
      <c r="H191" s="77"/>
      <c r="I191" s="77"/>
      <c r="J191" s="146" t="s">
        <v>406</v>
      </c>
    </row>
    <row r="192" ht="17.25" customHeight="1" spans="1:11">
      <c r="A192" s="93"/>
      <c r="B192" s="62">
        <v>2022010373</v>
      </c>
      <c r="C192" s="79" t="s">
        <v>43</v>
      </c>
      <c r="D192" s="79" t="s">
        <v>36</v>
      </c>
      <c r="E192" s="79" t="s">
        <v>530</v>
      </c>
      <c r="F192" s="141" t="s">
        <v>626</v>
      </c>
      <c r="G192" s="79" t="s">
        <v>391</v>
      </c>
      <c r="H192" s="79" t="s">
        <v>491</v>
      </c>
      <c r="I192" s="79" t="s">
        <v>259</v>
      </c>
      <c r="J192" s="145" t="s">
        <v>627</v>
      </c>
      <c r="K192" s="75">
        <v>3</v>
      </c>
    </row>
    <row r="193" ht="17.25" customHeight="1" spans="1:12">
      <c r="A193" s="147"/>
      <c r="B193" s="72">
        <v>2022010373</v>
      </c>
      <c r="C193" s="148" t="s">
        <v>43</v>
      </c>
      <c r="D193" s="148" t="s">
        <v>36</v>
      </c>
      <c r="E193" s="148" t="s">
        <v>448</v>
      </c>
      <c r="F193" s="149" t="s">
        <v>408</v>
      </c>
      <c r="G193" s="148" t="s">
        <v>391</v>
      </c>
      <c r="H193" s="148" t="s">
        <v>392</v>
      </c>
      <c r="I193" s="148" t="s">
        <v>259</v>
      </c>
      <c r="J193" s="145" t="s">
        <v>628</v>
      </c>
      <c r="K193" s="75">
        <v>0</v>
      </c>
      <c r="L193" s="86" t="s">
        <v>629</v>
      </c>
    </row>
    <row r="194" ht="17.25" customHeight="1" spans="1:11">
      <c r="A194" s="147"/>
      <c r="B194" s="62">
        <v>2022010373</v>
      </c>
      <c r="C194" s="79" t="s">
        <v>43</v>
      </c>
      <c r="D194" s="79" t="s">
        <v>36</v>
      </c>
      <c r="E194" s="79" t="s">
        <v>500</v>
      </c>
      <c r="F194" s="141" t="s">
        <v>501</v>
      </c>
      <c r="G194" s="79" t="s">
        <v>391</v>
      </c>
      <c r="H194" s="79" t="s">
        <v>491</v>
      </c>
      <c r="I194" s="79" t="s">
        <v>259</v>
      </c>
      <c r="J194" s="145" t="s">
        <v>630</v>
      </c>
      <c r="K194" s="75">
        <v>3</v>
      </c>
    </row>
    <row r="195" ht="17.25" customHeight="1" spans="1:11">
      <c r="A195" s="147"/>
      <c r="B195" s="62">
        <v>2022010373</v>
      </c>
      <c r="C195" s="79" t="s">
        <v>43</v>
      </c>
      <c r="D195" s="79" t="s">
        <v>36</v>
      </c>
      <c r="E195" s="79" t="s">
        <v>500</v>
      </c>
      <c r="F195" s="141" t="s">
        <v>501</v>
      </c>
      <c r="G195" s="79" t="s">
        <v>391</v>
      </c>
      <c r="H195" s="79" t="s">
        <v>502</v>
      </c>
      <c r="I195" s="79" t="s">
        <v>259</v>
      </c>
      <c r="J195" s="145" t="s">
        <v>631</v>
      </c>
      <c r="K195" s="75">
        <v>2</v>
      </c>
    </row>
    <row r="196" ht="17.25" customHeight="1" spans="1:11">
      <c r="A196" s="147"/>
      <c r="B196" s="62">
        <v>2022010373</v>
      </c>
      <c r="C196" s="79" t="s">
        <v>43</v>
      </c>
      <c r="D196" s="79" t="s">
        <v>36</v>
      </c>
      <c r="E196" s="79" t="s">
        <v>632</v>
      </c>
      <c r="F196" s="141" t="s">
        <v>408</v>
      </c>
      <c r="G196" s="79" t="s">
        <v>391</v>
      </c>
      <c r="H196" s="79" t="s">
        <v>392</v>
      </c>
      <c r="I196" s="79" t="s">
        <v>259</v>
      </c>
      <c r="J196" s="145" t="s">
        <v>633</v>
      </c>
      <c r="K196" s="75">
        <v>5.33333333333333</v>
      </c>
    </row>
    <row r="197" ht="17.25" customHeight="1" spans="1:11">
      <c r="A197" s="147"/>
      <c r="B197" s="62">
        <v>2022010373</v>
      </c>
      <c r="C197" s="79" t="s">
        <v>43</v>
      </c>
      <c r="D197" s="79" t="s">
        <v>36</v>
      </c>
      <c r="E197" s="79" t="s">
        <v>632</v>
      </c>
      <c r="F197" s="141" t="s">
        <v>408</v>
      </c>
      <c r="G197" s="79" t="s">
        <v>391</v>
      </c>
      <c r="H197" s="79" t="s">
        <v>400</v>
      </c>
      <c r="I197" s="79" t="s">
        <v>259</v>
      </c>
      <c r="J197" s="145" t="s">
        <v>634</v>
      </c>
      <c r="K197" s="75">
        <v>3</v>
      </c>
    </row>
    <row r="198" ht="17.25" customHeight="1" spans="1:11">
      <c r="A198" s="147"/>
      <c r="B198" s="62">
        <v>2022010373</v>
      </c>
      <c r="C198" s="79" t="s">
        <v>43</v>
      </c>
      <c r="D198" s="79" t="s">
        <v>36</v>
      </c>
      <c r="E198" s="79" t="s">
        <v>635</v>
      </c>
      <c r="F198" s="141" t="s">
        <v>636</v>
      </c>
      <c r="G198" s="79" t="s">
        <v>404</v>
      </c>
      <c r="H198" s="79" t="s">
        <v>400</v>
      </c>
      <c r="I198" s="79" t="s">
        <v>259</v>
      </c>
      <c r="J198" s="145" t="s">
        <v>637</v>
      </c>
      <c r="K198" s="75">
        <v>3</v>
      </c>
    </row>
    <row r="199" ht="17.25" customHeight="1" spans="1:11">
      <c r="A199" s="147"/>
      <c r="B199" s="62">
        <v>2022010373</v>
      </c>
      <c r="C199" s="79" t="s">
        <v>43</v>
      </c>
      <c r="D199" s="79" t="s">
        <v>36</v>
      </c>
      <c r="E199" s="79" t="s">
        <v>458</v>
      </c>
      <c r="F199" s="141" t="s">
        <v>638</v>
      </c>
      <c r="G199" s="79" t="s">
        <v>404</v>
      </c>
      <c r="H199" s="79" t="s">
        <v>400</v>
      </c>
      <c r="I199" s="79" t="s">
        <v>259</v>
      </c>
      <c r="J199" s="145" t="s">
        <v>639</v>
      </c>
      <c r="K199" s="75">
        <v>3.5</v>
      </c>
    </row>
    <row r="200" ht="17.25" customHeight="1" spans="1:11">
      <c r="A200" s="147"/>
      <c r="B200" s="62">
        <v>2022010373</v>
      </c>
      <c r="C200" s="79" t="s">
        <v>43</v>
      </c>
      <c r="D200" s="79" t="s">
        <v>36</v>
      </c>
      <c r="E200" s="79" t="s">
        <v>640</v>
      </c>
      <c r="F200" s="141" t="s">
        <v>395</v>
      </c>
      <c r="G200" s="79" t="s">
        <v>396</v>
      </c>
      <c r="H200" s="79" t="s">
        <v>397</v>
      </c>
      <c r="I200" s="79" t="s">
        <v>170</v>
      </c>
      <c r="J200" s="141"/>
      <c r="K200" s="75">
        <v>5</v>
      </c>
    </row>
    <row r="201" ht="17.25" customHeight="1" spans="1:11">
      <c r="A201" s="147"/>
      <c r="B201" s="62">
        <v>2022010373</v>
      </c>
      <c r="C201" s="79" t="s">
        <v>43</v>
      </c>
      <c r="D201" s="79" t="s">
        <v>36</v>
      </c>
      <c r="E201" s="79" t="s">
        <v>575</v>
      </c>
      <c r="F201" s="141" t="s">
        <v>403</v>
      </c>
      <c r="G201" s="79" t="s">
        <v>396</v>
      </c>
      <c r="H201" s="79" t="s">
        <v>392</v>
      </c>
      <c r="I201" s="79" t="s">
        <v>259</v>
      </c>
      <c r="J201" s="145" t="s">
        <v>641</v>
      </c>
      <c r="K201" s="75">
        <v>2</v>
      </c>
    </row>
    <row r="202" ht="17.25" customHeight="1" spans="1:11">
      <c r="A202" s="147"/>
      <c r="B202" s="62">
        <v>2022010373</v>
      </c>
      <c r="C202" s="79" t="s">
        <v>43</v>
      </c>
      <c r="D202" s="79" t="s">
        <v>36</v>
      </c>
      <c r="E202" s="79" t="s">
        <v>609</v>
      </c>
      <c r="F202" s="141" t="s">
        <v>403</v>
      </c>
      <c r="G202" s="79" t="s">
        <v>396</v>
      </c>
      <c r="H202" s="79" t="s">
        <v>400</v>
      </c>
      <c r="I202" s="79" t="s">
        <v>170</v>
      </c>
      <c r="J202" s="141"/>
      <c r="K202" s="75">
        <v>2</v>
      </c>
    </row>
    <row r="203" ht="17.25" customHeight="1" spans="1:10">
      <c r="A203" s="135"/>
      <c r="B203" s="62"/>
      <c r="C203" s="62"/>
      <c r="D203" s="77"/>
      <c r="E203" s="62"/>
      <c r="F203" s="62"/>
      <c r="G203" s="62"/>
      <c r="H203" s="62"/>
      <c r="I203" s="62"/>
      <c r="J203" s="146" t="s">
        <v>406</v>
      </c>
    </row>
    <row r="204" ht="17.25" customHeight="1" spans="1:11">
      <c r="A204" s="135"/>
      <c r="B204" s="80">
        <v>2022010516</v>
      </c>
      <c r="C204" s="81" t="s">
        <v>67</v>
      </c>
      <c r="D204" s="77"/>
      <c r="E204" s="80" t="s">
        <v>640</v>
      </c>
      <c r="F204" s="62" t="s">
        <v>395</v>
      </c>
      <c r="G204" s="62" t="s">
        <v>396</v>
      </c>
      <c r="H204" s="62" t="s">
        <v>397</v>
      </c>
      <c r="I204" s="62" t="s">
        <v>170</v>
      </c>
      <c r="J204" s="93"/>
      <c r="K204" s="75">
        <v>4</v>
      </c>
    </row>
    <row r="205" ht="17.25" customHeight="1" spans="1:11">
      <c r="A205" s="135"/>
      <c r="B205" s="80">
        <v>2022010516</v>
      </c>
      <c r="C205" s="81" t="s">
        <v>67</v>
      </c>
      <c r="D205" s="77"/>
      <c r="E205" s="80" t="s">
        <v>642</v>
      </c>
      <c r="F205" s="62" t="s">
        <v>428</v>
      </c>
      <c r="G205" s="62" t="s">
        <v>404</v>
      </c>
      <c r="H205" s="62" t="s">
        <v>397</v>
      </c>
      <c r="I205" s="62" t="s">
        <v>259</v>
      </c>
      <c r="J205" s="93"/>
      <c r="K205" s="75">
        <v>6</v>
      </c>
    </row>
    <row r="206" ht="17.25" customHeight="1" spans="1:10">
      <c r="A206" s="135"/>
      <c r="B206" s="80"/>
      <c r="C206" s="81"/>
      <c r="D206" s="77"/>
      <c r="E206" s="80"/>
      <c r="F206" s="62"/>
      <c r="G206" s="62"/>
      <c r="H206" s="62"/>
      <c r="I206" s="62"/>
      <c r="J206" s="146" t="s">
        <v>406</v>
      </c>
    </row>
    <row r="207" ht="17.25" customHeight="1" spans="1:11">
      <c r="A207" s="93"/>
      <c r="B207" s="80">
        <v>2022010452</v>
      </c>
      <c r="C207" s="81" t="s">
        <v>97</v>
      </c>
      <c r="D207" s="77" t="s">
        <v>72</v>
      </c>
      <c r="E207" s="80" t="s">
        <v>643</v>
      </c>
      <c r="F207" s="62" t="s">
        <v>428</v>
      </c>
      <c r="G207" s="62" t="s">
        <v>404</v>
      </c>
      <c r="H207" s="62" t="s">
        <v>392</v>
      </c>
      <c r="I207" s="62" t="s">
        <v>259</v>
      </c>
      <c r="J207" s="77" t="s">
        <v>644</v>
      </c>
      <c r="K207" s="63">
        <v>4</v>
      </c>
    </row>
    <row r="208" ht="17.25" customHeight="1" spans="1:11">
      <c r="A208" s="147"/>
      <c r="B208" s="80">
        <v>2022010452</v>
      </c>
      <c r="C208" s="81" t="s">
        <v>97</v>
      </c>
      <c r="D208" s="77" t="s">
        <v>72</v>
      </c>
      <c r="E208" s="80" t="s">
        <v>642</v>
      </c>
      <c r="F208" s="62" t="s">
        <v>428</v>
      </c>
      <c r="G208" s="62" t="s">
        <v>404</v>
      </c>
      <c r="H208" s="62" t="s">
        <v>397</v>
      </c>
      <c r="I208" s="62" t="s">
        <v>259</v>
      </c>
      <c r="J208" s="62"/>
      <c r="K208" s="63">
        <v>6</v>
      </c>
    </row>
    <row r="209" ht="17.25" customHeight="1" spans="1:11">
      <c r="A209" s="77"/>
      <c r="B209" s="80">
        <v>2022010452</v>
      </c>
      <c r="C209" s="81" t="s">
        <v>97</v>
      </c>
      <c r="D209" s="77" t="s">
        <v>72</v>
      </c>
      <c r="E209" s="80" t="s">
        <v>645</v>
      </c>
      <c r="F209" s="62" t="s">
        <v>408</v>
      </c>
      <c r="G209" s="62" t="s">
        <v>391</v>
      </c>
      <c r="H209" s="62" t="s">
        <v>392</v>
      </c>
      <c r="I209" s="62" t="s">
        <v>259</v>
      </c>
      <c r="J209" s="77" t="s">
        <v>646</v>
      </c>
      <c r="K209" s="63">
        <v>3.5</v>
      </c>
    </row>
    <row r="210" ht="17.25" customHeight="1" spans="1:12">
      <c r="A210" s="77"/>
      <c r="B210" s="80">
        <v>2022010452</v>
      </c>
      <c r="C210" s="81" t="s">
        <v>97</v>
      </c>
      <c r="D210" s="77" t="s">
        <v>72</v>
      </c>
      <c r="E210" s="80" t="s">
        <v>645</v>
      </c>
      <c r="F210" s="62" t="s">
        <v>647</v>
      </c>
      <c r="G210" s="62" t="s">
        <v>396</v>
      </c>
      <c r="H210" s="62" t="s">
        <v>397</v>
      </c>
      <c r="I210" s="62" t="s">
        <v>259</v>
      </c>
      <c r="J210" s="77" t="s">
        <v>648</v>
      </c>
      <c r="K210" s="63"/>
      <c r="L210" s="86" t="s">
        <v>649</v>
      </c>
    </row>
    <row r="211" ht="17.25" customHeight="1" spans="1:11">
      <c r="A211" s="77"/>
      <c r="B211" s="82">
        <v>2022010452</v>
      </c>
      <c r="C211" s="83" t="s">
        <v>97</v>
      </c>
      <c r="D211" s="140" t="s">
        <v>72</v>
      </c>
      <c r="E211" s="82" t="s">
        <v>650</v>
      </c>
      <c r="F211" s="72" t="s">
        <v>408</v>
      </c>
      <c r="G211" s="72" t="s">
        <v>391</v>
      </c>
      <c r="H211" s="72" t="s">
        <v>392</v>
      </c>
      <c r="I211" s="72" t="s">
        <v>170</v>
      </c>
      <c r="J211" s="62"/>
      <c r="K211" s="63">
        <v>6</v>
      </c>
    </row>
    <row r="212" ht="17.25" customHeight="1" spans="1:11">
      <c r="A212" s="77"/>
      <c r="B212" s="80">
        <v>2022010452</v>
      </c>
      <c r="C212" s="81" t="s">
        <v>97</v>
      </c>
      <c r="D212" s="77" t="s">
        <v>72</v>
      </c>
      <c r="E212" s="80" t="s">
        <v>651</v>
      </c>
      <c r="F212" s="62" t="s">
        <v>647</v>
      </c>
      <c r="G212" s="62" t="s">
        <v>396</v>
      </c>
      <c r="H212" s="62" t="s">
        <v>397</v>
      </c>
      <c r="I212" s="62" t="s">
        <v>170</v>
      </c>
      <c r="J212" s="62"/>
      <c r="K212" s="63">
        <v>5</v>
      </c>
    </row>
    <row r="213" ht="17.25" customHeight="1" spans="1:11">
      <c r="A213" s="77"/>
      <c r="B213" s="80">
        <v>2022010452</v>
      </c>
      <c r="C213" s="81" t="s">
        <v>97</v>
      </c>
      <c r="D213" s="77" t="s">
        <v>72</v>
      </c>
      <c r="E213" s="80" t="s">
        <v>652</v>
      </c>
      <c r="F213" s="62" t="s">
        <v>408</v>
      </c>
      <c r="G213" s="62" t="s">
        <v>391</v>
      </c>
      <c r="H213" s="62" t="s">
        <v>392</v>
      </c>
      <c r="I213" s="62" t="s">
        <v>259</v>
      </c>
      <c r="J213" s="77" t="s">
        <v>653</v>
      </c>
      <c r="K213" s="63">
        <v>4</v>
      </c>
    </row>
    <row r="214" ht="17.25" customHeight="1" spans="1:11">
      <c r="A214" s="77"/>
      <c r="B214" s="80">
        <v>2022010452</v>
      </c>
      <c r="C214" s="81" t="s">
        <v>97</v>
      </c>
      <c r="D214" s="77" t="s">
        <v>72</v>
      </c>
      <c r="E214" s="80" t="s">
        <v>652</v>
      </c>
      <c r="F214" s="62" t="s">
        <v>408</v>
      </c>
      <c r="G214" s="62" t="s">
        <v>391</v>
      </c>
      <c r="H214" s="62" t="s">
        <v>400</v>
      </c>
      <c r="I214" s="62" t="s">
        <v>259</v>
      </c>
      <c r="J214" s="77" t="s">
        <v>654</v>
      </c>
      <c r="K214" s="63">
        <v>3</v>
      </c>
    </row>
    <row r="215" ht="17.25" customHeight="1" spans="1:11">
      <c r="A215" s="77"/>
      <c r="B215" s="80">
        <v>2022010452</v>
      </c>
      <c r="C215" s="81" t="s">
        <v>97</v>
      </c>
      <c r="D215" s="77" t="s">
        <v>72</v>
      </c>
      <c r="E215" s="80" t="s">
        <v>652</v>
      </c>
      <c r="F215" s="62" t="s">
        <v>408</v>
      </c>
      <c r="G215" s="62" t="s">
        <v>391</v>
      </c>
      <c r="H215" s="62" t="s">
        <v>400</v>
      </c>
      <c r="I215" s="62" t="s">
        <v>259</v>
      </c>
      <c r="J215" s="77" t="s">
        <v>655</v>
      </c>
      <c r="K215" s="63">
        <v>3</v>
      </c>
    </row>
    <row r="216" ht="17.25" customHeight="1" spans="1:11">
      <c r="A216" s="77"/>
      <c r="B216" s="80">
        <v>2022010452</v>
      </c>
      <c r="C216" s="81" t="s">
        <v>97</v>
      </c>
      <c r="D216" s="77" t="s">
        <v>72</v>
      </c>
      <c r="E216" s="80" t="s">
        <v>483</v>
      </c>
      <c r="F216" s="62" t="s">
        <v>647</v>
      </c>
      <c r="G216" s="62" t="s">
        <v>396</v>
      </c>
      <c r="H216" s="62" t="s">
        <v>392</v>
      </c>
      <c r="I216" s="62" t="s">
        <v>170</v>
      </c>
      <c r="J216" s="62"/>
      <c r="K216" s="63">
        <v>4</v>
      </c>
    </row>
    <row r="217" ht="17.25" customHeight="1" spans="1:11">
      <c r="A217" s="77"/>
      <c r="B217" s="80">
        <v>2022010452</v>
      </c>
      <c r="C217" s="81" t="s">
        <v>97</v>
      </c>
      <c r="D217" s="77" t="s">
        <v>72</v>
      </c>
      <c r="E217" s="80" t="s">
        <v>656</v>
      </c>
      <c r="F217" s="62" t="s">
        <v>403</v>
      </c>
      <c r="G217" s="62" t="s">
        <v>396</v>
      </c>
      <c r="H217" s="62" t="s">
        <v>400</v>
      </c>
      <c r="I217" s="62" t="s">
        <v>170</v>
      </c>
      <c r="J217" s="62"/>
      <c r="K217" s="63">
        <v>2</v>
      </c>
    </row>
    <row r="218" ht="17.25" customHeight="1" spans="1:11">
      <c r="A218" s="77"/>
      <c r="B218" s="80">
        <v>2022010452</v>
      </c>
      <c r="C218" s="81" t="s">
        <v>97</v>
      </c>
      <c r="D218" s="77" t="s">
        <v>72</v>
      </c>
      <c r="E218" s="150" t="s">
        <v>657</v>
      </c>
      <c r="F218" s="62" t="s">
        <v>408</v>
      </c>
      <c r="G218" s="62" t="s">
        <v>391</v>
      </c>
      <c r="H218" s="62" t="s">
        <v>397</v>
      </c>
      <c r="I218" s="62" t="s">
        <v>259</v>
      </c>
      <c r="J218" s="77" t="s">
        <v>658</v>
      </c>
      <c r="K218" s="63">
        <v>4</v>
      </c>
    </row>
    <row r="219" ht="17.25" customHeight="1" spans="1:11">
      <c r="A219" s="77"/>
      <c r="B219" s="80">
        <v>2022010452</v>
      </c>
      <c r="C219" s="81" t="s">
        <v>97</v>
      </c>
      <c r="D219" s="77" t="s">
        <v>72</v>
      </c>
      <c r="E219" s="80" t="s">
        <v>585</v>
      </c>
      <c r="F219" s="62" t="s">
        <v>586</v>
      </c>
      <c r="G219" s="62" t="s">
        <v>391</v>
      </c>
      <c r="H219" s="62" t="s">
        <v>659</v>
      </c>
      <c r="I219" s="62" t="s">
        <v>259</v>
      </c>
      <c r="J219" s="152" t="s">
        <v>660</v>
      </c>
      <c r="K219" s="63">
        <v>1.5</v>
      </c>
    </row>
    <row r="220" ht="17.25" customHeight="1" spans="1:11">
      <c r="A220" s="77"/>
      <c r="B220" s="80"/>
      <c r="C220" s="81"/>
      <c r="D220" s="77"/>
      <c r="E220" s="80"/>
      <c r="F220" s="62"/>
      <c r="G220" s="62"/>
      <c r="H220" s="62"/>
      <c r="I220" s="62"/>
      <c r="J220" s="117" t="s">
        <v>406</v>
      </c>
      <c r="K220" s="118"/>
    </row>
    <row r="221" ht="17.25" customHeight="1" spans="1:11">
      <c r="A221" s="77"/>
      <c r="B221" s="80">
        <v>2022010439</v>
      </c>
      <c r="C221" s="81" t="s">
        <v>80</v>
      </c>
      <c r="D221" s="77" t="s">
        <v>72</v>
      </c>
      <c r="E221" s="80" t="s">
        <v>657</v>
      </c>
      <c r="F221" s="62" t="s">
        <v>408</v>
      </c>
      <c r="G221" s="62" t="s">
        <v>391</v>
      </c>
      <c r="H221" s="62" t="s">
        <v>397</v>
      </c>
      <c r="I221" s="62" t="s">
        <v>259</v>
      </c>
      <c r="J221" s="77" t="s">
        <v>661</v>
      </c>
      <c r="K221" s="63">
        <v>4</v>
      </c>
    </row>
    <row r="222" ht="17.25" customHeight="1" spans="1:11">
      <c r="A222" s="77"/>
      <c r="B222" s="80"/>
      <c r="C222" s="81"/>
      <c r="D222" s="77"/>
      <c r="E222" s="80"/>
      <c r="F222" s="62"/>
      <c r="G222" s="62"/>
      <c r="H222" s="62"/>
      <c r="I222" s="62"/>
      <c r="J222" s="117" t="s">
        <v>406</v>
      </c>
      <c r="K222" s="118"/>
    </row>
    <row r="223" ht="17.25" customHeight="1" spans="1:11">
      <c r="A223" s="77"/>
      <c r="B223" s="80">
        <v>2022010449</v>
      </c>
      <c r="C223" s="81" t="s">
        <v>96</v>
      </c>
      <c r="D223" s="77" t="s">
        <v>72</v>
      </c>
      <c r="E223" s="80" t="s">
        <v>662</v>
      </c>
      <c r="F223" s="62" t="s">
        <v>663</v>
      </c>
      <c r="G223" s="62" t="s">
        <v>664</v>
      </c>
      <c r="H223" s="62" t="s">
        <v>400</v>
      </c>
      <c r="I223" s="62" t="s">
        <v>170</v>
      </c>
      <c r="J223" s="62"/>
      <c r="K223" s="63">
        <v>6</v>
      </c>
    </row>
    <row r="224" ht="17.25" customHeight="1" spans="1:11">
      <c r="A224" s="77"/>
      <c r="B224" s="80">
        <v>2022010449</v>
      </c>
      <c r="C224" s="81" t="s">
        <v>96</v>
      </c>
      <c r="D224" s="77" t="s">
        <v>72</v>
      </c>
      <c r="E224" s="80" t="s">
        <v>665</v>
      </c>
      <c r="F224" s="62" t="s">
        <v>468</v>
      </c>
      <c r="G224" s="62" t="s">
        <v>391</v>
      </c>
      <c r="H224" s="62" t="s">
        <v>400</v>
      </c>
      <c r="I224" s="62" t="s">
        <v>259</v>
      </c>
      <c r="J224" s="145" t="s">
        <v>666</v>
      </c>
      <c r="K224" s="63">
        <v>2</v>
      </c>
    </row>
    <row r="225" ht="17.25" customHeight="1" spans="1:11">
      <c r="A225" s="77"/>
      <c r="B225" s="80"/>
      <c r="C225" s="81"/>
      <c r="D225" s="77"/>
      <c r="E225" s="80"/>
      <c r="F225" s="62"/>
      <c r="G225" s="62"/>
      <c r="H225" s="62"/>
      <c r="I225" s="62"/>
      <c r="J225" s="117" t="s">
        <v>406</v>
      </c>
      <c r="K225" s="118"/>
    </row>
    <row r="226" ht="17.25" customHeight="1" spans="1:11">
      <c r="A226" s="77"/>
      <c r="B226" s="80">
        <v>2022010512</v>
      </c>
      <c r="C226" s="81" t="s">
        <v>105</v>
      </c>
      <c r="D226" s="77" t="s">
        <v>72</v>
      </c>
      <c r="E226" s="80" t="s">
        <v>667</v>
      </c>
      <c r="F226" s="62" t="s">
        <v>647</v>
      </c>
      <c r="G226" s="62" t="s">
        <v>396</v>
      </c>
      <c r="H226" s="62" t="s">
        <v>392</v>
      </c>
      <c r="I226" s="62" t="s">
        <v>170</v>
      </c>
      <c r="J226" s="62"/>
      <c r="K226" s="63">
        <v>4</v>
      </c>
    </row>
    <row r="227" ht="17.25" customHeight="1" spans="1:11">
      <c r="A227" s="77"/>
      <c r="B227" s="80"/>
      <c r="C227" s="81"/>
      <c r="D227" s="77"/>
      <c r="E227" s="80"/>
      <c r="F227" s="62"/>
      <c r="G227" s="62"/>
      <c r="H227" s="62"/>
      <c r="I227" s="62"/>
      <c r="J227" s="117" t="s">
        <v>406</v>
      </c>
      <c r="K227" s="63"/>
    </row>
    <row r="228" ht="17.25" customHeight="1" spans="1:11">
      <c r="A228" s="77"/>
      <c r="B228" s="80">
        <v>2022010441</v>
      </c>
      <c r="C228" s="81" t="s">
        <v>90</v>
      </c>
      <c r="D228" s="77" t="s">
        <v>72</v>
      </c>
      <c r="E228" s="80" t="s">
        <v>668</v>
      </c>
      <c r="F228" s="62" t="s">
        <v>669</v>
      </c>
      <c r="G228" s="62" t="s">
        <v>391</v>
      </c>
      <c r="H228" s="62" t="s">
        <v>400</v>
      </c>
      <c r="I228" s="62" t="s">
        <v>170</v>
      </c>
      <c r="J228" s="62"/>
      <c r="K228" s="63">
        <v>4</v>
      </c>
    </row>
    <row r="229" ht="17.25" customHeight="1" spans="1:11">
      <c r="A229" s="77"/>
      <c r="B229" s="80">
        <v>2022010441</v>
      </c>
      <c r="C229" s="81" t="s">
        <v>90</v>
      </c>
      <c r="D229" s="77" t="s">
        <v>72</v>
      </c>
      <c r="E229" s="80" t="s">
        <v>581</v>
      </c>
      <c r="F229" s="62" t="s">
        <v>403</v>
      </c>
      <c r="G229" s="62" t="s">
        <v>396</v>
      </c>
      <c r="H229" s="62" t="s">
        <v>397</v>
      </c>
      <c r="I229" s="62" t="s">
        <v>259</v>
      </c>
      <c r="J229" s="77" t="s">
        <v>670</v>
      </c>
      <c r="K229" s="63">
        <v>2.5</v>
      </c>
    </row>
    <row r="230" ht="17.25" customHeight="1" spans="1:11">
      <c r="A230" s="77"/>
      <c r="B230" s="80"/>
      <c r="C230" s="81"/>
      <c r="D230" s="77"/>
      <c r="E230" s="80"/>
      <c r="F230" s="62"/>
      <c r="G230" s="62"/>
      <c r="H230" s="62"/>
      <c r="I230" s="62"/>
      <c r="J230" s="117" t="s">
        <v>406</v>
      </c>
      <c r="K230" s="118"/>
    </row>
    <row r="231" ht="17.25" customHeight="1" spans="1:11">
      <c r="A231" s="77"/>
      <c r="B231" s="80">
        <v>2022010446</v>
      </c>
      <c r="C231" s="81" t="s">
        <v>94</v>
      </c>
      <c r="D231" s="77" t="s">
        <v>72</v>
      </c>
      <c r="E231" s="80" t="s">
        <v>667</v>
      </c>
      <c r="F231" s="62" t="s">
        <v>671</v>
      </c>
      <c r="G231" s="62" t="s">
        <v>396</v>
      </c>
      <c r="H231" s="62" t="s">
        <v>397</v>
      </c>
      <c r="I231" s="62" t="s">
        <v>170</v>
      </c>
      <c r="J231" s="62"/>
      <c r="K231" s="63">
        <v>5</v>
      </c>
    </row>
    <row r="232" ht="17.25" customHeight="1" spans="1:11">
      <c r="A232" s="77"/>
      <c r="B232" s="80">
        <v>2022010446</v>
      </c>
      <c r="C232" s="81" t="s">
        <v>94</v>
      </c>
      <c r="D232" s="77" t="s">
        <v>72</v>
      </c>
      <c r="E232" s="80" t="s">
        <v>642</v>
      </c>
      <c r="F232" s="62" t="s">
        <v>428</v>
      </c>
      <c r="G232" s="62" t="s">
        <v>404</v>
      </c>
      <c r="H232" s="62" t="s">
        <v>397</v>
      </c>
      <c r="I232" s="62" t="s">
        <v>259</v>
      </c>
      <c r="J232" s="77" t="s">
        <v>672</v>
      </c>
      <c r="K232" s="63">
        <v>6</v>
      </c>
    </row>
    <row r="233" ht="17.25" customHeight="1" spans="1:11">
      <c r="A233" s="77"/>
      <c r="B233" s="80">
        <v>2022010446</v>
      </c>
      <c r="C233" s="81" t="s">
        <v>94</v>
      </c>
      <c r="D233" s="77" t="s">
        <v>72</v>
      </c>
      <c r="E233" s="80" t="s">
        <v>673</v>
      </c>
      <c r="F233" s="151" t="s">
        <v>674</v>
      </c>
      <c r="G233" s="62" t="s">
        <v>675</v>
      </c>
      <c r="H233" s="62" t="s">
        <v>392</v>
      </c>
      <c r="I233" s="62" t="s">
        <v>259</v>
      </c>
      <c r="J233" s="77" t="s">
        <v>676</v>
      </c>
      <c r="K233" s="63">
        <v>0</v>
      </c>
    </row>
    <row r="234" ht="17.25" customHeight="1" spans="1:11">
      <c r="A234" s="77"/>
      <c r="B234" s="80"/>
      <c r="C234" s="81"/>
      <c r="D234" s="77"/>
      <c r="E234" s="80"/>
      <c r="F234" s="62"/>
      <c r="G234" s="62"/>
      <c r="H234" s="62"/>
      <c r="I234" s="62"/>
      <c r="J234" s="117" t="s">
        <v>406</v>
      </c>
      <c r="K234" s="118"/>
    </row>
    <row r="235" ht="17.25" customHeight="1" spans="1:11">
      <c r="A235" s="77"/>
      <c r="B235" s="80">
        <v>2022010430</v>
      </c>
      <c r="C235" s="81" t="s">
        <v>73</v>
      </c>
      <c r="D235" s="77" t="s">
        <v>72</v>
      </c>
      <c r="E235" s="80" t="s">
        <v>677</v>
      </c>
      <c r="F235" s="62" t="s">
        <v>678</v>
      </c>
      <c r="G235" s="62" t="s">
        <v>404</v>
      </c>
      <c r="H235" s="62" t="s">
        <v>392</v>
      </c>
      <c r="I235" s="62" t="s">
        <v>259</v>
      </c>
      <c r="J235" s="77" t="s">
        <v>679</v>
      </c>
      <c r="K235" s="63">
        <v>4</v>
      </c>
    </row>
    <row r="236" ht="17.25" customHeight="1" spans="1:11">
      <c r="A236" s="77"/>
      <c r="B236" s="80">
        <v>2022010430</v>
      </c>
      <c r="C236" s="81" t="s">
        <v>73</v>
      </c>
      <c r="D236" s="77" t="s">
        <v>72</v>
      </c>
      <c r="E236" s="80" t="s">
        <v>680</v>
      </c>
      <c r="F236" s="62" t="s">
        <v>681</v>
      </c>
      <c r="G236" s="62" t="s">
        <v>396</v>
      </c>
      <c r="H236" s="62" t="s">
        <v>392</v>
      </c>
      <c r="I236" s="62" t="s">
        <v>259</v>
      </c>
      <c r="J236" s="77" t="s">
        <v>682</v>
      </c>
      <c r="K236" s="63">
        <v>2</v>
      </c>
    </row>
    <row r="237" ht="17.25" customHeight="1" spans="1:11">
      <c r="A237" s="77"/>
      <c r="B237" s="80">
        <v>2022010430</v>
      </c>
      <c r="C237" s="81" t="s">
        <v>73</v>
      </c>
      <c r="D237" s="77" t="s">
        <v>72</v>
      </c>
      <c r="E237" s="80" t="s">
        <v>683</v>
      </c>
      <c r="F237" s="62" t="s">
        <v>681</v>
      </c>
      <c r="G237" s="62" t="s">
        <v>391</v>
      </c>
      <c r="H237" s="62" t="s">
        <v>392</v>
      </c>
      <c r="I237" s="62" t="s">
        <v>259</v>
      </c>
      <c r="J237" s="77" t="s">
        <v>684</v>
      </c>
      <c r="K237" s="63">
        <v>5</v>
      </c>
    </row>
    <row r="238" ht="17.25" customHeight="1" spans="1:12">
      <c r="A238" s="77"/>
      <c r="B238" s="82">
        <v>2022010430</v>
      </c>
      <c r="C238" s="83" t="s">
        <v>73</v>
      </c>
      <c r="D238" s="140" t="s">
        <v>72</v>
      </c>
      <c r="E238" s="82" t="s">
        <v>685</v>
      </c>
      <c r="F238" s="72" t="s">
        <v>686</v>
      </c>
      <c r="G238" s="72" t="s">
        <v>404</v>
      </c>
      <c r="H238" s="72" t="s">
        <v>400</v>
      </c>
      <c r="I238" s="72" t="s">
        <v>259</v>
      </c>
      <c r="J238" s="140" t="s">
        <v>687</v>
      </c>
      <c r="K238" s="63"/>
      <c r="L238" s="86" t="s">
        <v>519</v>
      </c>
    </row>
    <row r="239" ht="17.25" customHeight="1" spans="1:11">
      <c r="A239" s="77"/>
      <c r="B239" s="80">
        <v>2022010430</v>
      </c>
      <c r="C239" s="81" t="s">
        <v>73</v>
      </c>
      <c r="D239" s="77" t="s">
        <v>72</v>
      </c>
      <c r="E239" s="80" t="s">
        <v>688</v>
      </c>
      <c r="F239" s="62" t="s">
        <v>689</v>
      </c>
      <c r="G239" s="62" t="s">
        <v>396</v>
      </c>
      <c r="H239" s="62" t="s">
        <v>392</v>
      </c>
      <c r="I239" s="62" t="s">
        <v>259</v>
      </c>
      <c r="J239" s="77" t="s">
        <v>690</v>
      </c>
      <c r="K239" s="63">
        <v>2</v>
      </c>
    </row>
    <row r="240" ht="17.25" customHeight="1" spans="1:11">
      <c r="A240" s="77"/>
      <c r="B240" s="80"/>
      <c r="C240" s="81"/>
      <c r="D240" s="77"/>
      <c r="E240" s="80"/>
      <c r="F240" s="62"/>
      <c r="G240" s="62"/>
      <c r="H240" s="62"/>
      <c r="I240" s="62"/>
      <c r="J240" s="117" t="s">
        <v>406</v>
      </c>
      <c r="K240" s="118"/>
    </row>
    <row r="241" ht="17.25" customHeight="1" spans="1:11">
      <c r="A241" s="77"/>
      <c r="B241" s="80">
        <v>2022010584</v>
      </c>
      <c r="C241" s="81" t="s">
        <v>84</v>
      </c>
      <c r="D241" s="77" t="s">
        <v>72</v>
      </c>
      <c r="E241" s="80" t="s">
        <v>507</v>
      </c>
      <c r="F241" s="62" t="s">
        <v>678</v>
      </c>
      <c r="G241" s="62" t="s">
        <v>391</v>
      </c>
      <c r="H241" s="62" t="s">
        <v>400</v>
      </c>
      <c r="I241" s="62" t="s">
        <v>259</v>
      </c>
      <c r="J241" s="77" t="s">
        <v>691</v>
      </c>
      <c r="K241" s="63">
        <v>2</v>
      </c>
    </row>
    <row r="242" ht="17.25" customHeight="1" spans="1:11">
      <c r="A242" s="77"/>
      <c r="B242" s="80">
        <v>2022010584</v>
      </c>
      <c r="C242" s="81" t="s">
        <v>84</v>
      </c>
      <c r="D242" s="77" t="s">
        <v>72</v>
      </c>
      <c r="E242" s="80" t="s">
        <v>692</v>
      </c>
      <c r="F242" s="62" t="s">
        <v>493</v>
      </c>
      <c r="G242" s="62" t="s">
        <v>396</v>
      </c>
      <c r="H242" s="62" t="s">
        <v>392</v>
      </c>
      <c r="I242" s="62" t="s">
        <v>259</v>
      </c>
      <c r="J242" s="77" t="s">
        <v>693</v>
      </c>
      <c r="K242" s="63">
        <v>4</v>
      </c>
    </row>
    <row r="243" ht="17.25" customHeight="1" spans="1:12">
      <c r="A243" s="77"/>
      <c r="B243" s="82">
        <v>2022010584</v>
      </c>
      <c r="C243" s="83" t="s">
        <v>84</v>
      </c>
      <c r="D243" s="140" t="s">
        <v>72</v>
      </c>
      <c r="E243" s="82" t="s">
        <v>688</v>
      </c>
      <c r="F243" s="72" t="s">
        <v>689</v>
      </c>
      <c r="G243" s="72" t="s">
        <v>396</v>
      </c>
      <c r="H243" s="72" t="s">
        <v>694</v>
      </c>
      <c r="I243" s="72" t="s">
        <v>259</v>
      </c>
      <c r="J243" s="140" t="s">
        <v>695</v>
      </c>
      <c r="K243" s="63"/>
      <c r="L243" s="86" t="s">
        <v>696</v>
      </c>
    </row>
    <row r="244" ht="17.25" customHeight="1" spans="1:11">
      <c r="A244" s="77"/>
      <c r="B244" s="80">
        <v>2022010584</v>
      </c>
      <c r="C244" s="81" t="s">
        <v>84</v>
      </c>
      <c r="D244" s="77" t="s">
        <v>72</v>
      </c>
      <c r="E244" s="80" t="s">
        <v>688</v>
      </c>
      <c r="F244" s="62" t="s">
        <v>689</v>
      </c>
      <c r="G244" s="62" t="s">
        <v>396</v>
      </c>
      <c r="H244" s="62" t="s">
        <v>392</v>
      </c>
      <c r="I244" s="62" t="s">
        <v>259</v>
      </c>
      <c r="J244" s="77" t="s">
        <v>697</v>
      </c>
      <c r="K244" s="63">
        <v>2</v>
      </c>
    </row>
    <row r="245" ht="17.25" customHeight="1" spans="1:12">
      <c r="A245" s="77"/>
      <c r="B245" s="82">
        <v>2022010584</v>
      </c>
      <c r="C245" s="83" t="s">
        <v>84</v>
      </c>
      <c r="D245" s="140" t="s">
        <v>72</v>
      </c>
      <c r="E245" s="82" t="s">
        <v>698</v>
      </c>
      <c r="F245" s="72" t="s">
        <v>699</v>
      </c>
      <c r="G245" s="72" t="s">
        <v>404</v>
      </c>
      <c r="H245" s="72" t="s">
        <v>694</v>
      </c>
      <c r="I245" s="72" t="s">
        <v>259</v>
      </c>
      <c r="J245" s="140" t="s">
        <v>700</v>
      </c>
      <c r="K245" s="63"/>
      <c r="L245" s="86" t="s">
        <v>519</v>
      </c>
    </row>
    <row r="246" ht="17.25" customHeight="1" spans="1:11">
      <c r="A246" s="77"/>
      <c r="B246" s="80">
        <v>2022010584</v>
      </c>
      <c r="C246" s="81" t="s">
        <v>84</v>
      </c>
      <c r="D246" s="77" t="s">
        <v>72</v>
      </c>
      <c r="E246" s="80" t="s">
        <v>645</v>
      </c>
      <c r="F246" s="62" t="s">
        <v>408</v>
      </c>
      <c r="G246" s="62" t="s">
        <v>391</v>
      </c>
      <c r="H246" s="62" t="s">
        <v>392</v>
      </c>
      <c r="I246" s="62" t="s">
        <v>259</v>
      </c>
      <c r="J246" s="77" t="s">
        <v>701</v>
      </c>
      <c r="K246" s="63">
        <v>3.5</v>
      </c>
    </row>
    <row r="247" ht="17.25" customHeight="1" spans="1:12">
      <c r="A247" s="77"/>
      <c r="B247" s="82">
        <v>2022010584</v>
      </c>
      <c r="C247" s="83" t="s">
        <v>84</v>
      </c>
      <c r="D247" s="140" t="s">
        <v>72</v>
      </c>
      <c r="E247" s="82" t="s">
        <v>680</v>
      </c>
      <c r="F247" s="72" t="s">
        <v>702</v>
      </c>
      <c r="G247" s="72" t="s">
        <v>396</v>
      </c>
      <c r="H247" s="72" t="s">
        <v>400</v>
      </c>
      <c r="I247" s="72" t="s">
        <v>259</v>
      </c>
      <c r="J247" s="140" t="s">
        <v>703</v>
      </c>
      <c r="K247" s="143">
        <v>0</v>
      </c>
      <c r="L247" s="86" t="s">
        <v>704</v>
      </c>
    </row>
    <row r="248" ht="17.25" customHeight="1" spans="1:11">
      <c r="A248" s="77"/>
      <c r="B248" s="80">
        <v>2022010584</v>
      </c>
      <c r="C248" s="81" t="s">
        <v>84</v>
      </c>
      <c r="D248" s="77" t="s">
        <v>72</v>
      </c>
      <c r="E248" s="58" t="s">
        <v>683</v>
      </c>
      <c r="F248" s="62" t="s">
        <v>617</v>
      </c>
      <c r="G248" s="62" t="s">
        <v>391</v>
      </c>
      <c r="H248" s="89" t="s">
        <v>397</v>
      </c>
      <c r="I248" s="89" t="s">
        <v>259</v>
      </c>
      <c r="J248" s="153" t="s">
        <v>705</v>
      </c>
      <c r="K248" s="84">
        <v>5</v>
      </c>
    </row>
    <row r="249" ht="17.25" customHeight="1" spans="1:11">
      <c r="A249" s="77"/>
      <c r="B249" s="80">
        <v>2022010584</v>
      </c>
      <c r="C249" s="81" t="s">
        <v>84</v>
      </c>
      <c r="D249" s="77" t="s">
        <v>72</v>
      </c>
      <c r="E249" s="58" t="s">
        <v>683</v>
      </c>
      <c r="F249" s="62" t="s">
        <v>617</v>
      </c>
      <c r="G249" s="62" t="s">
        <v>391</v>
      </c>
      <c r="H249" s="89" t="s">
        <v>400</v>
      </c>
      <c r="I249" s="89" t="s">
        <v>259</v>
      </c>
      <c r="J249" s="153" t="s">
        <v>706</v>
      </c>
      <c r="K249" s="84">
        <v>4</v>
      </c>
    </row>
    <row r="250" ht="17.25" customHeight="1" spans="1:11">
      <c r="A250" s="77"/>
      <c r="B250" s="80">
        <v>2022010584</v>
      </c>
      <c r="C250" s="81" t="s">
        <v>84</v>
      </c>
      <c r="D250" s="77" t="s">
        <v>72</v>
      </c>
      <c r="E250" s="58" t="s">
        <v>683</v>
      </c>
      <c r="F250" s="62" t="s">
        <v>617</v>
      </c>
      <c r="G250" s="62" t="s">
        <v>391</v>
      </c>
      <c r="H250" s="89" t="s">
        <v>400</v>
      </c>
      <c r="I250" s="89" t="s">
        <v>259</v>
      </c>
      <c r="J250" s="153" t="s">
        <v>707</v>
      </c>
      <c r="K250" s="84">
        <v>3</v>
      </c>
    </row>
    <row r="251" ht="17.25" customHeight="1" spans="1:11">
      <c r="A251" s="77"/>
      <c r="B251" s="80">
        <v>2022010584</v>
      </c>
      <c r="C251" s="81" t="s">
        <v>84</v>
      </c>
      <c r="D251" s="77" t="s">
        <v>72</v>
      </c>
      <c r="E251" s="58" t="s">
        <v>683</v>
      </c>
      <c r="F251" s="62" t="s">
        <v>617</v>
      </c>
      <c r="G251" s="62" t="s">
        <v>391</v>
      </c>
      <c r="H251" s="89" t="s">
        <v>400</v>
      </c>
      <c r="I251" s="89" t="s">
        <v>259</v>
      </c>
      <c r="J251" s="153" t="s">
        <v>708</v>
      </c>
      <c r="K251" s="84">
        <v>3</v>
      </c>
    </row>
    <row r="252" ht="17.25" customHeight="1" spans="1:11">
      <c r="A252" s="77"/>
      <c r="B252" s="80"/>
      <c r="C252" s="81"/>
      <c r="D252" s="77"/>
      <c r="E252" s="80"/>
      <c r="F252" s="62"/>
      <c r="G252" s="62"/>
      <c r="H252" s="62"/>
      <c r="I252" s="62"/>
      <c r="J252" s="117" t="s">
        <v>406</v>
      </c>
      <c r="K252" s="118"/>
    </row>
    <row r="253" ht="17.25" customHeight="1" spans="1:11">
      <c r="A253" s="77"/>
      <c r="B253" s="80">
        <v>2022010408</v>
      </c>
      <c r="C253" s="81" t="s">
        <v>85</v>
      </c>
      <c r="D253" s="77" t="s">
        <v>72</v>
      </c>
      <c r="E253" s="80" t="s">
        <v>560</v>
      </c>
      <c r="F253" s="62" t="s">
        <v>437</v>
      </c>
      <c r="G253" s="62" t="s">
        <v>404</v>
      </c>
      <c r="H253" s="62" t="s">
        <v>392</v>
      </c>
      <c r="I253" s="62" t="s">
        <v>170</v>
      </c>
      <c r="J253" s="62"/>
      <c r="K253" s="63">
        <v>8</v>
      </c>
    </row>
    <row r="254" ht="17.25" customHeight="1" spans="1:11">
      <c r="A254" s="77"/>
      <c r="B254" s="80">
        <v>2022010408</v>
      </c>
      <c r="C254" s="81" t="s">
        <v>85</v>
      </c>
      <c r="D254" s="77" t="s">
        <v>72</v>
      </c>
      <c r="E254" s="80" t="s">
        <v>709</v>
      </c>
      <c r="F254" s="62" t="s">
        <v>710</v>
      </c>
      <c r="G254" s="62" t="s">
        <v>404</v>
      </c>
      <c r="H254" s="62" t="s">
        <v>400</v>
      </c>
      <c r="I254" s="62" t="s">
        <v>170</v>
      </c>
      <c r="J254" s="62"/>
      <c r="K254" s="63">
        <v>6</v>
      </c>
    </row>
    <row r="255" ht="17.25" customHeight="1" spans="1:11">
      <c r="A255" s="77"/>
      <c r="B255" s="80">
        <v>2022010408</v>
      </c>
      <c r="C255" s="81" t="s">
        <v>85</v>
      </c>
      <c r="D255" s="77" t="s">
        <v>72</v>
      </c>
      <c r="E255" s="80" t="s">
        <v>559</v>
      </c>
      <c r="F255" s="62" t="s">
        <v>434</v>
      </c>
      <c r="G255" s="62" t="s">
        <v>391</v>
      </c>
      <c r="H255" s="62" t="s">
        <v>392</v>
      </c>
      <c r="I255" s="62" t="s">
        <v>170</v>
      </c>
      <c r="J255" s="62"/>
      <c r="K255" s="63">
        <v>6</v>
      </c>
    </row>
    <row r="256" ht="17.25" customHeight="1" spans="1:11">
      <c r="A256" s="77"/>
      <c r="B256" s="80">
        <v>2022010408</v>
      </c>
      <c r="C256" s="81" t="s">
        <v>85</v>
      </c>
      <c r="D256" s="77" t="s">
        <v>72</v>
      </c>
      <c r="E256" s="80" t="s">
        <v>667</v>
      </c>
      <c r="F256" s="62" t="s">
        <v>671</v>
      </c>
      <c r="G256" s="62" t="s">
        <v>396</v>
      </c>
      <c r="H256" s="62" t="s">
        <v>397</v>
      </c>
      <c r="I256" s="62" t="s">
        <v>170</v>
      </c>
      <c r="J256" s="62"/>
      <c r="K256" s="63">
        <v>5</v>
      </c>
    </row>
    <row r="257" ht="17.25" customHeight="1" spans="1:11">
      <c r="A257" s="77"/>
      <c r="B257" s="80">
        <v>2022010408</v>
      </c>
      <c r="C257" s="81" t="s">
        <v>85</v>
      </c>
      <c r="D257" s="77" t="s">
        <v>72</v>
      </c>
      <c r="E257" s="80" t="s">
        <v>656</v>
      </c>
      <c r="F257" s="62" t="s">
        <v>403</v>
      </c>
      <c r="G257" s="62" t="s">
        <v>396</v>
      </c>
      <c r="H257" s="62" t="s">
        <v>392</v>
      </c>
      <c r="I257" s="62" t="s">
        <v>170</v>
      </c>
      <c r="J257" s="62"/>
      <c r="K257" s="63">
        <v>4</v>
      </c>
    </row>
    <row r="258" ht="17.25" customHeight="1" spans="1:11">
      <c r="A258" s="77"/>
      <c r="B258" s="80">
        <v>2022010408</v>
      </c>
      <c r="C258" s="81" t="s">
        <v>85</v>
      </c>
      <c r="D258" s="77" t="s">
        <v>72</v>
      </c>
      <c r="E258" s="87" t="s">
        <v>652</v>
      </c>
      <c r="F258" s="62" t="s">
        <v>408</v>
      </c>
      <c r="G258" s="62" t="s">
        <v>391</v>
      </c>
      <c r="H258" s="62" t="s">
        <v>400</v>
      </c>
      <c r="I258" s="62" t="s">
        <v>259</v>
      </c>
      <c r="J258" s="77" t="s">
        <v>711</v>
      </c>
      <c r="K258" s="63">
        <v>3</v>
      </c>
    </row>
    <row r="259" ht="17.25" customHeight="1" spans="1:11">
      <c r="A259" s="77"/>
      <c r="B259" s="80">
        <v>2022010408</v>
      </c>
      <c r="C259" s="81" t="s">
        <v>85</v>
      </c>
      <c r="D259" s="77" t="s">
        <v>72</v>
      </c>
      <c r="E259" s="80" t="s">
        <v>652</v>
      </c>
      <c r="F259" s="62" t="s">
        <v>408</v>
      </c>
      <c r="G259" s="62" t="s">
        <v>391</v>
      </c>
      <c r="H259" s="62" t="s">
        <v>400</v>
      </c>
      <c r="I259" s="62" t="s">
        <v>259</v>
      </c>
      <c r="J259" s="77" t="s">
        <v>712</v>
      </c>
      <c r="K259" s="63">
        <v>3</v>
      </c>
    </row>
    <row r="260" ht="17.25" customHeight="1" spans="1:11">
      <c r="A260" s="77"/>
      <c r="B260" s="80"/>
      <c r="C260" s="81"/>
      <c r="D260" s="77"/>
      <c r="E260" s="80"/>
      <c r="F260" s="62"/>
      <c r="G260" s="62"/>
      <c r="H260" s="62"/>
      <c r="I260" s="62"/>
      <c r="J260" s="117" t="s">
        <v>406</v>
      </c>
      <c r="K260" s="118"/>
    </row>
    <row r="261" ht="17.25" customHeight="1" spans="1:11">
      <c r="A261" s="77"/>
      <c r="B261" s="80">
        <v>2022010429</v>
      </c>
      <c r="C261" s="81" t="s">
        <v>71</v>
      </c>
      <c r="D261" s="77" t="s">
        <v>72</v>
      </c>
      <c r="E261" s="80" t="s">
        <v>667</v>
      </c>
      <c r="F261" s="62" t="s">
        <v>671</v>
      </c>
      <c r="G261" s="62" t="s">
        <v>396</v>
      </c>
      <c r="H261" s="62" t="s">
        <v>400</v>
      </c>
      <c r="I261" s="62" t="s">
        <v>170</v>
      </c>
      <c r="J261" s="62"/>
      <c r="K261" s="63">
        <v>2</v>
      </c>
    </row>
    <row r="262" ht="17.25" customHeight="1" spans="1:11">
      <c r="A262" s="77"/>
      <c r="B262" s="80"/>
      <c r="C262" s="81"/>
      <c r="D262" s="77"/>
      <c r="E262" s="80"/>
      <c r="F262" s="62"/>
      <c r="G262" s="62"/>
      <c r="H262" s="62"/>
      <c r="I262" s="62"/>
      <c r="J262" s="117" t="s">
        <v>406</v>
      </c>
      <c r="K262" s="63"/>
    </row>
    <row r="263" ht="17.25" customHeight="1" spans="1:11">
      <c r="A263" s="77"/>
      <c r="B263" s="80">
        <v>2022010440</v>
      </c>
      <c r="C263" s="81" t="s">
        <v>89</v>
      </c>
      <c r="D263" s="77" t="s">
        <v>72</v>
      </c>
      <c r="E263" s="80" t="s">
        <v>651</v>
      </c>
      <c r="F263" s="62" t="s">
        <v>671</v>
      </c>
      <c r="G263" s="62" t="s">
        <v>396</v>
      </c>
      <c r="H263" s="62" t="s">
        <v>400</v>
      </c>
      <c r="I263" s="62" t="s">
        <v>170</v>
      </c>
      <c r="J263" s="62"/>
      <c r="K263" s="63">
        <v>2</v>
      </c>
    </row>
    <row r="264" ht="17.25" customHeight="1" spans="1:11">
      <c r="A264" s="77"/>
      <c r="B264" s="80"/>
      <c r="C264" s="81"/>
      <c r="D264" s="77"/>
      <c r="E264" s="80"/>
      <c r="F264" s="62"/>
      <c r="G264" s="62"/>
      <c r="H264" s="62"/>
      <c r="I264" s="62"/>
      <c r="J264" s="117" t="s">
        <v>406</v>
      </c>
      <c r="K264" s="63"/>
    </row>
    <row r="265" ht="17.25" customHeight="1" spans="1:11">
      <c r="A265" s="77"/>
      <c r="B265" s="80">
        <v>2022010499</v>
      </c>
      <c r="C265" s="81" t="s">
        <v>82</v>
      </c>
      <c r="D265" s="77" t="s">
        <v>72</v>
      </c>
      <c r="E265" s="80" t="s">
        <v>467</v>
      </c>
      <c r="F265" s="62" t="s">
        <v>713</v>
      </c>
      <c r="G265" s="62" t="s">
        <v>391</v>
      </c>
      <c r="H265" s="62" t="s">
        <v>400</v>
      </c>
      <c r="I265" s="62" t="s">
        <v>259</v>
      </c>
      <c r="J265" s="77" t="s">
        <v>714</v>
      </c>
      <c r="K265" s="63">
        <v>2</v>
      </c>
    </row>
    <row r="266" ht="17.25" customHeight="1" spans="1:11">
      <c r="A266" s="77"/>
      <c r="B266" s="80">
        <v>2022010499</v>
      </c>
      <c r="C266" s="81" t="s">
        <v>82</v>
      </c>
      <c r="D266" s="77" t="s">
        <v>72</v>
      </c>
      <c r="E266" s="80" t="s">
        <v>581</v>
      </c>
      <c r="F266" s="62" t="s">
        <v>403</v>
      </c>
      <c r="G266" s="98" t="s">
        <v>396</v>
      </c>
      <c r="H266" s="62" t="s">
        <v>400</v>
      </c>
      <c r="I266" s="62" t="s">
        <v>259</v>
      </c>
      <c r="J266" s="77" t="s">
        <v>715</v>
      </c>
      <c r="K266" s="63">
        <v>1</v>
      </c>
    </row>
    <row r="267" ht="17.25" customHeight="1" spans="1:11">
      <c r="A267" s="77"/>
      <c r="B267" s="80">
        <v>2022010499</v>
      </c>
      <c r="C267" s="81" t="s">
        <v>82</v>
      </c>
      <c r="D267" s="77" t="s">
        <v>72</v>
      </c>
      <c r="E267" s="80" t="s">
        <v>652</v>
      </c>
      <c r="F267" s="80" t="s">
        <v>408</v>
      </c>
      <c r="G267" s="62" t="s">
        <v>391</v>
      </c>
      <c r="H267" s="62" t="s">
        <v>400</v>
      </c>
      <c r="I267" s="62" t="s">
        <v>259</v>
      </c>
      <c r="J267" s="77" t="s">
        <v>716</v>
      </c>
      <c r="K267" s="63">
        <v>3</v>
      </c>
    </row>
    <row r="268" ht="17.25" customHeight="1" spans="1:11">
      <c r="A268" s="77"/>
      <c r="B268" s="80"/>
      <c r="C268" s="81"/>
      <c r="D268" s="77"/>
      <c r="E268" s="80"/>
      <c r="F268" s="62"/>
      <c r="G268" s="62"/>
      <c r="H268" s="62"/>
      <c r="I268" s="62"/>
      <c r="J268" s="117" t="s">
        <v>406</v>
      </c>
      <c r="K268" s="118"/>
    </row>
    <row r="269" ht="17.25" customHeight="1" spans="1:11">
      <c r="A269" s="77"/>
      <c r="B269" s="80">
        <v>2022010422</v>
      </c>
      <c r="C269" s="81" t="s">
        <v>86</v>
      </c>
      <c r="D269" s="77" t="s">
        <v>72</v>
      </c>
      <c r="E269" s="80" t="s">
        <v>652</v>
      </c>
      <c r="F269" s="80" t="s">
        <v>408</v>
      </c>
      <c r="G269" s="62" t="s">
        <v>391</v>
      </c>
      <c r="H269" s="62" t="s">
        <v>400</v>
      </c>
      <c r="I269" s="62" t="s">
        <v>259</v>
      </c>
      <c r="J269" s="77" t="s">
        <v>717</v>
      </c>
      <c r="K269" s="63">
        <v>3</v>
      </c>
    </row>
    <row r="270" ht="17.25" customHeight="1" spans="1:11">
      <c r="A270" s="77"/>
      <c r="B270" s="80">
        <v>2022010422</v>
      </c>
      <c r="C270" s="81" t="s">
        <v>86</v>
      </c>
      <c r="D270" s="77" t="s">
        <v>72</v>
      </c>
      <c r="E270" s="61" t="s">
        <v>652</v>
      </c>
      <c r="F270" s="62" t="s">
        <v>408</v>
      </c>
      <c r="G270" s="62" t="s">
        <v>391</v>
      </c>
      <c r="H270" s="62" t="s">
        <v>400</v>
      </c>
      <c r="I270" s="62" t="s">
        <v>259</v>
      </c>
      <c r="J270" s="77" t="s">
        <v>718</v>
      </c>
      <c r="K270" s="63">
        <v>3</v>
      </c>
    </row>
    <row r="271" ht="17.25" customHeight="1" spans="1:11">
      <c r="A271" s="77"/>
      <c r="B271" s="80">
        <v>2022010422</v>
      </c>
      <c r="C271" s="81" t="s">
        <v>86</v>
      </c>
      <c r="D271" s="77" t="s">
        <v>72</v>
      </c>
      <c r="E271" s="80" t="s">
        <v>709</v>
      </c>
      <c r="F271" s="62" t="s">
        <v>710</v>
      </c>
      <c r="G271" s="62" t="s">
        <v>404</v>
      </c>
      <c r="H271" s="62" t="s">
        <v>400</v>
      </c>
      <c r="I271" s="62" t="s">
        <v>170</v>
      </c>
      <c r="J271" s="62"/>
      <c r="K271" s="63">
        <v>6</v>
      </c>
    </row>
    <row r="272" ht="17.25" customHeight="1" spans="1:11">
      <c r="A272" s="77"/>
      <c r="B272" s="80">
        <v>2022010422</v>
      </c>
      <c r="C272" s="81" t="s">
        <v>86</v>
      </c>
      <c r="D272" s="77" t="s">
        <v>72</v>
      </c>
      <c r="E272" s="80" t="s">
        <v>483</v>
      </c>
      <c r="F272" s="62" t="s">
        <v>647</v>
      </c>
      <c r="G272" s="62" t="s">
        <v>396</v>
      </c>
      <c r="H272" s="62" t="s">
        <v>392</v>
      </c>
      <c r="I272" s="62" t="s">
        <v>170</v>
      </c>
      <c r="J272" s="62"/>
      <c r="K272" s="63">
        <v>4</v>
      </c>
    </row>
    <row r="273" ht="17.25" customHeight="1" spans="1:11">
      <c r="A273" s="77"/>
      <c r="B273" s="80">
        <v>2022010422</v>
      </c>
      <c r="C273" s="81" t="s">
        <v>86</v>
      </c>
      <c r="D273" s="77" t="s">
        <v>72</v>
      </c>
      <c r="E273" s="80" t="s">
        <v>667</v>
      </c>
      <c r="F273" s="62" t="s">
        <v>671</v>
      </c>
      <c r="G273" s="62" t="s">
        <v>396</v>
      </c>
      <c r="H273" s="62" t="s">
        <v>397</v>
      </c>
      <c r="I273" s="62" t="s">
        <v>170</v>
      </c>
      <c r="J273" s="62"/>
      <c r="K273" s="63">
        <v>5</v>
      </c>
    </row>
    <row r="274" ht="17.25" customHeight="1" spans="1:11">
      <c r="A274" s="77"/>
      <c r="B274" s="80"/>
      <c r="C274" s="81"/>
      <c r="D274" s="77"/>
      <c r="E274" s="80"/>
      <c r="F274" s="62"/>
      <c r="G274" s="62"/>
      <c r="H274" s="62"/>
      <c r="I274" s="79"/>
      <c r="J274" s="117" t="s">
        <v>406</v>
      </c>
      <c r="K274" s="118"/>
    </row>
    <row r="275" ht="17.25" customHeight="1" spans="1:12">
      <c r="A275" s="77"/>
      <c r="B275" s="82">
        <v>2022010432</v>
      </c>
      <c r="C275" s="83" t="s">
        <v>75</v>
      </c>
      <c r="D275" s="140" t="s">
        <v>72</v>
      </c>
      <c r="E275" s="82" t="s">
        <v>523</v>
      </c>
      <c r="F275" s="72" t="s">
        <v>524</v>
      </c>
      <c r="G275" s="72" t="s">
        <v>391</v>
      </c>
      <c r="H275" s="72" t="s">
        <v>719</v>
      </c>
      <c r="I275" s="148" t="s">
        <v>259</v>
      </c>
      <c r="J275" s="140" t="s">
        <v>720</v>
      </c>
      <c r="K275" s="143"/>
      <c r="L275" s="86" t="s">
        <v>721</v>
      </c>
    </row>
    <row r="276" ht="17.25" customHeight="1" spans="1:11">
      <c r="A276" s="77"/>
      <c r="B276" s="80"/>
      <c r="C276" s="81"/>
      <c r="D276" s="77"/>
      <c r="E276" s="80"/>
      <c r="F276" s="62"/>
      <c r="G276" s="62"/>
      <c r="H276" s="62"/>
      <c r="I276" s="79"/>
      <c r="J276" s="62" t="s">
        <v>406</v>
      </c>
      <c r="K276" s="63"/>
    </row>
    <row r="277" ht="17.25" customHeight="1" spans="1:11">
      <c r="A277" s="77"/>
      <c r="B277" s="80">
        <v>2022010436</v>
      </c>
      <c r="C277" s="81" t="s">
        <v>77</v>
      </c>
      <c r="D277" s="77" t="s">
        <v>72</v>
      </c>
      <c r="E277" s="80" t="s">
        <v>467</v>
      </c>
      <c r="F277" s="62" t="s">
        <v>713</v>
      </c>
      <c r="G277" s="62" t="s">
        <v>391</v>
      </c>
      <c r="H277" s="62" t="s">
        <v>400</v>
      </c>
      <c r="I277" s="79" t="s">
        <v>259</v>
      </c>
      <c r="J277" s="77" t="s">
        <v>722</v>
      </c>
      <c r="K277" s="63">
        <v>2</v>
      </c>
    </row>
    <row r="278" ht="17.25" customHeight="1" spans="1:11">
      <c r="A278" s="77"/>
      <c r="B278" s="80">
        <v>2022010436</v>
      </c>
      <c r="C278" s="81" t="s">
        <v>77</v>
      </c>
      <c r="D278" s="77" t="s">
        <v>72</v>
      </c>
      <c r="E278" s="80" t="s">
        <v>723</v>
      </c>
      <c r="F278" s="62" t="s">
        <v>724</v>
      </c>
      <c r="G278" s="62" t="s">
        <v>391</v>
      </c>
      <c r="H278" s="62" t="s">
        <v>400</v>
      </c>
      <c r="I278" s="79" t="s">
        <v>259</v>
      </c>
      <c r="J278" s="77" t="s">
        <v>725</v>
      </c>
      <c r="K278" s="63">
        <v>2</v>
      </c>
    </row>
    <row r="279" ht="17.25" customHeight="1" spans="1:11">
      <c r="A279" s="77"/>
      <c r="B279" s="80"/>
      <c r="C279" s="81"/>
      <c r="D279" s="77"/>
      <c r="E279" s="80"/>
      <c r="F279" s="62"/>
      <c r="G279" s="62"/>
      <c r="H279" s="62"/>
      <c r="I279" s="79"/>
      <c r="J279" s="117" t="s">
        <v>406</v>
      </c>
      <c r="K279" s="118"/>
    </row>
    <row r="280" ht="17.25" customHeight="1" spans="1:11">
      <c r="A280" s="77"/>
      <c r="B280" s="80">
        <v>2022010445</v>
      </c>
      <c r="C280" s="81" t="s">
        <v>93</v>
      </c>
      <c r="D280" s="77" t="s">
        <v>72</v>
      </c>
      <c r="E280" s="80" t="s">
        <v>651</v>
      </c>
      <c r="F280" s="89" t="s">
        <v>671</v>
      </c>
      <c r="G280" s="62" t="s">
        <v>396</v>
      </c>
      <c r="H280" s="62" t="s">
        <v>400</v>
      </c>
      <c r="I280" s="79" t="s">
        <v>170</v>
      </c>
      <c r="J280" s="62"/>
      <c r="K280" s="63">
        <v>2</v>
      </c>
    </row>
    <row r="281" ht="17.25" customHeight="1" spans="1:12">
      <c r="A281" s="77"/>
      <c r="B281" s="82">
        <v>2022010445</v>
      </c>
      <c r="C281" s="83" t="s">
        <v>93</v>
      </c>
      <c r="D281" s="140" t="s">
        <v>72</v>
      </c>
      <c r="E281" s="154" t="s">
        <v>726</v>
      </c>
      <c r="F281" s="148" t="s">
        <v>727</v>
      </c>
      <c r="G281" s="82" t="s">
        <v>404</v>
      </c>
      <c r="H281" s="72" t="s">
        <v>400</v>
      </c>
      <c r="I281" s="148" t="s">
        <v>259</v>
      </c>
      <c r="J281" s="140" t="s">
        <v>728</v>
      </c>
      <c r="K281" s="143"/>
      <c r="L281" s="86" t="s">
        <v>519</v>
      </c>
    </row>
    <row r="282" ht="17.25" customHeight="1" spans="1:11">
      <c r="A282" s="77"/>
      <c r="B282" s="80"/>
      <c r="C282" s="81"/>
      <c r="D282" s="77"/>
      <c r="E282" s="80"/>
      <c r="F282" s="62"/>
      <c r="G282" s="62"/>
      <c r="H282" s="62"/>
      <c r="I282" s="79"/>
      <c r="J282" s="117" t="s">
        <v>406</v>
      </c>
      <c r="K282" s="118"/>
    </row>
    <row r="283" ht="17.25" customHeight="1" spans="1:11">
      <c r="A283" s="77"/>
      <c r="B283" s="80">
        <v>2022010438</v>
      </c>
      <c r="C283" s="81" t="s">
        <v>79</v>
      </c>
      <c r="D283" s="77" t="s">
        <v>72</v>
      </c>
      <c r="E283" s="80" t="s">
        <v>651</v>
      </c>
      <c r="F283" s="62" t="s">
        <v>647</v>
      </c>
      <c r="G283" s="62" t="s">
        <v>396</v>
      </c>
      <c r="H283" s="62" t="s">
        <v>392</v>
      </c>
      <c r="I283" s="79" t="s">
        <v>170</v>
      </c>
      <c r="J283" s="62"/>
      <c r="K283" s="63">
        <v>4</v>
      </c>
    </row>
    <row r="284" ht="17.25" customHeight="1" spans="1:11">
      <c r="A284" s="77"/>
      <c r="B284" s="80"/>
      <c r="C284" s="81"/>
      <c r="D284" s="77"/>
      <c r="E284" s="80"/>
      <c r="F284" s="62"/>
      <c r="G284" s="62"/>
      <c r="H284" s="62"/>
      <c r="I284" s="79"/>
      <c r="J284" s="117" t="s">
        <v>406</v>
      </c>
      <c r="K284" s="118"/>
    </row>
    <row r="285" ht="17.25" customHeight="1" spans="2:11">
      <c r="B285" s="62">
        <v>2022010382</v>
      </c>
      <c r="C285" s="80" t="s">
        <v>50</v>
      </c>
      <c r="E285" s="93" t="s">
        <v>454</v>
      </c>
      <c r="F285" s="80" t="s">
        <v>395</v>
      </c>
      <c r="G285" s="62" t="s">
        <v>396</v>
      </c>
      <c r="H285" s="80" t="s">
        <v>400</v>
      </c>
      <c r="I285" s="80" t="s">
        <v>170</v>
      </c>
      <c r="J285" s="87"/>
      <c r="K285" s="85">
        <v>2</v>
      </c>
    </row>
    <row r="286" ht="17.25" customHeight="1" spans="2:11">
      <c r="B286" s="87"/>
      <c r="C286" s="87"/>
      <c r="E286" s="87"/>
      <c r="F286" s="87"/>
      <c r="G286" s="87"/>
      <c r="H286" s="87"/>
      <c r="I286" s="155"/>
      <c r="J286" s="117" t="s">
        <v>406</v>
      </c>
      <c r="K286" s="156"/>
    </row>
  </sheetData>
  <autoFilter xmlns:etc="http://www.wps.cn/officeDocument/2017/etCustomData" ref="A2:K286" etc:filterBottomFollowUsedRange="0">
    <extLst/>
  </autoFilter>
  <mergeCells count="13">
    <mergeCell ref="E1:K1"/>
    <mergeCell ref="A3:A7"/>
    <mergeCell ref="A155:A157"/>
    <mergeCell ref="A159:A161"/>
    <mergeCell ref="A163:A165"/>
    <mergeCell ref="A167:A168"/>
    <mergeCell ref="A170:A171"/>
    <mergeCell ref="A173:A174"/>
    <mergeCell ref="A176:A177"/>
    <mergeCell ref="A185:A187"/>
    <mergeCell ref="A189:A190"/>
    <mergeCell ref="A192:A202"/>
    <mergeCell ref="A207:A208"/>
  </mergeCells>
  <dataValidations count="1">
    <dataValidation type="list" showInputMessage="1" showErrorMessage="1" sqref="I155:I190 I203:I286">
      <formula1>"是,否"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"/>
  <sheetViews>
    <sheetView workbookViewId="0">
      <selection activeCell="A1" sqref="A1:O1"/>
    </sheetView>
  </sheetViews>
  <sheetFormatPr defaultColWidth="12" defaultRowHeight="18" customHeight="1" outlineLevelCol="6"/>
  <cols>
    <col min="1" max="6" width="12" style="4"/>
    <col min="7" max="7" width="12.625" style="4"/>
    <col min="8" max="16384" width="12" style="4"/>
  </cols>
  <sheetData>
    <row r="1" spans="1:7">
      <c r="A1" s="58" t="s">
        <v>2</v>
      </c>
      <c r="B1" s="58" t="s">
        <v>3</v>
      </c>
      <c r="C1" s="59" t="s">
        <v>385</v>
      </c>
      <c r="G1" s="60"/>
    </row>
    <row r="2" spans="1:7">
      <c r="A2" s="61">
        <v>2022010491</v>
      </c>
      <c r="B2" s="62" t="s">
        <v>361</v>
      </c>
      <c r="C2" s="63">
        <v>5.33333333333333</v>
      </c>
      <c r="F2" t="s">
        <v>3</v>
      </c>
      <c r="G2" t="s">
        <v>729</v>
      </c>
    </row>
    <row r="3" spans="1:7">
      <c r="A3" s="61">
        <v>2022010491</v>
      </c>
      <c r="B3" s="62" t="s">
        <v>361</v>
      </c>
      <c r="C3" s="63">
        <v>2.5</v>
      </c>
      <c r="F3" t="s">
        <v>94</v>
      </c>
      <c r="G3">
        <v>11</v>
      </c>
    </row>
    <row r="4" spans="1:7">
      <c r="A4" s="61">
        <v>2022010491</v>
      </c>
      <c r="B4" s="62" t="s">
        <v>361</v>
      </c>
      <c r="C4" s="63">
        <v>1.33333333333333</v>
      </c>
      <c r="F4" t="s">
        <v>86</v>
      </c>
      <c r="G4">
        <v>21</v>
      </c>
    </row>
    <row r="5" spans="1:7">
      <c r="A5" s="62">
        <v>2022010493</v>
      </c>
      <c r="B5" s="62" t="s">
        <v>345</v>
      </c>
      <c r="C5" s="64">
        <v>4.5</v>
      </c>
      <c r="F5" t="s">
        <v>304</v>
      </c>
      <c r="G5">
        <v>2</v>
      </c>
    </row>
    <row r="6" spans="1:7">
      <c r="A6" s="62">
        <v>2022010493</v>
      </c>
      <c r="B6" s="62" t="s">
        <v>345</v>
      </c>
      <c r="C6" s="64">
        <v>5</v>
      </c>
      <c r="F6" t="s">
        <v>112</v>
      </c>
      <c r="G6">
        <v>7</v>
      </c>
    </row>
    <row r="7" spans="1:7">
      <c r="A7" s="62">
        <v>2022010494</v>
      </c>
      <c r="B7" s="62" t="s">
        <v>345</v>
      </c>
      <c r="C7" s="64">
        <v>2</v>
      </c>
      <c r="F7" t="s">
        <v>293</v>
      </c>
      <c r="G7">
        <v>10.6666666666667</v>
      </c>
    </row>
    <row r="8" spans="1:7">
      <c r="A8" s="62">
        <v>2022010522</v>
      </c>
      <c r="B8" s="62" t="s">
        <v>372</v>
      </c>
      <c r="C8" s="64">
        <v>2</v>
      </c>
      <c r="F8" t="s">
        <v>90</v>
      </c>
      <c r="G8">
        <v>6.5</v>
      </c>
    </row>
    <row r="9" spans="1:7">
      <c r="A9" s="62"/>
      <c r="B9" s="62" t="s">
        <v>372</v>
      </c>
      <c r="C9" s="64">
        <v>2</v>
      </c>
      <c r="F9" t="s">
        <v>138</v>
      </c>
      <c r="G9">
        <v>9</v>
      </c>
    </row>
    <row r="10" spans="1:7">
      <c r="A10" s="62">
        <v>2022010496</v>
      </c>
      <c r="B10" s="62" t="s">
        <v>349</v>
      </c>
      <c r="C10" s="64">
        <v>2</v>
      </c>
      <c r="F10" t="s">
        <v>326</v>
      </c>
      <c r="G10">
        <v>4</v>
      </c>
    </row>
    <row r="11" spans="1:7">
      <c r="A11" s="62">
        <v>2022010486</v>
      </c>
      <c r="B11" s="62" t="s">
        <v>360</v>
      </c>
      <c r="C11" s="64">
        <v>6</v>
      </c>
      <c r="F11" t="s">
        <v>89</v>
      </c>
      <c r="G11">
        <v>2</v>
      </c>
    </row>
    <row r="12" spans="1:7">
      <c r="A12" s="62">
        <v>2022012012</v>
      </c>
      <c r="B12" s="62" t="s">
        <v>376</v>
      </c>
      <c r="C12" s="64">
        <v>2</v>
      </c>
      <c r="F12" t="s">
        <v>43</v>
      </c>
      <c r="G12">
        <v>31.8333333333333</v>
      </c>
    </row>
    <row r="13" spans="1:7">
      <c r="A13" s="62">
        <v>2022010492</v>
      </c>
      <c r="B13" s="62" t="s">
        <v>342</v>
      </c>
      <c r="C13" s="63">
        <v>2.5</v>
      </c>
      <c r="F13" t="s">
        <v>340</v>
      </c>
      <c r="G13">
        <v>7</v>
      </c>
    </row>
    <row r="14" spans="1:7">
      <c r="A14" s="62"/>
      <c r="B14" s="62" t="s">
        <v>342</v>
      </c>
      <c r="C14" s="64">
        <v>1.33333333333333</v>
      </c>
      <c r="F14" t="s">
        <v>345</v>
      </c>
      <c r="G14">
        <v>11.5</v>
      </c>
    </row>
    <row r="15" spans="1:7">
      <c r="A15" s="65">
        <v>2022010368</v>
      </c>
      <c r="B15" s="62" t="s">
        <v>334</v>
      </c>
      <c r="C15" s="66">
        <v>5</v>
      </c>
      <c r="F15" t="s">
        <v>97</v>
      </c>
      <c r="G15">
        <v>46</v>
      </c>
    </row>
    <row r="16" spans="1:7">
      <c r="A16" s="62"/>
      <c r="B16" s="62" t="s">
        <v>334</v>
      </c>
      <c r="C16" s="64">
        <v>5</v>
      </c>
      <c r="F16" t="s">
        <v>46</v>
      </c>
      <c r="G16">
        <v>4</v>
      </c>
    </row>
    <row r="17" spans="1:7">
      <c r="A17" s="62"/>
      <c r="B17" s="62" t="s">
        <v>334</v>
      </c>
      <c r="C17" s="63">
        <v>6</v>
      </c>
      <c r="F17" t="s">
        <v>82</v>
      </c>
      <c r="G17">
        <v>6</v>
      </c>
    </row>
    <row r="18" spans="1:7">
      <c r="A18" s="62"/>
      <c r="B18" s="62" t="s">
        <v>334</v>
      </c>
      <c r="C18" s="63">
        <v>6</v>
      </c>
      <c r="F18" t="s">
        <v>284</v>
      </c>
      <c r="G18">
        <v>2</v>
      </c>
    </row>
    <row r="19" spans="1:7">
      <c r="A19" s="62">
        <v>2022010365</v>
      </c>
      <c r="B19" s="62" t="s">
        <v>331</v>
      </c>
      <c r="C19" s="64">
        <v>4</v>
      </c>
      <c r="F19" t="s">
        <v>283</v>
      </c>
      <c r="G19">
        <v>2</v>
      </c>
    </row>
    <row r="20" customHeight="1" spans="1:7">
      <c r="A20" s="62"/>
      <c r="B20" s="62" t="s">
        <v>331</v>
      </c>
      <c r="C20" s="67">
        <v>6</v>
      </c>
      <c r="F20" t="s">
        <v>77</v>
      </c>
      <c r="G20">
        <v>4</v>
      </c>
    </row>
    <row r="21" customHeight="1" spans="1:7">
      <c r="A21" s="68"/>
      <c r="B21" s="62" t="s">
        <v>331</v>
      </c>
      <c r="C21" s="67">
        <v>5</v>
      </c>
      <c r="F21" t="s">
        <v>316</v>
      </c>
      <c r="G21">
        <v>15.5</v>
      </c>
    </row>
    <row r="22" spans="1:7">
      <c r="A22" s="25">
        <v>2022010464</v>
      </c>
      <c r="B22" s="69" t="s">
        <v>340</v>
      </c>
      <c r="C22" s="63">
        <v>5</v>
      </c>
      <c r="F22" t="s">
        <v>73</v>
      </c>
      <c r="G22">
        <v>13</v>
      </c>
    </row>
    <row r="23" spans="1:7">
      <c r="A23" s="65"/>
      <c r="B23" s="69" t="s">
        <v>340</v>
      </c>
      <c r="C23" s="63">
        <v>2</v>
      </c>
      <c r="F23" t="s">
        <v>80</v>
      </c>
      <c r="G23">
        <v>4</v>
      </c>
    </row>
    <row r="24" spans="1:7">
      <c r="A24" s="65"/>
      <c r="B24" s="62" t="s">
        <v>357</v>
      </c>
      <c r="C24" s="63">
        <v>2.5</v>
      </c>
      <c r="F24" t="s">
        <v>47</v>
      </c>
      <c r="G24">
        <v>10</v>
      </c>
    </row>
    <row r="25" spans="1:7">
      <c r="A25" s="65"/>
      <c r="B25" s="62" t="s">
        <v>357</v>
      </c>
      <c r="C25" s="63">
        <v>2.5</v>
      </c>
      <c r="F25" t="s">
        <v>132</v>
      </c>
      <c r="G25">
        <v>5</v>
      </c>
    </row>
    <row r="26" spans="1:7">
      <c r="A26" s="61">
        <v>2022010455</v>
      </c>
      <c r="B26" s="61" t="s">
        <v>319</v>
      </c>
      <c r="C26" s="70">
        <v>5</v>
      </c>
      <c r="F26" t="s">
        <v>56</v>
      </c>
      <c r="G26">
        <v>7</v>
      </c>
    </row>
    <row r="27" spans="1:7">
      <c r="A27" s="61"/>
      <c r="B27" s="61" t="s">
        <v>319</v>
      </c>
      <c r="C27" s="70">
        <v>5</v>
      </c>
      <c r="F27" t="s">
        <v>357</v>
      </c>
      <c r="G27">
        <v>5</v>
      </c>
    </row>
    <row r="28" spans="1:7">
      <c r="A28" s="61"/>
      <c r="B28" s="61" t="s">
        <v>319</v>
      </c>
      <c r="C28" s="70">
        <v>2</v>
      </c>
      <c r="F28" t="s">
        <v>51</v>
      </c>
      <c r="G28">
        <v>9</v>
      </c>
    </row>
    <row r="29" spans="1:7">
      <c r="A29" s="61"/>
      <c r="B29" s="61" t="s">
        <v>319</v>
      </c>
      <c r="C29" s="70">
        <v>6</v>
      </c>
      <c r="F29" t="s">
        <v>52</v>
      </c>
      <c r="G29">
        <v>6</v>
      </c>
    </row>
    <row r="30" spans="1:7">
      <c r="A30" s="61"/>
      <c r="B30" s="61" t="s">
        <v>319</v>
      </c>
      <c r="C30" s="70">
        <v>4.5</v>
      </c>
      <c r="F30" t="s">
        <v>84</v>
      </c>
      <c r="G30">
        <v>26.5</v>
      </c>
    </row>
    <row r="31" spans="1:7">
      <c r="A31" s="61">
        <v>2022010513</v>
      </c>
      <c r="B31" s="61" t="s">
        <v>326</v>
      </c>
      <c r="C31" s="70">
        <v>4</v>
      </c>
      <c r="F31" t="s">
        <v>54</v>
      </c>
      <c r="G31">
        <v>7</v>
      </c>
    </row>
    <row r="32" spans="1:7">
      <c r="A32" s="61">
        <v>2022010470</v>
      </c>
      <c r="B32" s="61" t="s">
        <v>297</v>
      </c>
      <c r="C32" s="70">
        <v>4</v>
      </c>
      <c r="F32" t="s">
        <v>342</v>
      </c>
      <c r="G32">
        <v>3.83333333333333</v>
      </c>
    </row>
    <row r="33" spans="1:7">
      <c r="A33" s="61"/>
      <c r="B33" s="61" t="s">
        <v>297</v>
      </c>
      <c r="C33" s="70">
        <v>6</v>
      </c>
      <c r="F33" t="s">
        <v>376</v>
      </c>
      <c r="G33">
        <v>2</v>
      </c>
    </row>
    <row r="34" spans="1:7">
      <c r="A34" s="61"/>
      <c r="B34" s="61" t="s">
        <v>297</v>
      </c>
      <c r="C34" s="70">
        <v>3</v>
      </c>
      <c r="F34" t="s">
        <v>106</v>
      </c>
      <c r="G34">
        <v>20</v>
      </c>
    </row>
    <row r="35" spans="1:7">
      <c r="A35" s="61"/>
      <c r="B35" s="61" t="s">
        <v>297</v>
      </c>
      <c r="C35" s="70">
        <v>2</v>
      </c>
      <c r="F35" t="s">
        <v>279</v>
      </c>
      <c r="G35">
        <v>5</v>
      </c>
    </row>
    <row r="36" spans="1:7">
      <c r="A36" s="61"/>
      <c r="B36" s="61" t="s">
        <v>297</v>
      </c>
      <c r="C36" s="70">
        <v>3</v>
      </c>
      <c r="F36" t="s">
        <v>360</v>
      </c>
      <c r="G36">
        <v>6</v>
      </c>
    </row>
    <row r="37" spans="1:7">
      <c r="A37" s="61">
        <v>2022010387</v>
      </c>
      <c r="B37" s="61" t="s">
        <v>304</v>
      </c>
      <c r="C37" s="70">
        <v>2</v>
      </c>
      <c r="F37" t="s">
        <v>44</v>
      </c>
      <c r="G37">
        <v>12</v>
      </c>
    </row>
    <row r="38" spans="1:7">
      <c r="A38" s="61">
        <v>2022010401</v>
      </c>
      <c r="B38" s="61" t="s">
        <v>283</v>
      </c>
      <c r="C38" s="70">
        <v>2</v>
      </c>
      <c r="F38" t="s">
        <v>93</v>
      </c>
      <c r="G38">
        <v>2</v>
      </c>
    </row>
    <row r="39" spans="1:7">
      <c r="A39" s="61">
        <v>2022010402</v>
      </c>
      <c r="B39" s="61" t="s">
        <v>284</v>
      </c>
      <c r="C39" s="70">
        <v>2</v>
      </c>
      <c r="F39" t="s">
        <v>111</v>
      </c>
      <c r="G39">
        <v>9.5</v>
      </c>
    </row>
    <row r="40" spans="1:7">
      <c r="A40" s="61">
        <v>2022010451</v>
      </c>
      <c r="B40" s="61" t="s">
        <v>316</v>
      </c>
      <c r="C40" s="70">
        <v>4</v>
      </c>
      <c r="F40" t="s">
        <v>319</v>
      </c>
      <c r="G40">
        <v>22.5</v>
      </c>
    </row>
    <row r="41" spans="1:7">
      <c r="A41" s="61"/>
      <c r="B41" s="61" t="s">
        <v>316</v>
      </c>
      <c r="C41" s="70">
        <v>5</v>
      </c>
      <c r="F41" t="s">
        <v>67</v>
      </c>
      <c r="G41">
        <v>10</v>
      </c>
    </row>
    <row r="42" spans="1:7">
      <c r="A42" s="61"/>
      <c r="B42" s="61" t="s">
        <v>316</v>
      </c>
      <c r="C42" s="70">
        <v>2</v>
      </c>
      <c r="F42" t="s">
        <v>35</v>
      </c>
      <c r="G42">
        <v>4</v>
      </c>
    </row>
    <row r="43" spans="1:7">
      <c r="A43" s="61"/>
      <c r="B43" s="61" t="s">
        <v>316</v>
      </c>
      <c r="C43" s="70">
        <v>4.5</v>
      </c>
      <c r="F43" t="s">
        <v>114</v>
      </c>
      <c r="G43">
        <v>5.83333333333333</v>
      </c>
    </row>
    <row r="44" spans="1:7">
      <c r="A44" s="61">
        <v>2022010433</v>
      </c>
      <c r="B44" s="61" t="s">
        <v>293</v>
      </c>
      <c r="C44" s="70">
        <v>5</v>
      </c>
      <c r="F44" t="s">
        <v>69</v>
      </c>
      <c r="G44">
        <v>10</v>
      </c>
    </row>
    <row r="45" spans="1:7">
      <c r="A45" s="61"/>
      <c r="B45" s="61" t="s">
        <v>293</v>
      </c>
      <c r="C45" s="70">
        <v>1</v>
      </c>
      <c r="F45" t="s">
        <v>85</v>
      </c>
      <c r="G45">
        <v>35</v>
      </c>
    </row>
    <row r="46" spans="1:7">
      <c r="A46" s="61"/>
      <c r="B46" s="61" t="s">
        <v>293</v>
      </c>
      <c r="C46" s="70">
        <v>2.66666666666667</v>
      </c>
      <c r="F46" t="s">
        <v>116</v>
      </c>
      <c r="G46">
        <v>18</v>
      </c>
    </row>
    <row r="47" spans="1:7">
      <c r="A47" s="61"/>
      <c r="B47" s="61" t="s">
        <v>293</v>
      </c>
      <c r="C47" s="70">
        <v>2</v>
      </c>
      <c r="F47" t="s">
        <v>372</v>
      </c>
      <c r="G47">
        <v>4</v>
      </c>
    </row>
    <row r="48" spans="1:7">
      <c r="A48" s="61">
        <v>2022010399</v>
      </c>
      <c r="B48" s="61" t="s">
        <v>279</v>
      </c>
      <c r="C48" s="70">
        <v>2</v>
      </c>
      <c r="F48" t="s">
        <v>71</v>
      </c>
      <c r="G48">
        <v>2</v>
      </c>
    </row>
    <row r="49" spans="1:7">
      <c r="A49" s="61"/>
      <c r="B49" s="61" t="s">
        <v>279</v>
      </c>
      <c r="C49" s="70">
        <v>3</v>
      </c>
      <c r="F49" t="s">
        <v>331</v>
      </c>
      <c r="G49">
        <v>15</v>
      </c>
    </row>
    <row r="50" spans="1:7">
      <c r="A50" s="62">
        <v>2022010465</v>
      </c>
      <c r="B50" s="62" t="s">
        <v>112</v>
      </c>
      <c r="C50" s="71">
        <v>4</v>
      </c>
      <c r="F50" t="s">
        <v>108</v>
      </c>
      <c r="G50">
        <v>23</v>
      </c>
    </row>
    <row r="51" spans="1:7">
      <c r="A51" s="62">
        <v>2022010465</v>
      </c>
      <c r="B51" s="62" t="s">
        <v>112</v>
      </c>
      <c r="C51" s="71">
        <v>3</v>
      </c>
      <c r="F51" t="s">
        <v>126</v>
      </c>
      <c r="G51">
        <v>18</v>
      </c>
    </row>
    <row r="52" spans="1:7">
      <c r="A52" s="62">
        <v>2022010463</v>
      </c>
      <c r="B52" s="62" t="s">
        <v>111</v>
      </c>
      <c r="C52" s="71">
        <v>2.5</v>
      </c>
      <c r="F52" t="s">
        <v>55</v>
      </c>
      <c r="G52">
        <v>8</v>
      </c>
    </row>
    <row r="53" spans="1:7">
      <c r="A53" s="62">
        <v>2022010463</v>
      </c>
      <c r="B53" s="62" t="s">
        <v>111</v>
      </c>
      <c r="C53" s="71">
        <v>3</v>
      </c>
      <c r="F53" t="s">
        <v>50</v>
      </c>
      <c r="G53">
        <v>2</v>
      </c>
    </row>
    <row r="54" spans="1:7">
      <c r="A54" s="62">
        <v>2022010463</v>
      </c>
      <c r="B54" s="62" t="s">
        <v>111</v>
      </c>
      <c r="C54" s="71">
        <v>4</v>
      </c>
      <c r="F54" t="s">
        <v>334</v>
      </c>
      <c r="G54">
        <v>22</v>
      </c>
    </row>
    <row r="55" spans="1:7">
      <c r="A55" s="62">
        <v>2022010407</v>
      </c>
      <c r="B55" s="62" t="s">
        <v>108</v>
      </c>
      <c r="C55" s="71">
        <v>3</v>
      </c>
      <c r="F55" t="s">
        <v>297</v>
      </c>
      <c r="G55">
        <v>18</v>
      </c>
    </row>
    <row r="56" spans="1:7">
      <c r="A56" s="62">
        <v>2022010407</v>
      </c>
      <c r="B56" s="62" t="s">
        <v>108</v>
      </c>
      <c r="C56" s="71">
        <v>4</v>
      </c>
      <c r="F56" t="s">
        <v>41</v>
      </c>
      <c r="G56">
        <v>2</v>
      </c>
    </row>
    <row r="57" spans="1:7">
      <c r="A57" s="62">
        <v>2022010407</v>
      </c>
      <c r="B57" s="62" t="s">
        <v>108</v>
      </c>
      <c r="C57" s="71">
        <v>12</v>
      </c>
      <c r="F57" t="s">
        <v>125</v>
      </c>
      <c r="G57">
        <v>6.66666666666667</v>
      </c>
    </row>
    <row r="58" spans="1:7">
      <c r="A58" s="62">
        <v>2022010407</v>
      </c>
      <c r="B58" s="62" t="s">
        <v>108</v>
      </c>
      <c r="C58" s="71">
        <v>2</v>
      </c>
      <c r="F58" t="s">
        <v>135</v>
      </c>
      <c r="G58">
        <v>4</v>
      </c>
    </row>
    <row r="59" spans="1:7">
      <c r="A59" s="62">
        <v>2022010407</v>
      </c>
      <c r="B59" s="62" t="s">
        <v>108</v>
      </c>
      <c r="C59" s="71">
        <v>2</v>
      </c>
      <c r="F59" t="s">
        <v>349</v>
      </c>
      <c r="G59">
        <v>2</v>
      </c>
    </row>
    <row r="60" spans="1:7">
      <c r="A60" s="62">
        <v>2022010468</v>
      </c>
      <c r="B60" s="62" t="s">
        <v>114</v>
      </c>
      <c r="C60" s="71">
        <v>1.33333333333333</v>
      </c>
      <c r="F60" t="s">
        <v>96</v>
      </c>
      <c r="G60">
        <v>8</v>
      </c>
    </row>
    <row r="61" spans="1:7">
      <c r="A61" s="72">
        <v>2022010468</v>
      </c>
      <c r="B61" s="72" t="s">
        <v>114</v>
      </c>
      <c r="C61" s="71">
        <v>2.5</v>
      </c>
      <c r="F61" t="s">
        <v>361</v>
      </c>
      <c r="G61">
        <v>9.16666666666666</v>
      </c>
    </row>
    <row r="62" spans="1:7">
      <c r="A62" s="62">
        <v>2022010468</v>
      </c>
      <c r="B62" s="62" t="s">
        <v>114</v>
      </c>
      <c r="C62" s="71">
        <v>2</v>
      </c>
      <c r="F62" t="s">
        <v>110</v>
      </c>
      <c r="G62">
        <v>44.9933333333333</v>
      </c>
    </row>
    <row r="63" spans="1:7">
      <c r="A63" s="62">
        <v>2022010477</v>
      </c>
      <c r="B63" s="62" t="s">
        <v>125</v>
      </c>
      <c r="C63" s="71">
        <v>2</v>
      </c>
      <c r="F63" t="s">
        <v>79</v>
      </c>
      <c r="G63">
        <v>4</v>
      </c>
    </row>
    <row r="64" spans="1:7">
      <c r="A64" s="62">
        <v>2022010477</v>
      </c>
      <c r="B64" s="62" t="s">
        <v>125</v>
      </c>
      <c r="C64" s="71">
        <v>2.66666666666667</v>
      </c>
      <c r="F64" t="s">
        <v>105</v>
      </c>
      <c r="G64">
        <v>4</v>
      </c>
    </row>
    <row r="65" spans="1:7">
      <c r="A65" s="72">
        <v>2022010477</v>
      </c>
      <c r="B65" s="72" t="s">
        <v>125</v>
      </c>
      <c r="C65" s="71">
        <v>2</v>
      </c>
      <c r="F65" t="s">
        <v>62</v>
      </c>
      <c r="G65">
        <v>6</v>
      </c>
    </row>
    <row r="66" spans="1:7">
      <c r="A66" s="72">
        <v>2022010506</v>
      </c>
      <c r="B66" s="72" t="s">
        <v>135</v>
      </c>
      <c r="C66" s="71">
        <v>2</v>
      </c>
      <c r="F66" t="s">
        <v>137</v>
      </c>
      <c r="G66">
        <v>13.67</v>
      </c>
    </row>
    <row r="67" spans="1:7">
      <c r="A67" s="62">
        <v>2022010506</v>
      </c>
      <c r="B67" s="62" t="s">
        <v>135</v>
      </c>
      <c r="C67" s="71">
        <v>2</v>
      </c>
      <c r="F67" t="s">
        <v>151</v>
      </c>
      <c r="G67">
        <v>677.663333333333</v>
      </c>
    </row>
    <row r="68" spans="1:7">
      <c r="A68" s="62">
        <v>2022010837</v>
      </c>
      <c r="B68" s="62" t="s">
        <v>138</v>
      </c>
      <c r="C68" s="71">
        <v>4</v>
      </c>
      <c r="G68" s="60"/>
    </row>
    <row r="69" ht="14.25" spans="1:7">
      <c r="A69" s="62">
        <v>2022010837</v>
      </c>
      <c r="B69" s="62" t="s">
        <v>138</v>
      </c>
      <c r="C69" s="71">
        <v>5</v>
      </c>
      <c r="G69" s="60"/>
    </row>
    <row r="70" ht="14.25" spans="1:7">
      <c r="A70" s="62">
        <v>2022010406</v>
      </c>
      <c r="B70" s="62" t="s">
        <v>106</v>
      </c>
      <c r="C70" s="71">
        <v>8</v>
      </c>
      <c r="G70" s="60"/>
    </row>
    <row r="71" ht="14.25" spans="1:7">
      <c r="A71" s="62">
        <v>2022010406</v>
      </c>
      <c r="B71" s="62" t="s">
        <v>106</v>
      </c>
      <c r="C71" s="73">
        <v>4</v>
      </c>
      <c r="G71" s="60"/>
    </row>
    <row r="72" ht="14.25" spans="1:7">
      <c r="A72" s="62">
        <v>2022010406</v>
      </c>
      <c r="B72" s="62" t="s">
        <v>106</v>
      </c>
      <c r="C72" s="63">
        <v>3</v>
      </c>
      <c r="G72" s="60"/>
    </row>
    <row r="73" ht="14.25" spans="1:7">
      <c r="A73" s="62">
        <v>2022010406</v>
      </c>
      <c r="B73" s="62" t="s">
        <v>106</v>
      </c>
      <c r="C73" s="63">
        <v>5</v>
      </c>
      <c r="G73" s="60"/>
    </row>
    <row r="74" ht="14.25" spans="1:7">
      <c r="A74" s="62">
        <v>2022011451</v>
      </c>
      <c r="B74" s="62" t="s">
        <v>137</v>
      </c>
      <c r="C74" s="63">
        <v>5</v>
      </c>
      <c r="G74" s="60"/>
    </row>
    <row r="75" ht="14.25" spans="1:7">
      <c r="A75" s="62">
        <v>2022011451</v>
      </c>
      <c r="B75" s="62" t="s">
        <v>137</v>
      </c>
      <c r="C75" s="73">
        <v>8.67</v>
      </c>
      <c r="G75" s="60"/>
    </row>
    <row r="76" ht="14.25" spans="1:7">
      <c r="A76" s="62">
        <v>2022010478</v>
      </c>
      <c r="B76" s="62" t="s">
        <v>126</v>
      </c>
      <c r="C76" s="73">
        <v>4</v>
      </c>
      <c r="G76" s="60"/>
    </row>
    <row r="77" ht="14.25" spans="1:7">
      <c r="A77" s="62">
        <v>2022010478</v>
      </c>
      <c r="B77" s="62" t="s">
        <v>126</v>
      </c>
      <c r="C77" s="63">
        <v>6</v>
      </c>
      <c r="G77" s="60"/>
    </row>
    <row r="78" ht="14.25" spans="1:7">
      <c r="A78" s="62">
        <v>2022010478</v>
      </c>
      <c r="B78" s="62" t="s">
        <v>126</v>
      </c>
      <c r="C78" s="63">
        <v>4</v>
      </c>
      <c r="G78" s="60"/>
    </row>
    <row r="79" ht="14.25" spans="1:7">
      <c r="A79" s="62">
        <v>2022010478</v>
      </c>
      <c r="B79" s="62" t="s">
        <v>126</v>
      </c>
      <c r="C79" s="73">
        <v>4</v>
      </c>
      <c r="G79" s="60"/>
    </row>
    <row r="80" ht="14.25" spans="1:7">
      <c r="A80" s="62">
        <v>2022010489</v>
      </c>
      <c r="B80" s="62" t="s">
        <v>132</v>
      </c>
      <c r="C80" s="73">
        <v>5</v>
      </c>
      <c r="G80" s="60"/>
    </row>
    <row r="81" ht="14.25" spans="1:7">
      <c r="A81" s="62">
        <v>2022010471</v>
      </c>
      <c r="B81" s="62" t="s">
        <v>116</v>
      </c>
      <c r="C81" s="63">
        <v>2</v>
      </c>
      <c r="G81" s="60"/>
    </row>
    <row r="82" ht="14.25" spans="1:7">
      <c r="A82" s="72">
        <v>2022010471</v>
      </c>
      <c r="B82" s="72" t="s">
        <v>116</v>
      </c>
      <c r="C82" s="73">
        <v>4</v>
      </c>
      <c r="G82" s="60"/>
    </row>
    <row r="83" ht="14.25" spans="1:7">
      <c r="A83" s="62">
        <v>2022010471</v>
      </c>
      <c r="B83" s="62" t="s">
        <v>116</v>
      </c>
      <c r="C83" s="63">
        <v>4</v>
      </c>
      <c r="G83" s="60"/>
    </row>
    <row r="84" ht="14.25" spans="1:7">
      <c r="A84" s="62">
        <v>2022010471</v>
      </c>
      <c r="B84" s="62" t="s">
        <v>116</v>
      </c>
      <c r="C84" s="73">
        <v>4</v>
      </c>
      <c r="G84" s="60"/>
    </row>
    <row r="85" ht="14.25" spans="1:7">
      <c r="A85" s="72">
        <v>2022010471</v>
      </c>
      <c r="B85" s="72" t="s">
        <v>116</v>
      </c>
      <c r="C85" s="74">
        <v>2.5</v>
      </c>
      <c r="G85" s="60"/>
    </row>
    <row r="86" ht="14.25" spans="1:7">
      <c r="A86" s="62">
        <v>2022010471</v>
      </c>
      <c r="B86" s="62" t="s">
        <v>116</v>
      </c>
      <c r="C86" s="63">
        <v>1.5</v>
      </c>
      <c r="G86" s="60"/>
    </row>
    <row r="87" ht="14.25" spans="1:7">
      <c r="A87" s="62">
        <v>2022010461</v>
      </c>
      <c r="B87" s="62" t="s">
        <v>110</v>
      </c>
      <c r="C87" s="73">
        <v>2.66666666666667</v>
      </c>
      <c r="G87" s="60"/>
    </row>
    <row r="88" ht="14.25" spans="1:7">
      <c r="A88" s="62">
        <v>2022010461</v>
      </c>
      <c r="B88" s="62" t="s">
        <v>110</v>
      </c>
      <c r="C88" s="73">
        <v>5.33333333333333</v>
      </c>
      <c r="G88" s="60"/>
    </row>
    <row r="89" ht="14.25" spans="1:7">
      <c r="A89" s="62">
        <v>2022010461</v>
      </c>
      <c r="B89" s="62" t="s">
        <v>110</v>
      </c>
      <c r="C89" s="73">
        <v>5.33333333333333</v>
      </c>
      <c r="G89" s="60"/>
    </row>
    <row r="90" ht="14.25" spans="1:7">
      <c r="A90" s="62">
        <v>2022010461</v>
      </c>
      <c r="B90" s="62" t="s">
        <v>110</v>
      </c>
      <c r="C90" s="73">
        <v>5.33</v>
      </c>
      <c r="G90" s="60"/>
    </row>
    <row r="91" ht="14.25" spans="1:7">
      <c r="A91" s="72">
        <v>2022010461</v>
      </c>
      <c r="B91" s="72" t="s">
        <v>110</v>
      </c>
      <c r="C91" s="73">
        <v>3.33</v>
      </c>
      <c r="G91" s="60"/>
    </row>
    <row r="92" ht="14.25" spans="1:7">
      <c r="A92" s="62">
        <v>2022010461</v>
      </c>
      <c r="B92" s="62" t="s">
        <v>110</v>
      </c>
      <c r="C92" s="73">
        <v>2</v>
      </c>
      <c r="G92" s="60"/>
    </row>
    <row r="93" ht="14.25" spans="1:7">
      <c r="A93" s="62">
        <v>2022010461</v>
      </c>
      <c r="B93" s="62" t="s">
        <v>110</v>
      </c>
      <c r="C93" s="73">
        <v>2</v>
      </c>
      <c r="G93" s="60"/>
    </row>
    <row r="94" ht="14.25" spans="1:7">
      <c r="A94" s="62">
        <v>2022010461</v>
      </c>
      <c r="B94" s="62" t="s">
        <v>110</v>
      </c>
      <c r="C94" s="73">
        <v>8</v>
      </c>
      <c r="G94" s="60"/>
    </row>
    <row r="95" ht="14.25" spans="1:7">
      <c r="A95" s="62">
        <v>2022010461</v>
      </c>
      <c r="B95" s="62" t="s">
        <v>110</v>
      </c>
      <c r="C95" s="73">
        <v>2</v>
      </c>
      <c r="G95" s="60"/>
    </row>
    <row r="96" ht="14.25" spans="1:7">
      <c r="A96" s="62">
        <v>2022010461</v>
      </c>
      <c r="B96" s="62" t="s">
        <v>110</v>
      </c>
      <c r="C96" s="73">
        <v>4</v>
      </c>
      <c r="G96" s="60"/>
    </row>
    <row r="97" ht="14.25" spans="1:7">
      <c r="A97" s="62">
        <v>2022010461</v>
      </c>
      <c r="B97" s="62" t="s">
        <v>110</v>
      </c>
      <c r="C97" s="73">
        <v>5</v>
      </c>
      <c r="G97" s="60"/>
    </row>
    <row r="98" ht="14.25" spans="1:7">
      <c r="A98" s="62">
        <v>2022010519</v>
      </c>
      <c r="B98" s="62" t="s">
        <v>69</v>
      </c>
      <c r="C98" s="75">
        <v>6</v>
      </c>
      <c r="G98" s="60"/>
    </row>
    <row r="99" ht="14.25" spans="1:7">
      <c r="A99" s="62">
        <v>2022010519</v>
      </c>
      <c r="B99" s="62" t="s">
        <v>69</v>
      </c>
      <c r="C99" s="75">
        <v>2</v>
      </c>
      <c r="G99" s="60"/>
    </row>
    <row r="100" ht="14.25" spans="1:7">
      <c r="A100" s="62">
        <v>2022010519</v>
      </c>
      <c r="B100" s="62" t="s">
        <v>69</v>
      </c>
      <c r="C100" s="75">
        <v>2</v>
      </c>
      <c r="G100" s="60"/>
    </row>
    <row r="101" ht="14.25" spans="1:7">
      <c r="A101" s="62">
        <v>2022010390</v>
      </c>
      <c r="B101" s="62" t="s">
        <v>56</v>
      </c>
      <c r="C101" s="75">
        <v>5</v>
      </c>
      <c r="G101" s="60"/>
    </row>
    <row r="102" ht="14.25" spans="1:7">
      <c r="A102" s="62">
        <v>2022010390</v>
      </c>
      <c r="B102" s="62" t="s">
        <v>56</v>
      </c>
      <c r="C102" s="75">
        <v>2</v>
      </c>
      <c r="G102" s="60"/>
    </row>
    <row r="103" ht="14.25" spans="1:7">
      <c r="A103" s="62">
        <v>2022010374</v>
      </c>
      <c r="B103" s="62" t="s">
        <v>44</v>
      </c>
      <c r="C103" s="75">
        <v>8</v>
      </c>
      <c r="G103" s="60"/>
    </row>
    <row r="104" ht="14.25" spans="1:7">
      <c r="A104" s="62">
        <v>2022010374</v>
      </c>
      <c r="B104" s="62" t="s">
        <v>44</v>
      </c>
      <c r="C104" s="75">
        <v>3</v>
      </c>
      <c r="G104" s="60"/>
    </row>
    <row r="105" ht="14.25" spans="1:7">
      <c r="A105" s="62">
        <v>2022010374</v>
      </c>
      <c r="B105" s="62" t="s">
        <v>44</v>
      </c>
      <c r="C105" s="75">
        <v>1</v>
      </c>
      <c r="G105" s="60"/>
    </row>
    <row r="106" ht="14.25" spans="1:7">
      <c r="A106" s="62">
        <v>2022010389</v>
      </c>
      <c r="B106" s="62" t="s">
        <v>55</v>
      </c>
      <c r="C106" s="75">
        <v>4</v>
      </c>
      <c r="G106" s="60"/>
    </row>
    <row r="107" ht="14.25" spans="1:7">
      <c r="A107" s="62">
        <v>2022010389</v>
      </c>
      <c r="B107" s="62" t="s">
        <v>55</v>
      </c>
      <c r="C107" s="75">
        <v>4</v>
      </c>
      <c r="G107" s="60"/>
    </row>
    <row r="108" ht="14.25" spans="1:7">
      <c r="A108" s="62">
        <v>2022010386</v>
      </c>
      <c r="B108" s="62" t="s">
        <v>54</v>
      </c>
      <c r="C108" s="75">
        <v>5</v>
      </c>
      <c r="G108" s="60"/>
    </row>
    <row r="109" ht="14.25" spans="1:7">
      <c r="A109" s="62">
        <v>2022010386</v>
      </c>
      <c r="B109" s="62" t="s">
        <v>54</v>
      </c>
      <c r="C109" s="75">
        <v>2</v>
      </c>
      <c r="G109" s="60"/>
    </row>
    <row r="110" ht="14.25" spans="1:7">
      <c r="A110" s="62">
        <v>2022010383</v>
      </c>
      <c r="B110" s="62" t="s">
        <v>51</v>
      </c>
      <c r="C110" s="75">
        <v>5</v>
      </c>
      <c r="G110" s="60"/>
    </row>
    <row r="111" ht="14.25" spans="1:7">
      <c r="A111" s="62">
        <v>2022010383</v>
      </c>
      <c r="B111" s="62" t="s">
        <v>51</v>
      </c>
      <c r="C111" s="75">
        <v>4</v>
      </c>
      <c r="G111" s="60"/>
    </row>
    <row r="112" ht="14.25" spans="1:7">
      <c r="A112" s="62">
        <v>2022010384</v>
      </c>
      <c r="B112" s="62" t="s">
        <v>52</v>
      </c>
      <c r="C112" s="75">
        <v>4</v>
      </c>
      <c r="G112" s="60"/>
    </row>
    <row r="113" ht="14.25" spans="1:7">
      <c r="A113" s="62">
        <v>2022010384</v>
      </c>
      <c r="B113" s="62" t="s">
        <v>52</v>
      </c>
      <c r="C113" s="75">
        <v>2</v>
      </c>
      <c r="G113" s="60"/>
    </row>
    <row r="114" ht="15" spans="1:7">
      <c r="A114" s="76">
        <v>2022010364</v>
      </c>
      <c r="B114" s="62" t="s">
        <v>35</v>
      </c>
      <c r="C114" s="75">
        <v>4</v>
      </c>
      <c r="G114" s="60"/>
    </row>
    <row r="115" ht="15" spans="1:7">
      <c r="A115" s="76">
        <v>2022010371</v>
      </c>
      <c r="B115" s="62" t="s">
        <v>41</v>
      </c>
      <c r="C115" s="75">
        <v>2</v>
      </c>
      <c r="G115" s="60"/>
    </row>
    <row r="116" ht="14.25" spans="1:7">
      <c r="A116" s="77">
        <v>2022010397</v>
      </c>
      <c r="B116" s="77" t="s">
        <v>46</v>
      </c>
      <c r="C116" s="75">
        <v>4</v>
      </c>
      <c r="G116" s="60"/>
    </row>
    <row r="117" ht="14.25" spans="1:7">
      <c r="A117" s="62">
        <v>2022010100</v>
      </c>
      <c r="B117" s="62" t="s">
        <v>47</v>
      </c>
      <c r="C117" s="75">
        <v>4</v>
      </c>
      <c r="G117" s="60"/>
    </row>
    <row r="118" ht="14.25" spans="1:7">
      <c r="A118" s="72">
        <v>2022010100</v>
      </c>
      <c r="B118" s="72" t="s">
        <v>47</v>
      </c>
      <c r="C118" s="75">
        <v>6</v>
      </c>
      <c r="G118" s="60"/>
    </row>
    <row r="119" ht="14.25" spans="1:7">
      <c r="A119" s="62">
        <v>2022010412</v>
      </c>
      <c r="B119" s="78" t="s">
        <v>62</v>
      </c>
      <c r="C119" s="75">
        <v>4</v>
      </c>
      <c r="G119" s="60"/>
    </row>
    <row r="120" ht="14.25" spans="1:7">
      <c r="A120" s="62">
        <v>2022010412</v>
      </c>
      <c r="B120" s="78" t="s">
        <v>62</v>
      </c>
      <c r="C120" s="75">
        <v>2</v>
      </c>
      <c r="G120" s="60"/>
    </row>
    <row r="121" ht="14.25" spans="1:7">
      <c r="A121" s="62">
        <v>2022010373</v>
      </c>
      <c r="B121" s="79" t="s">
        <v>43</v>
      </c>
      <c r="C121" s="75">
        <v>3</v>
      </c>
      <c r="G121" s="60"/>
    </row>
    <row r="122" ht="14.25" spans="1:7">
      <c r="A122" s="62">
        <v>2022010373</v>
      </c>
      <c r="B122" s="79" t="s">
        <v>43</v>
      </c>
      <c r="C122" s="75">
        <v>3</v>
      </c>
      <c r="G122" s="60"/>
    </row>
    <row r="123" ht="14.25" spans="1:7">
      <c r="A123" s="62">
        <v>2022010373</v>
      </c>
      <c r="B123" s="79" t="s">
        <v>43</v>
      </c>
      <c r="C123" s="75">
        <v>2</v>
      </c>
      <c r="G123" s="60"/>
    </row>
    <row r="124" ht="14.25" spans="1:7">
      <c r="A124" s="62">
        <v>2022010373</v>
      </c>
      <c r="B124" s="79" t="s">
        <v>43</v>
      </c>
      <c r="C124" s="75">
        <v>5.33333333333333</v>
      </c>
      <c r="G124" s="60"/>
    </row>
    <row r="125" ht="14.25" spans="1:7">
      <c r="A125" s="62">
        <v>2022010373</v>
      </c>
      <c r="B125" s="79" t="s">
        <v>43</v>
      </c>
      <c r="C125" s="75">
        <v>3</v>
      </c>
      <c r="G125" s="60"/>
    </row>
    <row r="126" ht="14.25" spans="1:7">
      <c r="A126" s="62">
        <v>2022010373</v>
      </c>
      <c r="B126" s="79" t="s">
        <v>43</v>
      </c>
      <c r="C126" s="75">
        <v>3</v>
      </c>
      <c r="G126" s="60"/>
    </row>
    <row r="127" ht="14.25" spans="1:7">
      <c r="A127" s="62">
        <v>2022010373</v>
      </c>
      <c r="B127" s="79" t="s">
        <v>43</v>
      </c>
      <c r="C127" s="75">
        <v>3.5</v>
      </c>
      <c r="G127" s="60"/>
    </row>
    <row r="128" ht="14.25" spans="1:7">
      <c r="A128" s="62">
        <v>2022010373</v>
      </c>
      <c r="B128" s="79" t="s">
        <v>43</v>
      </c>
      <c r="C128" s="75">
        <v>5</v>
      </c>
      <c r="G128" s="60"/>
    </row>
    <row r="129" ht="14.25" spans="1:7">
      <c r="A129" s="62">
        <v>2022010373</v>
      </c>
      <c r="B129" s="79" t="s">
        <v>43</v>
      </c>
      <c r="C129" s="75">
        <v>2</v>
      </c>
      <c r="G129" s="60"/>
    </row>
    <row r="130" ht="14.25" spans="1:7">
      <c r="A130" s="62">
        <v>2022010373</v>
      </c>
      <c r="B130" s="79" t="s">
        <v>43</v>
      </c>
      <c r="C130" s="75">
        <v>2</v>
      </c>
      <c r="G130" s="60"/>
    </row>
    <row r="131" ht="14.25" spans="1:7">
      <c r="A131" s="80">
        <v>2022010516</v>
      </c>
      <c r="B131" s="81" t="s">
        <v>67</v>
      </c>
      <c r="C131" s="75">
        <v>4</v>
      </c>
      <c r="G131" s="60"/>
    </row>
    <row r="132" ht="14.25" spans="1:7">
      <c r="A132" s="80">
        <v>2022010516</v>
      </c>
      <c r="B132" s="81" t="s">
        <v>67</v>
      </c>
      <c r="C132" s="75">
        <v>6</v>
      </c>
      <c r="G132" s="60"/>
    </row>
    <row r="133" ht="14.25" spans="1:7">
      <c r="A133" s="80">
        <v>2022010452</v>
      </c>
      <c r="B133" s="81" t="s">
        <v>97</v>
      </c>
      <c r="C133" s="63">
        <v>4</v>
      </c>
      <c r="G133" s="60"/>
    </row>
    <row r="134" ht="14.25" spans="1:7">
      <c r="A134" s="80">
        <v>2022010452</v>
      </c>
      <c r="B134" s="81" t="s">
        <v>97</v>
      </c>
      <c r="C134" s="63">
        <v>6</v>
      </c>
      <c r="G134" s="60"/>
    </row>
    <row r="135" ht="14.25" spans="1:7">
      <c r="A135" s="80">
        <v>2022010452</v>
      </c>
      <c r="B135" s="81" t="s">
        <v>97</v>
      </c>
      <c r="C135" s="63">
        <v>3.5</v>
      </c>
      <c r="G135" s="60"/>
    </row>
    <row r="136" ht="14.25" spans="1:7">
      <c r="A136" s="82">
        <v>2022010452</v>
      </c>
      <c r="B136" s="83" t="s">
        <v>97</v>
      </c>
      <c r="C136" s="63">
        <v>6</v>
      </c>
      <c r="G136" s="60"/>
    </row>
    <row r="137" ht="14.25" spans="1:7">
      <c r="A137" s="80">
        <v>2022010452</v>
      </c>
      <c r="B137" s="81" t="s">
        <v>97</v>
      </c>
      <c r="C137" s="63">
        <v>5</v>
      </c>
      <c r="G137" s="60"/>
    </row>
    <row r="138" ht="14.25" spans="1:7">
      <c r="A138" s="80">
        <v>2022010452</v>
      </c>
      <c r="B138" s="81" t="s">
        <v>97</v>
      </c>
      <c r="C138" s="63">
        <v>4</v>
      </c>
      <c r="G138" s="60"/>
    </row>
    <row r="139" ht="14.25" spans="1:7">
      <c r="A139" s="80">
        <v>2022010452</v>
      </c>
      <c r="B139" s="81" t="s">
        <v>97</v>
      </c>
      <c r="C139" s="63">
        <v>3</v>
      </c>
      <c r="G139" s="60"/>
    </row>
    <row r="140" ht="14.25" spans="1:7">
      <c r="A140" s="80">
        <v>2022010452</v>
      </c>
      <c r="B140" s="81" t="s">
        <v>97</v>
      </c>
      <c r="C140" s="63">
        <v>3</v>
      </c>
      <c r="G140" s="60"/>
    </row>
    <row r="141" ht="14.25" spans="1:7">
      <c r="A141" s="80">
        <v>2022010452</v>
      </c>
      <c r="B141" s="81" t="s">
        <v>97</v>
      </c>
      <c r="C141" s="63">
        <v>4</v>
      </c>
      <c r="G141" s="60"/>
    </row>
    <row r="142" ht="14.25" spans="1:7">
      <c r="A142" s="80">
        <v>2022010452</v>
      </c>
      <c r="B142" s="81" t="s">
        <v>97</v>
      </c>
      <c r="C142" s="63">
        <v>2</v>
      </c>
      <c r="G142" s="60"/>
    </row>
    <row r="143" ht="14.25" spans="1:7">
      <c r="A143" s="80">
        <v>2022010452</v>
      </c>
      <c r="B143" s="81" t="s">
        <v>97</v>
      </c>
      <c r="C143" s="63">
        <v>4</v>
      </c>
      <c r="G143" s="60"/>
    </row>
    <row r="144" ht="14.25" spans="1:7">
      <c r="A144" s="80">
        <v>2022010452</v>
      </c>
      <c r="B144" s="81" t="s">
        <v>97</v>
      </c>
      <c r="C144" s="63">
        <v>1.5</v>
      </c>
      <c r="G144" s="60"/>
    </row>
    <row r="145" ht="14.25" spans="1:7">
      <c r="A145" s="80">
        <v>2022010439</v>
      </c>
      <c r="B145" s="81" t="s">
        <v>80</v>
      </c>
      <c r="C145" s="63">
        <v>4</v>
      </c>
      <c r="G145" s="60"/>
    </row>
    <row r="146" ht="14.25" spans="1:7">
      <c r="A146" s="80">
        <v>2022010449</v>
      </c>
      <c r="B146" s="81" t="s">
        <v>96</v>
      </c>
      <c r="C146" s="63">
        <v>6</v>
      </c>
      <c r="G146" s="60"/>
    </row>
    <row r="147" ht="14.25" spans="1:7">
      <c r="A147" s="80">
        <v>2022010449</v>
      </c>
      <c r="B147" s="81" t="s">
        <v>96</v>
      </c>
      <c r="C147" s="63">
        <v>2</v>
      </c>
      <c r="G147" s="60"/>
    </row>
    <row r="148" ht="14.25" spans="1:7">
      <c r="A148" s="80">
        <v>2022010512</v>
      </c>
      <c r="B148" s="81" t="s">
        <v>105</v>
      </c>
      <c r="C148" s="63">
        <v>4</v>
      </c>
      <c r="G148" s="60"/>
    </row>
    <row r="149" ht="14.25" spans="1:7">
      <c r="A149" s="80">
        <v>2022010441</v>
      </c>
      <c r="B149" s="81" t="s">
        <v>90</v>
      </c>
      <c r="C149" s="63">
        <v>4</v>
      </c>
      <c r="G149" s="60"/>
    </row>
    <row r="150" ht="14.25" spans="1:7">
      <c r="A150" s="80">
        <v>2022010441</v>
      </c>
      <c r="B150" s="81" t="s">
        <v>90</v>
      </c>
      <c r="C150" s="63">
        <v>2.5</v>
      </c>
      <c r="G150" s="60"/>
    </row>
    <row r="151" ht="14.25" spans="1:7">
      <c r="A151" s="80">
        <v>2022010446</v>
      </c>
      <c r="B151" s="81" t="s">
        <v>94</v>
      </c>
      <c r="C151" s="63">
        <v>5</v>
      </c>
      <c r="G151" s="60"/>
    </row>
    <row r="152" ht="14.25" spans="1:7">
      <c r="A152" s="80">
        <v>2022010446</v>
      </c>
      <c r="B152" s="81" t="s">
        <v>94</v>
      </c>
      <c r="C152" s="63">
        <v>6</v>
      </c>
      <c r="G152" s="60"/>
    </row>
    <row r="153" ht="14.25" spans="1:7">
      <c r="A153" s="80">
        <v>2022010430</v>
      </c>
      <c r="B153" s="81" t="s">
        <v>73</v>
      </c>
      <c r="C153" s="63">
        <v>4</v>
      </c>
      <c r="G153" s="60"/>
    </row>
    <row r="154" ht="14.25" spans="1:7">
      <c r="A154" s="80">
        <v>2022010430</v>
      </c>
      <c r="B154" s="81" t="s">
        <v>73</v>
      </c>
      <c r="C154" s="63">
        <v>2</v>
      </c>
      <c r="G154" s="60"/>
    </row>
    <row r="155" ht="14.25" spans="1:7">
      <c r="A155" s="80">
        <v>2022010430</v>
      </c>
      <c r="B155" s="81" t="s">
        <v>73</v>
      </c>
      <c r="C155" s="63">
        <v>5</v>
      </c>
      <c r="G155" s="60"/>
    </row>
    <row r="156" ht="14.25" spans="1:7">
      <c r="A156" s="80">
        <v>2022010430</v>
      </c>
      <c r="B156" s="81" t="s">
        <v>73</v>
      </c>
      <c r="C156" s="63">
        <v>2</v>
      </c>
      <c r="G156" s="60"/>
    </row>
    <row r="157" ht="14.25" spans="1:7">
      <c r="A157" s="80">
        <v>2022010584</v>
      </c>
      <c r="B157" s="81" t="s">
        <v>84</v>
      </c>
      <c r="C157" s="63">
        <v>2</v>
      </c>
      <c r="G157" s="60"/>
    </row>
    <row r="158" ht="14.25" spans="1:7">
      <c r="A158" s="80">
        <v>2022010584</v>
      </c>
      <c r="B158" s="81" t="s">
        <v>84</v>
      </c>
      <c r="C158" s="63">
        <v>4</v>
      </c>
      <c r="G158" s="60"/>
    </row>
    <row r="159" ht="14.25" spans="1:7">
      <c r="A159" s="80">
        <v>2022010584</v>
      </c>
      <c r="B159" s="81" t="s">
        <v>84</v>
      </c>
      <c r="C159" s="63">
        <v>2</v>
      </c>
      <c r="G159" s="60"/>
    </row>
    <row r="160" ht="14.25" spans="1:7">
      <c r="A160" s="80">
        <v>2022010584</v>
      </c>
      <c r="B160" s="81" t="s">
        <v>84</v>
      </c>
      <c r="C160" s="63">
        <v>3.5</v>
      </c>
      <c r="G160" s="60"/>
    </row>
    <row r="161" ht="14.25" spans="1:7">
      <c r="A161" s="80">
        <v>2022010584</v>
      </c>
      <c r="B161" s="81" t="s">
        <v>84</v>
      </c>
      <c r="C161" s="84">
        <v>5</v>
      </c>
      <c r="G161" s="60"/>
    </row>
    <row r="162" ht="14.25" spans="1:7">
      <c r="A162" s="80">
        <v>2022010584</v>
      </c>
      <c r="B162" s="81" t="s">
        <v>84</v>
      </c>
      <c r="C162" s="84">
        <v>4</v>
      </c>
      <c r="G162" s="60"/>
    </row>
    <row r="163" ht="14.25" spans="1:7">
      <c r="A163" s="80">
        <v>2022010584</v>
      </c>
      <c r="B163" s="81" t="s">
        <v>84</v>
      </c>
      <c r="C163" s="84">
        <v>3</v>
      </c>
      <c r="G163" s="60"/>
    </row>
    <row r="164" ht="14.25" spans="1:7">
      <c r="A164" s="80">
        <v>2022010584</v>
      </c>
      <c r="B164" s="81" t="s">
        <v>84</v>
      </c>
      <c r="C164" s="84">
        <v>3</v>
      </c>
      <c r="G164" s="60"/>
    </row>
    <row r="165" ht="14.25" spans="1:7">
      <c r="A165" s="80">
        <v>2022010408</v>
      </c>
      <c r="B165" s="81" t="s">
        <v>85</v>
      </c>
      <c r="C165" s="63">
        <v>8</v>
      </c>
      <c r="G165" s="60"/>
    </row>
    <row r="166" ht="14.25" spans="1:7">
      <c r="A166" s="80">
        <v>2022010408</v>
      </c>
      <c r="B166" s="81" t="s">
        <v>85</v>
      </c>
      <c r="C166" s="63">
        <v>6</v>
      </c>
      <c r="G166" s="60"/>
    </row>
    <row r="167" ht="14.25" spans="1:7">
      <c r="A167" s="80">
        <v>2022010408</v>
      </c>
      <c r="B167" s="81" t="s">
        <v>85</v>
      </c>
      <c r="C167" s="63">
        <v>6</v>
      </c>
      <c r="G167" s="60"/>
    </row>
    <row r="168" ht="14.25" spans="1:7">
      <c r="A168" s="80">
        <v>2022010408</v>
      </c>
      <c r="B168" s="81" t="s">
        <v>85</v>
      </c>
      <c r="C168" s="63">
        <v>5</v>
      </c>
      <c r="G168" s="60"/>
    </row>
    <row r="169" ht="14.25" spans="1:7">
      <c r="A169" s="80">
        <v>2022010408</v>
      </c>
      <c r="B169" s="81" t="s">
        <v>85</v>
      </c>
      <c r="C169" s="63">
        <v>4</v>
      </c>
      <c r="G169" s="60"/>
    </row>
    <row r="170" ht="14.25" spans="1:7">
      <c r="A170" s="80">
        <v>2022010408</v>
      </c>
      <c r="B170" s="81" t="s">
        <v>85</v>
      </c>
      <c r="C170" s="63">
        <v>3</v>
      </c>
      <c r="G170" s="60"/>
    </row>
    <row r="171" ht="14.25" spans="1:7">
      <c r="A171" s="80">
        <v>2022010408</v>
      </c>
      <c r="B171" s="81" t="s">
        <v>85</v>
      </c>
      <c r="C171" s="63">
        <v>3</v>
      </c>
      <c r="G171" s="60"/>
    </row>
    <row r="172" ht="14.25" spans="1:7">
      <c r="A172" s="80">
        <v>2022010429</v>
      </c>
      <c r="B172" s="81" t="s">
        <v>71</v>
      </c>
      <c r="C172" s="63">
        <v>2</v>
      </c>
      <c r="G172" s="60"/>
    </row>
    <row r="173" ht="14.25" spans="1:7">
      <c r="A173" s="80">
        <v>2022010440</v>
      </c>
      <c r="B173" s="81" t="s">
        <v>89</v>
      </c>
      <c r="C173" s="63">
        <v>2</v>
      </c>
      <c r="G173" s="60"/>
    </row>
    <row r="174" ht="14.25" spans="1:7">
      <c r="A174" s="80">
        <v>2022010499</v>
      </c>
      <c r="B174" s="81" t="s">
        <v>82</v>
      </c>
      <c r="C174" s="63">
        <v>2</v>
      </c>
      <c r="G174" s="60"/>
    </row>
    <row r="175" ht="14.25" spans="1:7">
      <c r="A175" s="80">
        <v>2022010499</v>
      </c>
      <c r="B175" s="81" t="s">
        <v>82</v>
      </c>
      <c r="C175" s="63">
        <v>1</v>
      </c>
      <c r="G175" s="60"/>
    </row>
    <row r="176" ht="14.25" spans="1:7">
      <c r="A176" s="80">
        <v>2022010499</v>
      </c>
      <c r="B176" s="81" t="s">
        <v>82</v>
      </c>
      <c r="C176" s="63">
        <v>3</v>
      </c>
      <c r="G176" s="60"/>
    </row>
    <row r="177" ht="14.25" spans="1:7">
      <c r="A177" s="80">
        <v>2022010422</v>
      </c>
      <c r="B177" s="81" t="s">
        <v>86</v>
      </c>
      <c r="C177" s="63">
        <v>3</v>
      </c>
      <c r="G177" s="60"/>
    </row>
    <row r="178" ht="14.25" spans="1:7">
      <c r="A178" s="80">
        <v>2022010422</v>
      </c>
      <c r="B178" s="81" t="s">
        <v>86</v>
      </c>
      <c r="C178" s="63">
        <v>3</v>
      </c>
      <c r="G178" s="60"/>
    </row>
    <row r="179" ht="14.25" spans="1:7">
      <c r="A179" s="80">
        <v>2022010422</v>
      </c>
      <c r="B179" s="81" t="s">
        <v>86</v>
      </c>
      <c r="C179" s="63">
        <v>6</v>
      </c>
      <c r="G179" s="60"/>
    </row>
    <row r="180" ht="14.25" spans="1:7">
      <c r="A180" s="80">
        <v>2022010422</v>
      </c>
      <c r="B180" s="81" t="s">
        <v>86</v>
      </c>
      <c r="C180" s="63">
        <v>4</v>
      </c>
      <c r="G180" s="60"/>
    </row>
    <row r="181" ht="14.25" spans="1:7">
      <c r="A181" s="80">
        <v>2022010422</v>
      </c>
      <c r="B181" s="81" t="s">
        <v>86</v>
      </c>
      <c r="C181" s="63">
        <v>5</v>
      </c>
      <c r="G181" s="60"/>
    </row>
    <row r="182" ht="14.25" spans="1:7">
      <c r="A182" s="80">
        <v>2022010436</v>
      </c>
      <c r="B182" s="81" t="s">
        <v>77</v>
      </c>
      <c r="C182" s="63">
        <v>2</v>
      </c>
      <c r="G182" s="60"/>
    </row>
    <row r="183" ht="14.25" spans="1:7">
      <c r="A183" s="80">
        <v>2022010436</v>
      </c>
      <c r="B183" s="81" t="s">
        <v>77</v>
      </c>
      <c r="C183" s="63">
        <v>2</v>
      </c>
      <c r="G183" s="60"/>
    </row>
    <row r="184" ht="14.25" spans="1:7">
      <c r="A184" s="80">
        <v>2022010445</v>
      </c>
      <c r="B184" s="81" t="s">
        <v>93</v>
      </c>
      <c r="C184" s="63">
        <v>2</v>
      </c>
      <c r="G184" s="60"/>
    </row>
    <row r="185" ht="14.25" spans="1:7">
      <c r="A185" s="80">
        <v>2022010438</v>
      </c>
      <c r="B185" s="81" t="s">
        <v>79</v>
      </c>
      <c r="C185" s="63">
        <v>4</v>
      </c>
      <c r="G185" s="60"/>
    </row>
    <row r="186" ht="14.25" spans="1:7">
      <c r="A186" s="62">
        <v>2022010382</v>
      </c>
      <c r="B186" s="80" t="s">
        <v>50</v>
      </c>
      <c r="C186" s="85">
        <v>2</v>
      </c>
      <c r="G186" s="60"/>
    </row>
    <row r="187" ht="14.25" spans="7:7">
      <c r="G187" s="60"/>
    </row>
    <row r="188" ht="14.25" spans="7:7">
      <c r="G188" s="60"/>
    </row>
    <row r="189" ht="14.25" spans="7:7">
      <c r="G189" s="60"/>
    </row>
    <row r="190" ht="14.25" spans="7:7">
      <c r="G190" s="60"/>
    </row>
    <row r="191" ht="14.25" spans="7:7">
      <c r="G191" s="60"/>
    </row>
    <row r="192" ht="14.25" spans="7:7">
      <c r="G192" s="60"/>
    </row>
    <row r="193" ht="14.25" spans="7:7">
      <c r="G193" s="60"/>
    </row>
    <row r="194" ht="14.25" spans="7:7">
      <c r="G194" s="60"/>
    </row>
    <row r="195" ht="14.25" spans="7:7">
      <c r="G195" s="60"/>
    </row>
    <row r="196" ht="14.25" spans="7:7">
      <c r="G196" s="60"/>
    </row>
    <row r="197" ht="14.25" spans="7:7">
      <c r="G197" s="60"/>
    </row>
    <row r="198" ht="14.25" spans="7:7">
      <c r="G198" s="60"/>
    </row>
    <row r="199" ht="14.25" spans="7:7">
      <c r="G199" s="60"/>
    </row>
    <row r="200" ht="14.25" spans="7:7">
      <c r="G200" s="60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Q200"/>
  <sheetViews>
    <sheetView topLeftCell="F1" workbookViewId="0">
      <selection activeCell="L20" sqref="L20"/>
    </sheetView>
  </sheetViews>
  <sheetFormatPr defaultColWidth="9" defaultRowHeight="25.5"/>
  <cols>
    <col min="1" max="3" width="9" style="4"/>
    <col min="4" max="5" width="52.2166666666667" style="4" customWidth="1"/>
    <col min="6" max="6" width="9" style="5"/>
    <col min="7" max="7" width="36.4416666666667" style="4" customWidth="1"/>
    <col min="8" max="9" width="9" style="4"/>
    <col min="10" max="10" width="53.2166666666667" style="6" customWidth="1"/>
    <col min="11" max="11" width="9" style="6"/>
    <col min="12" max="12" width="48.1083333333333" style="6" customWidth="1"/>
    <col min="13" max="13" width="10.4416666666667" style="6" customWidth="1"/>
    <col min="14" max="16384" width="9" style="4"/>
  </cols>
  <sheetData>
    <row r="1" ht="36.75" customHeight="1" spans="1:15">
      <c r="A1" s="7" t="s">
        <v>730</v>
      </c>
      <c r="B1" s="8"/>
      <c r="C1" s="8"/>
      <c r="D1" s="7"/>
      <c r="E1" s="9"/>
      <c r="F1" s="10"/>
      <c r="G1" s="9"/>
      <c r="H1" s="9"/>
      <c r="I1" s="9"/>
      <c r="J1" s="26"/>
      <c r="K1" s="26"/>
      <c r="L1" s="26"/>
      <c r="M1" s="26"/>
      <c r="N1" s="9"/>
      <c r="O1" s="27"/>
    </row>
    <row r="2" ht="14.25" customHeight="1" spans="1:15">
      <c r="A2" s="11" t="s">
        <v>140</v>
      </c>
      <c r="B2" s="11" t="s">
        <v>4</v>
      </c>
      <c r="C2" s="11" t="s">
        <v>2</v>
      </c>
      <c r="D2" s="11" t="s">
        <v>3</v>
      </c>
      <c r="E2" s="12" t="s">
        <v>731</v>
      </c>
      <c r="F2" s="13"/>
      <c r="G2" s="13"/>
      <c r="H2" s="14"/>
      <c r="I2" s="28" t="s">
        <v>406</v>
      </c>
      <c r="J2" s="29" t="s">
        <v>732</v>
      </c>
      <c r="K2" s="30"/>
      <c r="L2" s="30"/>
      <c r="M2" s="31"/>
      <c r="N2" s="32" t="s">
        <v>406</v>
      </c>
      <c r="O2" s="33" t="s">
        <v>151</v>
      </c>
    </row>
    <row r="3" ht="14.25" customHeight="1" spans="1:15">
      <c r="A3" s="15"/>
      <c r="B3" s="15"/>
      <c r="C3" s="15"/>
      <c r="D3" s="16"/>
      <c r="E3" s="17" t="s">
        <v>154</v>
      </c>
      <c r="F3" s="17" t="s">
        <v>159</v>
      </c>
      <c r="G3" s="17" t="s">
        <v>154</v>
      </c>
      <c r="H3" s="17" t="s">
        <v>159</v>
      </c>
      <c r="I3" s="22"/>
      <c r="J3" s="34" t="s">
        <v>154</v>
      </c>
      <c r="K3" s="34" t="s">
        <v>159</v>
      </c>
      <c r="L3" s="34" t="s">
        <v>154</v>
      </c>
      <c r="M3" s="34" t="s">
        <v>159</v>
      </c>
      <c r="N3" s="35"/>
      <c r="O3" s="36"/>
    </row>
    <row r="4" ht="14.25" spans="1:15">
      <c r="A4" s="18">
        <v>1</v>
      </c>
      <c r="B4" s="19" t="s">
        <v>36</v>
      </c>
      <c r="C4" s="20">
        <v>2022010364</v>
      </c>
      <c r="D4" s="21" t="s">
        <v>35</v>
      </c>
      <c r="E4" s="22"/>
      <c r="F4" s="23"/>
      <c r="G4" s="22"/>
      <c r="H4" s="22"/>
      <c r="I4" s="22">
        <f t="shared" ref="I4:I35" si="0">F4+H4</f>
        <v>0</v>
      </c>
      <c r="J4" s="37"/>
      <c r="K4" s="37"/>
      <c r="L4" s="37"/>
      <c r="M4" s="37"/>
      <c r="N4" s="35">
        <f t="shared" ref="N4:N35" si="1">K4+M4</f>
        <v>0</v>
      </c>
      <c r="O4" s="38">
        <f t="shared" ref="O4:O35" si="2">I4+N4</f>
        <v>0</v>
      </c>
    </row>
    <row r="5" ht="14.25" spans="1:15">
      <c r="A5" s="24">
        <v>2</v>
      </c>
      <c r="B5" s="21" t="s">
        <v>36</v>
      </c>
      <c r="C5" s="25">
        <v>2022010367</v>
      </c>
      <c r="D5" s="21" t="s">
        <v>37</v>
      </c>
      <c r="E5" s="22"/>
      <c r="F5" s="23"/>
      <c r="G5" s="22"/>
      <c r="H5" s="22"/>
      <c r="I5" s="22">
        <f t="shared" si="0"/>
        <v>0</v>
      </c>
      <c r="J5" s="37"/>
      <c r="K5" s="37"/>
      <c r="L5" s="37"/>
      <c r="M5" s="37"/>
      <c r="N5" s="35">
        <f t="shared" si="1"/>
        <v>0</v>
      </c>
      <c r="O5" s="38">
        <f t="shared" si="2"/>
        <v>0</v>
      </c>
    </row>
    <row r="6" ht="14.25" spans="1:15">
      <c r="A6" s="24">
        <v>3</v>
      </c>
      <c r="B6" s="21" t="s">
        <v>36</v>
      </c>
      <c r="C6" s="25">
        <v>2022010369</v>
      </c>
      <c r="D6" s="21" t="s">
        <v>38</v>
      </c>
      <c r="E6" s="22"/>
      <c r="F6" s="23"/>
      <c r="G6" s="22"/>
      <c r="H6" s="22"/>
      <c r="I6" s="22">
        <f t="shared" si="0"/>
        <v>0</v>
      </c>
      <c r="J6" s="37"/>
      <c r="K6" s="37"/>
      <c r="L6" s="37"/>
      <c r="M6" s="37"/>
      <c r="N6" s="35">
        <f t="shared" si="1"/>
        <v>0</v>
      </c>
      <c r="O6" s="38">
        <f t="shared" si="2"/>
        <v>0</v>
      </c>
    </row>
    <row r="7" ht="14.25" spans="1:15">
      <c r="A7" s="24">
        <v>4</v>
      </c>
      <c r="B7" s="21" t="s">
        <v>36</v>
      </c>
      <c r="C7" s="25">
        <v>2022010370</v>
      </c>
      <c r="D7" s="21" t="s">
        <v>40</v>
      </c>
      <c r="E7" s="22"/>
      <c r="F7" s="23"/>
      <c r="G7" s="22"/>
      <c r="H7" s="22"/>
      <c r="I7" s="22">
        <f t="shared" si="0"/>
        <v>0</v>
      </c>
      <c r="J7" s="37"/>
      <c r="K7" s="37"/>
      <c r="L7" s="37"/>
      <c r="M7" s="37"/>
      <c r="N7" s="35">
        <f t="shared" si="1"/>
        <v>0</v>
      </c>
      <c r="O7" s="38">
        <f t="shared" si="2"/>
        <v>0</v>
      </c>
    </row>
    <row r="8" ht="14.25" spans="1:15">
      <c r="A8" s="24">
        <v>5</v>
      </c>
      <c r="B8" s="21" t="s">
        <v>36</v>
      </c>
      <c r="C8" s="25">
        <v>2022010371</v>
      </c>
      <c r="D8" s="21" t="s">
        <v>41</v>
      </c>
      <c r="E8" s="22"/>
      <c r="F8" s="23"/>
      <c r="G8" s="22"/>
      <c r="H8" s="22"/>
      <c r="I8" s="22">
        <f t="shared" si="0"/>
        <v>0</v>
      </c>
      <c r="J8" s="37" t="s">
        <v>733</v>
      </c>
      <c r="K8" s="37">
        <v>8</v>
      </c>
      <c r="L8" s="37"/>
      <c r="M8" s="37"/>
      <c r="N8" s="35">
        <f t="shared" si="1"/>
        <v>8</v>
      </c>
      <c r="O8" s="38">
        <f t="shared" si="2"/>
        <v>8</v>
      </c>
    </row>
    <row r="9" ht="14.25" spans="1:15">
      <c r="A9" s="24">
        <v>6</v>
      </c>
      <c r="B9" s="21" t="s">
        <v>36</v>
      </c>
      <c r="C9" s="25">
        <v>2022010372</v>
      </c>
      <c r="D9" s="21" t="s">
        <v>42</v>
      </c>
      <c r="E9" s="22" t="s">
        <v>734</v>
      </c>
      <c r="F9" s="23">
        <v>4</v>
      </c>
      <c r="G9" s="22"/>
      <c r="H9" s="22"/>
      <c r="I9" s="22">
        <f t="shared" si="0"/>
        <v>4</v>
      </c>
      <c r="J9" s="37"/>
      <c r="K9" s="37"/>
      <c r="L9" s="37"/>
      <c r="M9" s="37"/>
      <c r="N9" s="35">
        <f t="shared" si="1"/>
        <v>0</v>
      </c>
      <c r="O9" s="38">
        <f t="shared" si="2"/>
        <v>4</v>
      </c>
    </row>
    <row r="10" ht="14.25" spans="1:15">
      <c r="A10" s="24">
        <v>7</v>
      </c>
      <c r="B10" s="21" t="s">
        <v>36</v>
      </c>
      <c r="C10" s="25">
        <v>2022010373</v>
      </c>
      <c r="D10" s="21" t="s">
        <v>43</v>
      </c>
      <c r="E10" s="22"/>
      <c r="F10" s="23"/>
      <c r="G10" s="22"/>
      <c r="H10" s="22"/>
      <c r="I10" s="22">
        <f t="shared" si="0"/>
        <v>0</v>
      </c>
      <c r="J10" s="37"/>
      <c r="K10" s="37"/>
      <c r="L10" s="37"/>
      <c r="M10" s="37"/>
      <c r="N10" s="35">
        <f t="shared" si="1"/>
        <v>0</v>
      </c>
      <c r="O10" s="38">
        <f t="shared" si="2"/>
        <v>0</v>
      </c>
    </row>
    <row r="11" ht="14.25" spans="1:15">
      <c r="A11" s="24">
        <v>8</v>
      </c>
      <c r="B11" s="21" t="s">
        <v>36</v>
      </c>
      <c r="C11" s="25">
        <v>2022010374</v>
      </c>
      <c r="D11" s="21" t="s">
        <v>44</v>
      </c>
      <c r="E11" s="22"/>
      <c r="F11" s="23"/>
      <c r="G11" s="22"/>
      <c r="H11" s="22"/>
      <c r="I11" s="22">
        <f t="shared" si="0"/>
        <v>0</v>
      </c>
      <c r="J11" s="37"/>
      <c r="K11" s="37"/>
      <c r="L11" s="37"/>
      <c r="M11" s="37"/>
      <c r="N11" s="35">
        <f t="shared" si="1"/>
        <v>0</v>
      </c>
      <c r="O11" s="38">
        <f t="shared" si="2"/>
        <v>0</v>
      </c>
    </row>
    <row r="12" ht="14.25" spans="1:15">
      <c r="A12" s="24">
        <v>9</v>
      </c>
      <c r="B12" s="21" t="s">
        <v>36</v>
      </c>
      <c r="C12" s="25">
        <v>2022012311</v>
      </c>
      <c r="D12" s="21" t="s">
        <v>45</v>
      </c>
      <c r="E12" s="22"/>
      <c r="F12" s="23"/>
      <c r="G12" s="22"/>
      <c r="H12" s="22"/>
      <c r="I12" s="22">
        <f t="shared" si="0"/>
        <v>0</v>
      </c>
      <c r="J12" s="37"/>
      <c r="K12" s="37"/>
      <c r="L12" s="37"/>
      <c r="M12" s="37"/>
      <c r="N12" s="35">
        <f t="shared" si="1"/>
        <v>0</v>
      </c>
      <c r="O12" s="38">
        <f t="shared" si="2"/>
        <v>0</v>
      </c>
    </row>
    <row r="13" ht="14.25" spans="1:15">
      <c r="A13" s="24">
        <v>10</v>
      </c>
      <c r="B13" s="21" t="s">
        <v>36</v>
      </c>
      <c r="C13" s="25">
        <v>2022010397</v>
      </c>
      <c r="D13" s="21" t="s">
        <v>46</v>
      </c>
      <c r="E13" s="22"/>
      <c r="F13" s="23"/>
      <c r="G13" s="22"/>
      <c r="H13" s="22"/>
      <c r="I13" s="22">
        <f t="shared" si="0"/>
        <v>0</v>
      </c>
      <c r="J13" s="37"/>
      <c r="K13" s="37"/>
      <c r="L13" s="37"/>
      <c r="M13" s="37"/>
      <c r="N13" s="35">
        <f t="shared" si="1"/>
        <v>0</v>
      </c>
      <c r="O13" s="38">
        <f t="shared" si="2"/>
        <v>0</v>
      </c>
    </row>
    <row r="14" ht="14.25" spans="1:15">
      <c r="A14" s="24">
        <v>11</v>
      </c>
      <c r="B14" s="21" t="s">
        <v>36</v>
      </c>
      <c r="C14" s="25">
        <v>2022010100</v>
      </c>
      <c r="D14" s="21" t="s">
        <v>47</v>
      </c>
      <c r="E14" s="22"/>
      <c r="F14" s="23"/>
      <c r="G14" s="22"/>
      <c r="H14" s="22"/>
      <c r="I14" s="22">
        <f t="shared" si="0"/>
        <v>0</v>
      </c>
      <c r="J14" s="37"/>
      <c r="K14" s="37"/>
      <c r="L14" s="37"/>
      <c r="M14" s="37"/>
      <c r="N14" s="35">
        <f t="shared" si="1"/>
        <v>0</v>
      </c>
      <c r="O14" s="38">
        <f t="shared" si="2"/>
        <v>0</v>
      </c>
    </row>
    <row r="15" ht="14.25" spans="1:15">
      <c r="A15" s="24">
        <v>12</v>
      </c>
      <c r="B15" s="21" t="s">
        <v>36</v>
      </c>
      <c r="C15" s="25">
        <v>2022010377</v>
      </c>
      <c r="D15" s="21" t="s">
        <v>48</v>
      </c>
      <c r="E15" s="22"/>
      <c r="F15" s="23"/>
      <c r="G15" s="22"/>
      <c r="H15" s="22"/>
      <c r="I15" s="22">
        <f t="shared" si="0"/>
        <v>0</v>
      </c>
      <c r="J15" s="37"/>
      <c r="K15" s="37"/>
      <c r="L15" s="37"/>
      <c r="M15" s="37"/>
      <c r="N15" s="35">
        <f t="shared" si="1"/>
        <v>0</v>
      </c>
      <c r="O15" s="38">
        <f t="shared" si="2"/>
        <v>0</v>
      </c>
    </row>
    <row r="16" ht="14.25" spans="1:15">
      <c r="A16" s="24">
        <v>13</v>
      </c>
      <c r="B16" s="21" t="s">
        <v>36</v>
      </c>
      <c r="C16" s="25">
        <v>2022010379</v>
      </c>
      <c r="D16" s="21" t="s">
        <v>49</v>
      </c>
      <c r="E16" s="22"/>
      <c r="F16" s="23"/>
      <c r="G16" s="22"/>
      <c r="H16" s="22"/>
      <c r="I16" s="22">
        <f t="shared" si="0"/>
        <v>0</v>
      </c>
      <c r="J16" s="37"/>
      <c r="K16" s="37"/>
      <c r="L16" s="37"/>
      <c r="M16" s="37"/>
      <c r="N16" s="35">
        <f t="shared" si="1"/>
        <v>0</v>
      </c>
      <c r="O16" s="38">
        <f t="shared" si="2"/>
        <v>0</v>
      </c>
    </row>
    <row r="17" ht="14.25" spans="1:15">
      <c r="A17" s="24">
        <v>14</v>
      </c>
      <c r="B17" s="21" t="s">
        <v>36</v>
      </c>
      <c r="C17" s="25">
        <v>2022010382</v>
      </c>
      <c r="D17" s="21" t="s">
        <v>50</v>
      </c>
      <c r="E17" s="22"/>
      <c r="F17" s="23"/>
      <c r="G17" s="22"/>
      <c r="H17" s="22"/>
      <c r="I17" s="22">
        <f t="shared" si="0"/>
        <v>0</v>
      </c>
      <c r="J17" s="37"/>
      <c r="K17" s="37"/>
      <c r="L17" s="37"/>
      <c r="M17" s="37"/>
      <c r="N17" s="35">
        <f t="shared" si="1"/>
        <v>0</v>
      </c>
      <c r="O17" s="38">
        <f t="shared" si="2"/>
        <v>0</v>
      </c>
    </row>
    <row r="18" ht="14.25" spans="1:15">
      <c r="A18" s="24">
        <v>15</v>
      </c>
      <c r="B18" s="21" t="s">
        <v>36</v>
      </c>
      <c r="C18" s="25">
        <v>2022010383</v>
      </c>
      <c r="D18" s="21" t="s">
        <v>51</v>
      </c>
      <c r="E18" s="22"/>
      <c r="F18" s="23"/>
      <c r="G18" s="22"/>
      <c r="H18" s="22"/>
      <c r="I18" s="22">
        <f t="shared" si="0"/>
        <v>0</v>
      </c>
      <c r="J18" s="37"/>
      <c r="K18" s="37"/>
      <c r="L18" s="37"/>
      <c r="M18" s="37"/>
      <c r="N18" s="35">
        <f t="shared" si="1"/>
        <v>0</v>
      </c>
      <c r="O18" s="38">
        <f t="shared" si="2"/>
        <v>0</v>
      </c>
    </row>
    <row r="19" ht="14.25" spans="1:15">
      <c r="A19" s="24">
        <v>16</v>
      </c>
      <c r="B19" s="21" t="s">
        <v>36</v>
      </c>
      <c r="C19" s="25">
        <v>2022010384</v>
      </c>
      <c r="D19" s="21" t="s">
        <v>52</v>
      </c>
      <c r="E19" s="22" t="s">
        <v>735</v>
      </c>
      <c r="F19" s="23">
        <v>2</v>
      </c>
      <c r="G19" s="22"/>
      <c r="H19" s="22"/>
      <c r="I19" s="22">
        <f t="shared" si="0"/>
        <v>2</v>
      </c>
      <c r="J19" s="37"/>
      <c r="K19" s="37"/>
      <c r="L19" s="37"/>
      <c r="M19" s="37"/>
      <c r="N19" s="35">
        <f t="shared" si="1"/>
        <v>0</v>
      </c>
      <c r="O19" s="38">
        <f t="shared" si="2"/>
        <v>2</v>
      </c>
    </row>
    <row r="20" ht="14.25" spans="1:15">
      <c r="A20" s="24">
        <v>17</v>
      </c>
      <c r="B20" s="21" t="s">
        <v>36</v>
      </c>
      <c r="C20" s="25">
        <v>2022010385</v>
      </c>
      <c r="D20" s="21" t="s">
        <v>53</v>
      </c>
      <c r="E20" s="22"/>
      <c r="F20" s="23"/>
      <c r="G20" s="22"/>
      <c r="H20" s="22"/>
      <c r="I20" s="22">
        <f t="shared" si="0"/>
        <v>0</v>
      </c>
      <c r="J20" s="37"/>
      <c r="K20" s="37"/>
      <c r="L20" s="37"/>
      <c r="M20" s="37"/>
      <c r="N20" s="35">
        <f t="shared" si="1"/>
        <v>0</v>
      </c>
      <c r="O20" s="38">
        <f t="shared" si="2"/>
        <v>0</v>
      </c>
    </row>
    <row r="21" ht="14.25" spans="1:15">
      <c r="A21" s="24">
        <v>18</v>
      </c>
      <c r="B21" s="21" t="s">
        <v>36</v>
      </c>
      <c r="C21" s="25">
        <v>2022010386</v>
      </c>
      <c r="D21" s="21" t="s">
        <v>54</v>
      </c>
      <c r="E21" s="22"/>
      <c r="F21" s="23"/>
      <c r="G21" s="22"/>
      <c r="H21" s="22"/>
      <c r="I21" s="22">
        <f t="shared" si="0"/>
        <v>0</v>
      </c>
      <c r="J21" s="37"/>
      <c r="K21" s="37"/>
      <c r="L21" s="37"/>
      <c r="M21" s="37"/>
      <c r="N21" s="35">
        <f t="shared" si="1"/>
        <v>0</v>
      </c>
      <c r="O21" s="38">
        <f t="shared" si="2"/>
        <v>0</v>
      </c>
    </row>
    <row r="22" ht="14.25" spans="1:15">
      <c r="A22" s="24">
        <v>19</v>
      </c>
      <c r="B22" s="21" t="s">
        <v>36</v>
      </c>
      <c r="C22" s="25">
        <v>2022010389</v>
      </c>
      <c r="D22" s="21" t="s">
        <v>55</v>
      </c>
      <c r="E22" s="22"/>
      <c r="F22" s="23"/>
      <c r="G22" s="22"/>
      <c r="H22" s="22"/>
      <c r="I22" s="22">
        <f t="shared" si="0"/>
        <v>0</v>
      </c>
      <c r="J22" s="37"/>
      <c r="K22" s="37"/>
      <c r="L22" s="37"/>
      <c r="M22" s="37"/>
      <c r="N22" s="35">
        <f t="shared" si="1"/>
        <v>0</v>
      </c>
      <c r="O22" s="38">
        <f t="shared" si="2"/>
        <v>0</v>
      </c>
    </row>
    <row r="23" ht="14.25" spans="1:15">
      <c r="A23" s="24">
        <v>20</v>
      </c>
      <c r="B23" s="21" t="s">
        <v>36</v>
      </c>
      <c r="C23" s="25">
        <v>2022010390</v>
      </c>
      <c r="D23" s="21" t="s">
        <v>56</v>
      </c>
      <c r="E23" s="22"/>
      <c r="F23" s="23"/>
      <c r="G23" s="22"/>
      <c r="H23" s="22"/>
      <c r="I23" s="22">
        <f t="shared" si="0"/>
        <v>0</v>
      </c>
      <c r="J23" s="37"/>
      <c r="K23" s="37"/>
      <c r="L23" s="37"/>
      <c r="M23" s="37"/>
      <c r="N23" s="35">
        <f t="shared" si="1"/>
        <v>0</v>
      </c>
      <c r="O23" s="38">
        <f t="shared" si="2"/>
        <v>0</v>
      </c>
    </row>
    <row r="24" ht="14.25" spans="1:15">
      <c r="A24" s="24">
        <v>21</v>
      </c>
      <c r="B24" s="21" t="s">
        <v>36</v>
      </c>
      <c r="C24" s="25">
        <v>2022010392</v>
      </c>
      <c r="D24" s="21" t="s">
        <v>57</v>
      </c>
      <c r="E24" s="22"/>
      <c r="F24" s="23"/>
      <c r="G24" s="22"/>
      <c r="H24" s="22"/>
      <c r="I24" s="22">
        <f t="shared" si="0"/>
        <v>0</v>
      </c>
      <c r="J24" s="37"/>
      <c r="K24" s="37"/>
      <c r="L24" s="37"/>
      <c r="M24" s="37"/>
      <c r="N24" s="35">
        <f t="shared" si="1"/>
        <v>0</v>
      </c>
      <c r="O24" s="38">
        <f t="shared" si="2"/>
        <v>0</v>
      </c>
    </row>
    <row r="25" ht="14.25" spans="1:15">
      <c r="A25" s="24">
        <v>22</v>
      </c>
      <c r="B25" s="21" t="s">
        <v>36</v>
      </c>
      <c r="C25" s="25">
        <v>2022010394</v>
      </c>
      <c r="D25" s="21" t="s">
        <v>58</v>
      </c>
      <c r="E25" s="22" t="s">
        <v>736</v>
      </c>
      <c r="F25" s="23">
        <v>4</v>
      </c>
      <c r="G25" s="22"/>
      <c r="H25" s="22"/>
      <c r="I25" s="22">
        <f t="shared" si="0"/>
        <v>4</v>
      </c>
      <c r="J25" s="37" t="s">
        <v>737</v>
      </c>
      <c r="K25" s="37">
        <v>6</v>
      </c>
      <c r="L25" s="37"/>
      <c r="M25" s="37"/>
      <c r="N25" s="35">
        <f t="shared" si="1"/>
        <v>6</v>
      </c>
      <c r="O25" s="38">
        <f t="shared" si="2"/>
        <v>10</v>
      </c>
    </row>
    <row r="26" ht="14.25" spans="1:15">
      <c r="A26" s="24">
        <v>23</v>
      </c>
      <c r="B26" s="21" t="s">
        <v>36</v>
      </c>
      <c r="C26" s="25">
        <v>2022012312</v>
      </c>
      <c r="D26" s="21" t="s">
        <v>59</v>
      </c>
      <c r="E26" s="22"/>
      <c r="F26" s="23"/>
      <c r="G26" s="22"/>
      <c r="H26" s="22"/>
      <c r="I26" s="22">
        <f t="shared" si="0"/>
        <v>0</v>
      </c>
      <c r="J26" s="37"/>
      <c r="K26" s="37"/>
      <c r="L26" s="37"/>
      <c r="M26" s="37"/>
      <c r="N26" s="35">
        <f t="shared" si="1"/>
        <v>0</v>
      </c>
      <c r="O26" s="38">
        <f t="shared" si="2"/>
        <v>0</v>
      </c>
    </row>
    <row r="27" ht="14.25" spans="1:15">
      <c r="A27" s="24">
        <v>24</v>
      </c>
      <c r="B27" s="21" t="s">
        <v>36</v>
      </c>
      <c r="C27" s="25">
        <v>2022010409</v>
      </c>
      <c r="D27" s="21" t="s">
        <v>60</v>
      </c>
      <c r="E27" s="22"/>
      <c r="F27" s="23"/>
      <c r="G27" s="22"/>
      <c r="H27" s="22"/>
      <c r="I27" s="22">
        <f t="shared" si="0"/>
        <v>0</v>
      </c>
      <c r="J27" s="37"/>
      <c r="K27" s="37"/>
      <c r="L27" s="37"/>
      <c r="M27" s="37"/>
      <c r="N27" s="35">
        <f t="shared" si="1"/>
        <v>0</v>
      </c>
      <c r="O27" s="38">
        <f t="shared" si="2"/>
        <v>0</v>
      </c>
    </row>
    <row r="28" ht="14.25" spans="1:15">
      <c r="A28" s="24">
        <v>25</v>
      </c>
      <c r="B28" s="21" t="s">
        <v>36</v>
      </c>
      <c r="C28" s="25">
        <v>2022010411</v>
      </c>
      <c r="D28" s="21" t="s">
        <v>61</v>
      </c>
      <c r="E28" s="22"/>
      <c r="F28" s="23"/>
      <c r="G28" s="22"/>
      <c r="H28" s="22"/>
      <c r="I28" s="22">
        <f t="shared" si="0"/>
        <v>0</v>
      </c>
      <c r="J28" s="37"/>
      <c r="K28" s="37"/>
      <c r="L28" s="37"/>
      <c r="M28" s="37"/>
      <c r="N28" s="35">
        <f t="shared" si="1"/>
        <v>0</v>
      </c>
      <c r="O28" s="38">
        <f t="shared" si="2"/>
        <v>0</v>
      </c>
    </row>
    <row r="29" ht="14.25" spans="1:15">
      <c r="A29" s="24">
        <v>26</v>
      </c>
      <c r="B29" s="21" t="s">
        <v>36</v>
      </c>
      <c r="C29" s="25">
        <v>2022010412</v>
      </c>
      <c r="D29" s="21" t="s">
        <v>62</v>
      </c>
      <c r="E29" s="22"/>
      <c r="F29" s="23"/>
      <c r="G29" s="22"/>
      <c r="H29" s="22"/>
      <c r="I29" s="22">
        <f t="shared" si="0"/>
        <v>0</v>
      </c>
      <c r="J29" s="37"/>
      <c r="K29" s="37"/>
      <c r="L29" s="37"/>
      <c r="M29" s="37"/>
      <c r="N29" s="35">
        <f t="shared" si="1"/>
        <v>0</v>
      </c>
      <c r="O29" s="38">
        <f t="shared" si="2"/>
        <v>0</v>
      </c>
    </row>
    <row r="30" ht="14.25" spans="1:15">
      <c r="A30" s="24">
        <v>27</v>
      </c>
      <c r="B30" s="21" t="s">
        <v>36</v>
      </c>
      <c r="C30" s="25">
        <v>2022010413</v>
      </c>
      <c r="D30" s="21" t="s">
        <v>63</v>
      </c>
      <c r="E30" s="22"/>
      <c r="F30" s="23"/>
      <c r="G30" s="22"/>
      <c r="H30" s="22"/>
      <c r="I30" s="22">
        <f t="shared" si="0"/>
        <v>0</v>
      </c>
      <c r="J30" s="37"/>
      <c r="K30" s="37"/>
      <c r="L30" s="37"/>
      <c r="M30" s="37"/>
      <c r="N30" s="35">
        <f t="shared" si="1"/>
        <v>0</v>
      </c>
      <c r="O30" s="38">
        <f t="shared" si="2"/>
        <v>0</v>
      </c>
    </row>
    <row r="31" ht="14.25" spans="1:15">
      <c r="A31" s="24">
        <v>28</v>
      </c>
      <c r="B31" s="21" t="s">
        <v>36</v>
      </c>
      <c r="C31" s="25">
        <v>2022010414</v>
      </c>
      <c r="D31" s="21" t="s">
        <v>64</v>
      </c>
      <c r="E31" s="22"/>
      <c r="F31" s="23"/>
      <c r="G31" s="22"/>
      <c r="H31" s="22"/>
      <c r="I31" s="22">
        <f t="shared" si="0"/>
        <v>0</v>
      </c>
      <c r="J31" s="37"/>
      <c r="K31" s="37"/>
      <c r="L31" s="37"/>
      <c r="M31" s="37"/>
      <c r="N31" s="35">
        <f t="shared" si="1"/>
        <v>0</v>
      </c>
      <c r="O31" s="38">
        <f t="shared" si="2"/>
        <v>0</v>
      </c>
    </row>
    <row r="32" ht="14.25" spans="1:15">
      <c r="A32" s="24">
        <v>29</v>
      </c>
      <c r="B32" s="21" t="s">
        <v>36</v>
      </c>
      <c r="C32" s="25">
        <v>2022010418</v>
      </c>
      <c r="D32" s="21" t="s">
        <v>65</v>
      </c>
      <c r="E32" s="22"/>
      <c r="F32" s="23"/>
      <c r="G32" s="22"/>
      <c r="H32" s="22"/>
      <c r="I32" s="22">
        <f t="shared" si="0"/>
        <v>0</v>
      </c>
      <c r="J32" s="37"/>
      <c r="K32" s="37"/>
      <c r="L32" s="37"/>
      <c r="M32" s="37"/>
      <c r="N32" s="35">
        <f t="shared" si="1"/>
        <v>0</v>
      </c>
      <c r="O32" s="38">
        <f t="shared" si="2"/>
        <v>0</v>
      </c>
    </row>
    <row r="33" ht="14.25" spans="1:15">
      <c r="A33" s="24">
        <v>30</v>
      </c>
      <c r="B33" s="21" t="s">
        <v>36</v>
      </c>
      <c r="C33" s="25">
        <v>2022010419</v>
      </c>
      <c r="D33" s="21" t="s">
        <v>66</v>
      </c>
      <c r="E33" s="22"/>
      <c r="F33" s="23"/>
      <c r="G33" s="22"/>
      <c r="H33" s="22"/>
      <c r="I33" s="22">
        <f t="shared" si="0"/>
        <v>0</v>
      </c>
      <c r="J33" s="37"/>
      <c r="K33" s="37"/>
      <c r="L33" s="37"/>
      <c r="M33" s="37"/>
      <c r="N33" s="35">
        <f t="shared" si="1"/>
        <v>0</v>
      </c>
      <c r="O33" s="38">
        <f t="shared" si="2"/>
        <v>0</v>
      </c>
    </row>
    <row r="34" ht="14.25" spans="1:15">
      <c r="A34" s="24">
        <v>31</v>
      </c>
      <c r="B34" s="21" t="s">
        <v>36</v>
      </c>
      <c r="C34" s="25">
        <v>2022010516</v>
      </c>
      <c r="D34" s="21" t="s">
        <v>67</v>
      </c>
      <c r="E34" s="22"/>
      <c r="F34" s="23"/>
      <c r="G34" s="22"/>
      <c r="H34" s="22"/>
      <c r="I34" s="22">
        <f t="shared" si="0"/>
        <v>0</v>
      </c>
      <c r="J34" s="37"/>
      <c r="K34" s="37"/>
      <c r="L34" s="37"/>
      <c r="M34" s="37"/>
      <c r="N34" s="35">
        <f t="shared" si="1"/>
        <v>0</v>
      </c>
      <c r="O34" s="38">
        <f t="shared" si="2"/>
        <v>0</v>
      </c>
    </row>
    <row r="35" ht="14.25" spans="1:15">
      <c r="A35" s="24">
        <v>32</v>
      </c>
      <c r="B35" s="21" t="s">
        <v>36</v>
      </c>
      <c r="C35" s="25">
        <v>2022010518</v>
      </c>
      <c r="D35" s="21" t="s">
        <v>68</v>
      </c>
      <c r="E35" s="22"/>
      <c r="F35" s="23"/>
      <c r="G35" s="22"/>
      <c r="H35" s="22"/>
      <c r="I35" s="22">
        <f t="shared" si="0"/>
        <v>0</v>
      </c>
      <c r="J35" s="37" t="s">
        <v>738</v>
      </c>
      <c r="K35" s="37">
        <v>8</v>
      </c>
      <c r="L35" s="37" t="s">
        <v>739</v>
      </c>
      <c r="M35" s="37">
        <v>4</v>
      </c>
      <c r="N35" s="35">
        <f t="shared" si="1"/>
        <v>12</v>
      </c>
      <c r="O35" s="38">
        <f t="shared" si="2"/>
        <v>12</v>
      </c>
    </row>
    <row r="36" ht="16.5" customHeight="1" spans="1:15">
      <c r="A36" s="24">
        <v>33</v>
      </c>
      <c r="B36" s="21" t="s">
        <v>36</v>
      </c>
      <c r="C36" s="25">
        <v>2022010519</v>
      </c>
      <c r="D36" s="21" t="s">
        <v>69</v>
      </c>
      <c r="E36" s="22"/>
      <c r="F36" s="23"/>
      <c r="G36" s="22"/>
      <c r="H36" s="22"/>
      <c r="I36" s="22">
        <f t="shared" ref="I36:I67" si="3">F36+H36</f>
        <v>0</v>
      </c>
      <c r="J36" s="37" t="s">
        <v>740</v>
      </c>
      <c r="K36" s="37">
        <v>20</v>
      </c>
      <c r="L36" s="37" t="s">
        <v>741</v>
      </c>
      <c r="M36" s="37">
        <v>8</v>
      </c>
      <c r="N36" s="35">
        <f t="shared" ref="N36:N61" si="4">K36+M36</f>
        <v>28</v>
      </c>
      <c r="O36" s="38">
        <f t="shared" ref="O36:O67" si="5">I36+N36</f>
        <v>28</v>
      </c>
    </row>
    <row r="37" ht="14.25" spans="1:15">
      <c r="A37" s="24">
        <v>34</v>
      </c>
      <c r="B37" s="21" t="s">
        <v>36</v>
      </c>
      <c r="C37" s="25">
        <v>2022010622</v>
      </c>
      <c r="D37" s="21" t="s">
        <v>70</v>
      </c>
      <c r="E37" s="23"/>
      <c r="F37" s="23"/>
      <c r="G37" s="22"/>
      <c r="H37" s="22"/>
      <c r="I37" s="22">
        <f t="shared" si="3"/>
        <v>0</v>
      </c>
      <c r="J37" s="39"/>
      <c r="K37" s="37"/>
      <c r="L37" s="40"/>
      <c r="M37" s="37"/>
      <c r="N37" s="35">
        <f t="shared" si="4"/>
        <v>0</v>
      </c>
      <c r="O37" s="38">
        <f t="shared" si="5"/>
        <v>0</v>
      </c>
    </row>
    <row r="38" ht="14.25" spans="1:15">
      <c r="A38" s="24">
        <v>35</v>
      </c>
      <c r="B38" s="21" t="s">
        <v>72</v>
      </c>
      <c r="C38" s="25">
        <v>2022010429</v>
      </c>
      <c r="D38" s="21" t="s">
        <v>71</v>
      </c>
      <c r="E38" s="23"/>
      <c r="F38" s="23"/>
      <c r="G38" s="22"/>
      <c r="H38" s="22"/>
      <c r="I38" s="22">
        <f t="shared" si="3"/>
        <v>0</v>
      </c>
      <c r="J38" s="41"/>
      <c r="K38" s="37"/>
      <c r="L38" s="41"/>
      <c r="M38" s="37"/>
      <c r="N38" s="35">
        <f t="shared" si="4"/>
        <v>0</v>
      </c>
      <c r="O38" s="38">
        <f t="shared" si="5"/>
        <v>0</v>
      </c>
    </row>
    <row r="39" ht="14.25" spans="1:15">
      <c r="A39" s="24">
        <v>36</v>
      </c>
      <c r="B39" s="21" t="s">
        <v>72</v>
      </c>
      <c r="C39" s="25">
        <v>2022010430</v>
      </c>
      <c r="D39" s="21" t="s">
        <v>73</v>
      </c>
      <c r="E39" s="23"/>
      <c r="F39" s="23"/>
      <c r="G39" s="22"/>
      <c r="H39" s="22"/>
      <c r="I39" s="22">
        <f t="shared" si="3"/>
        <v>0</v>
      </c>
      <c r="J39" s="37" t="s">
        <v>742</v>
      </c>
      <c r="K39" s="37">
        <v>4</v>
      </c>
      <c r="L39" s="42" t="s">
        <v>743</v>
      </c>
      <c r="M39" s="37">
        <v>5</v>
      </c>
      <c r="N39" s="35">
        <f t="shared" si="4"/>
        <v>9</v>
      </c>
      <c r="O39" s="38">
        <f t="shared" si="5"/>
        <v>9</v>
      </c>
    </row>
    <row r="40" ht="14.25" spans="1:15">
      <c r="A40" s="24">
        <v>37</v>
      </c>
      <c r="B40" s="21" t="s">
        <v>72</v>
      </c>
      <c r="C40" s="25">
        <v>2022010431</v>
      </c>
      <c r="D40" s="21" t="s">
        <v>74</v>
      </c>
      <c r="E40" s="23"/>
      <c r="F40" s="23"/>
      <c r="G40" s="22"/>
      <c r="H40" s="22"/>
      <c r="I40" s="22">
        <f t="shared" si="3"/>
        <v>0</v>
      </c>
      <c r="J40" s="41"/>
      <c r="K40" s="37"/>
      <c r="L40" s="41"/>
      <c r="M40" s="37"/>
      <c r="N40" s="35">
        <f t="shared" si="4"/>
        <v>0</v>
      </c>
      <c r="O40" s="38">
        <f t="shared" si="5"/>
        <v>0</v>
      </c>
    </row>
    <row r="41" ht="14.25" spans="1:15">
      <c r="A41" s="24">
        <v>38</v>
      </c>
      <c r="B41" s="21" t="s">
        <v>72</v>
      </c>
      <c r="C41" s="25">
        <v>2022010432</v>
      </c>
      <c r="D41" s="21" t="s">
        <v>75</v>
      </c>
      <c r="E41" s="23"/>
      <c r="F41" s="23"/>
      <c r="G41" s="22"/>
      <c r="H41" s="22"/>
      <c r="I41" s="22">
        <f t="shared" si="3"/>
        <v>0</v>
      </c>
      <c r="J41" s="41"/>
      <c r="K41" s="37"/>
      <c r="L41" s="41"/>
      <c r="M41" s="37"/>
      <c r="N41" s="35">
        <f t="shared" si="4"/>
        <v>0</v>
      </c>
      <c r="O41" s="38">
        <f t="shared" si="5"/>
        <v>0</v>
      </c>
    </row>
    <row r="42" ht="14.25" spans="1:15">
      <c r="A42" s="24">
        <v>39</v>
      </c>
      <c r="B42" s="21" t="s">
        <v>72</v>
      </c>
      <c r="C42" s="25">
        <v>2022010435</v>
      </c>
      <c r="D42" s="21" t="s">
        <v>76</v>
      </c>
      <c r="E42" s="23"/>
      <c r="F42" s="23"/>
      <c r="G42" s="22"/>
      <c r="H42" s="22"/>
      <c r="I42" s="22">
        <f t="shared" si="3"/>
        <v>0</v>
      </c>
      <c r="J42" s="41"/>
      <c r="K42" s="37"/>
      <c r="L42" s="41"/>
      <c r="M42" s="37"/>
      <c r="N42" s="35">
        <f t="shared" si="4"/>
        <v>0</v>
      </c>
      <c r="O42" s="38">
        <f t="shared" si="5"/>
        <v>0</v>
      </c>
    </row>
    <row r="43" ht="14.25" spans="1:15">
      <c r="A43" s="24">
        <v>40</v>
      </c>
      <c r="B43" s="21" t="s">
        <v>72</v>
      </c>
      <c r="C43" s="25">
        <v>2022010436</v>
      </c>
      <c r="D43" s="21" t="s">
        <v>77</v>
      </c>
      <c r="E43" s="23"/>
      <c r="F43" s="23"/>
      <c r="G43" s="22"/>
      <c r="H43" s="22"/>
      <c r="I43" s="22">
        <f t="shared" si="3"/>
        <v>0</v>
      </c>
      <c r="J43" s="41"/>
      <c r="K43" s="37"/>
      <c r="L43" s="41"/>
      <c r="M43" s="37"/>
      <c r="N43" s="35">
        <f t="shared" si="4"/>
        <v>0</v>
      </c>
      <c r="O43" s="38">
        <f t="shared" si="5"/>
        <v>0</v>
      </c>
    </row>
    <row r="44" ht="14.25" spans="1:15">
      <c r="A44" s="24">
        <v>41</v>
      </c>
      <c r="B44" s="21" t="s">
        <v>72</v>
      </c>
      <c r="C44" s="25">
        <v>2022010437</v>
      </c>
      <c r="D44" s="21" t="s">
        <v>78</v>
      </c>
      <c r="E44" s="23"/>
      <c r="F44" s="23"/>
      <c r="G44" s="22"/>
      <c r="H44" s="22"/>
      <c r="I44" s="22">
        <f t="shared" si="3"/>
        <v>0</v>
      </c>
      <c r="J44" s="41"/>
      <c r="K44" s="37"/>
      <c r="L44" s="41"/>
      <c r="M44" s="37"/>
      <c r="N44" s="35">
        <f t="shared" si="4"/>
        <v>0</v>
      </c>
      <c r="O44" s="38">
        <f t="shared" si="5"/>
        <v>0</v>
      </c>
    </row>
    <row r="45" ht="14.25" spans="1:15">
      <c r="A45" s="24">
        <v>42</v>
      </c>
      <c r="B45" s="21" t="s">
        <v>72</v>
      </c>
      <c r="C45" s="25">
        <v>2022010438</v>
      </c>
      <c r="D45" s="21" t="s">
        <v>79</v>
      </c>
      <c r="E45" s="23"/>
      <c r="F45" s="23"/>
      <c r="G45" s="22"/>
      <c r="H45" s="22"/>
      <c r="I45" s="22">
        <f t="shared" si="3"/>
        <v>0</v>
      </c>
      <c r="J45" s="42" t="s">
        <v>744</v>
      </c>
      <c r="K45" s="37">
        <v>4</v>
      </c>
      <c r="L45" s="41"/>
      <c r="M45" s="37"/>
      <c r="N45" s="35">
        <f t="shared" si="4"/>
        <v>4</v>
      </c>
      <c r="O45" s="38">
        <f t="shared" si="5"/>
        <v>4</v>
      </c>
    </row>
    <row r="46" ht="14.25" spans="1:15">
      <c r="A46" s="24">
        <v>43</v>
      </c>
      <c r="B46" s="21" t="s">
        <v>72</v>
      </c>
      <c r="C46" s="25">
        <v>2022010439</v>
      </c>
      <c r="D46" s="21" t="s">
        <v>80</v>
      </c>
      <c r="E46" s="23"/>
      <c r="F46" s="23"/>
      <c r="G46" s="22"/>
      <c r="H46" s="22"/>
      <c r="I46" s="22">
        <f t="shared" si="3"/>
        <v>0</v>
      </c>
      <c r="J46" s="41"/>
      <c r="K46" s="37"/>
      <c r="L46" s="41"/>
      <c r="M46" s="37"/>
      <c r="N46" s="35">
        <f t="shared" si="4"/>
        <v>0</v>
      </c>
      <c r="O46" s="38">
        <f t="shared" si="5"/>
        <v>0</v>
      </c>
    </row>
    <row r="47" ht="14.25" spans="1:15">
      <c r="A47" s="24">
        <v>44</v>
      </c>
      <c r="B47" s="21" t="s">
        <v>72</v>
      </c>
      <c r="C47" s="25">
        <v>2022010494</v>
      </c>
      <c r="D47" s="21" t="s">
        <v>81</v>
      </c>
      <c r="E47" s="23"/>
      <c r="F47" s="23"/>
      <c r="G47" s="22"/>
      <c r="H47" s="22"/>
      <c r="I47" s="22">
        <f t="shared" si="3"/>
        <v>0</v>
      </c>
      <c r="J47" s="41"/>
      <c r="K47" s="37"/>
      <c r="L47" s="41"/>
      <c r="M47" s="37"/>
      <c r="N47" s="35">
        <f t="shared" si="4"/>
        <v>0</v>
      </c>
      <c r="O47" s="38">
        <f t="shared" si="5"/>
        <v>0</v>
      </c>
    </row>
    <row r="48" ht="14.25" spans="1:15">
      <c r="A48" s="24">
        <v>45</v>
      </c>
      <c r="B48" s="21" t="s">
        <v>72</v>
      </c>
      <c r="C48" s="25">
        <v>2022010499</v>
      </c>
      <c r="D48" s="21" t="s">
        <v>82</v>
      </c>
      <c r="E48" s="23"/>
      <c r="F48" s="23"/>
      <c r="G48" s="22"/>
      <c r="H48" s="22"/>
      <c r="I48" s="22">
        <f t="shared" si="3"/>
        <v>0</v>
      </c>
      <c r="J48" s="41"/>
      <c r="K48" s="37"/>
      <c r="L48" s="41"/>
      <c r="M48" s="37"/>
      <c r="N48" s="35">
        <f t="shared" si="4"/>
        <v>0</v>
      </c>
      <c r="O48" s="38">
        <f t="shared" si="5"/>
        <v>0</v>
      </c>
    </row>
    <row r="49" ht="14.25" spans="1:15">
      <c r="A49" s="24">
        <v>46</v>
      </c>
      <c r="B49" s="21" t="s">
        <v>72</v>
      </c>
      <c r="C49" s="25">
        <v>2022010585</v>
      </c>
      <c r="D49" s="21" t="s">
        <v>83</v>
      </c>
      <c r="E49" s="23"/>
      <c r="F49" s="23"/>
      <c r="G49" s="22"/>
      <c r="H49" s="22"/>
      <c r="I49" s="22">
        <f t="shared" si="3"/>
        <v>0</v>
      </c>
      <c r="J49" s="41"/>
      <c r="K49" s="37"/>
      <c r="L49" s="41"/>
      <c r="M49" s="37"/>
      <c r="N49" s="35">
        <f t="shared" si="4"/>
        <v>0</v>
      </c>
      <c r="O49" s="38">
        <f t="shared" si="5"/>
        <v>0</v>
      </c>
    </row>
    <row r="50" ht="14.25" spans="1:15">
      <c r="A50" s="24">
        <v>47</v>
      </c>
      <c r="B50" s="21" t="s">
        <v>72</v>
      </c>
      <c r="C50" s="25">
        <v>2022010584</v>
      </c>
      <c r="D50" s="21" t="s">
        <v>84</v>
      </c>
      <c r="E50" s="23"/>
      <c r="F50" s="23"/>
      <c r="G50" s="22"/>
      <c r="H50" s="22"/>
      <c r="I50" s="22">
        <f t="shared" si="3"/>
        <v>0</v>
      </c>
      <c r="J50" s="37" t="s">
        <v>745</v>
      </c>
      <c r="K50" s="37">
        <v>20</v>
      </c>
      <c r="L50" s="37" t="s">
        <v>746</v>
      </c>
      <c r="M50" s="37">
        <v>20</v>
      </c>
      <c r="N50" s="35">
        <f t="shared" si="4"/>
        <v>40</v>
      </c>
      <c r="O50" s="38">
        <f t="shared" si="5"/>
        <v>40</v>
      </c>
    </row>
    <row r="51" ht="14.25" spans="1:15">
      <c r="A51" s="24">
        <v>48</v>
      </c>
      <c r="B51" s="21" t="s">
        <v>72</v>
      </c>
      <c r="C51" s="25">
        <v>2022010408</v>
      </c>
      <c r="D51" s="21" t="s">
        <v>85</v>
      </c>
      <c r="E51" s="23"/>
      <c r="F51" s="23"/>
      <c r="G51" s="22"/>
      <c r="H51" s="22"/>
      <c r="I51" s="22">
        <f t="shared" si="3"/>
        <v>0</v>
      </c>
      <c r="J51" s="37" t="s">
        <v>747</v>
      </c>
      <c r="K51" s="37">
        <v>4</v>
      </c>
      <c r="L51" s="37"/>
      <c r="M51" s="37"/>
      <c r="N51" s="35">
        <f t="shared" si="4"/>
        <v>4</v>
      </c>
      <c r="O51" s="38">
        <f t="shared" si="5"/>
        <v>4</v>
      </c>
    </row>
    <row r="52" ht="14.25" spans="1:15">
      <c r="A52" s="24">
        <v>49</v>
      </c>
      <c r="B52" s="21" t="s">
        <v>72</v>
      </c>
      <c r="C52" s="25">
        <v>2022010422</v>
      </c>
      <c r="D52" s="21" t="s">
        <v>86</v>
      </c>
      <c r="E52" s="23"/>
      <c r="F52" s="23"/>
      <c r="G52" s="22"/>
      <c r="H52" s="22"/>
      <c r="I52" s="22">
        <f t="shared" si="3"/>
        <v>0</v>
      </c>
      <c r="J52" s="37"/>
      <c r="K52" s="37"/>
      <c r="L52" s="37"/>
      <c r="M52" s="37"/>
      <c r="N52" s="35">
        <f t="shared" si="4"/>
        <v>0</v>
      </c>
      <c r="O52" s="38">
        <f t="shared" si="5"/>
        <v>0</v>
      </c>
    </row>
    <row r="53" ht="14.25" spans="1:15">
      <c r="A53" s="24">
        <v>50</v>
      </c>
      <c r="B53" s="21" t="s">
        <v>72</v>
      </c>
      <c r="C53" s="25">
        <v>2022010426</v>
      </c>
      <c r="D53" s="21" t="s">
        <v>87</v>
      </c>
      <c r="E53" s="23"/>
      <c r="F53" s="23"/>
      <c r="G53" s="22"/>
      <c r="H53" s="22"/>
      <c r="I53" s="22">
        <f t="shared" si="3"/>
        <v>0</v>
      </c>
      <c r="J53" s="37"/>
      <c r="K53" s="37"/>
      <c r="L53" s="37"/>
      <c r="M53" s="37"/>
      <c r="N53" s="35">
        <f t="shared" si="4"/>
        <v>0</v>
      </c>
      <c r="O53" s="38">
        <f t="shared" si="5"/>
        <v>0</v>
      </c>
    </row>
    <row r="54" ht="14.25" spans="1:15">
      <c r="A54" s="24">
        <v>51</v>
      </c>
      <c r="B54" s="21" t="s">
        <v>72</v>
      </c>
      <c r="C54" s="25">
        <v>2022010427</v>
      </c>
      <c r="D54" s="21" t="s">
        <v>88</v>
      </c>
      <c r="E54" s="23"/>
      <c r="F54" s="23"/>
      <c r="G54" s="22"/>
      <c r="H54" s="22"/>
      <c r="I54" s="22">
        <f t="shared" si="3"/>
        <v>0</v>
      </c>
      <c r="J54" s="37"/>
      <c r="K54" s="37"/>
      <c r="L54" s="37"/>
      <c r="M54" s="37"/>
      <c r="N54" s="35">
        <f t="shared" si="4"/>
        <v>0</v>
      </c>
      <c r="O54" s="38">
        <f t="shared" si="5"/>
        <v>0</v>
      </c>
    </row>
    <row r="55" ht="14.25" spans="1:15">
      <c r="A55" s="24">
        <v>52</v>
      </c>
      <c r="B55" s="21" t="s">
        <v>72</v>
      </c>
      <c r="C55" s="25">
        <v>2022010440</v>
      </c>
      <c r="D55" s="21" t="s">
        <v>89</v>
      </c>
      <c r="E55" s="23"/>
      <c r="F55" s="23"/>
      <c r="G55" s="22"/>
      <c r="H55" s="22"/>
      <c r="I55" s="22">
        <f t="shared" si="3"/>
        <v>0</v>
      </c>
      <c r="J55" s="37"/>
      <c r="K55" s="37"/>
      <c r="L55" s="37"/>
      <c r="M55" s="37"/>
      <c r="N55" s="35">
        <f t="shared" si="4"/>
        <v>0</v>
      </c>
      <c r="O55" s="38">
        <f t="shared" si="5"/>
        <v>0</v>
      </c>
    </row>
    <row r="56" ht="14.25" spans="1:15">
      <c r="A56" s="24">
        <v>53</v>
      </c>
      <c r="B56" s="21" t="s">
        <v>72</v>
      </c>
      <c r="C56" s="25">
        <v>2022010441</v>
      </c>
      <c r="D56" s="21" t="s">
        <v>90</v>
      </c>
      <c r="E56" s="23"/>
      <c r="F56" s="23"/>
      <c r="G56" s="22"/>
      <c r="H56" s="22"/>
      <c r="I56" s="22">
        <f t="shared" si="3"/>
        <v>0</v>
      </c>
      <c r="J56" s="37" t="s">
        <v>748</v>
      </c>
      <c r="K56" s="37">
        <v>15</v>
      </c>
      <c r="L56" s="37" t="s">
        <v>749</v>
      </c>
      <c r="M56" s="37">
        <v>4</v>
      </c>
      <c r="N56" s="35">
        <f t="shared" si="4"/>
        <v>19</v>
      </c>
      <c r="O56" s="38">
        <f t="shared" si="5"/>
        <v>19</v>
      </c>
    </row>
    <row r="57" ht="14.25" spans="1:15">
      <c r="A57" s="24">
        <v>54</v>
      </c>
      <c r="B57" s="21" t="s">
        <v>72</v>
      </c>
      <c r="C57" s="25">
        <v>2022010442</v>
      </c>
      <c r="D57" s="21" t="s">
        <v>91</v>
      </c>
      <c r="E57" s="23"/>
      <c r="F57" s="23"/>
      <c r="G57" s="22"/>
      <c r="H57" s="22"/>
      <c r="I57" s="22">
        <f t="shared" si="3"/>
        <v>0</v>
      </c>
      <c r="J57" s="37"/>
      <c r="K57" s="37"/>
      <c r="L57" s="37"/>
      <c r="M57" s="37"/>
      <c r="N57" s="35">
        <f t="shared" si="4"/>
        <v>0</v>
      </c>
      <c r="O57" s="38">
        <f t="shared" si="5"/>
        <v>0</v>
      </c>
    </row>
    <row r="58" ht="14.25" spans="1:15">
      <c r="A58" s="24">
        <v>55</v>
      </c>
      <c r="B58" s="21" t="s">
        <v>72</v>
      </c>
      <c r="C58" s="25">
        <v>2022010443</v>
      </c>
      <c r="D58" s="21" t="s">
        <v>92</v>
      </c>
      <c r="E58" s="23"/>
      <c r="F58" s="23"/>
      <c r="G58" s="22"/>
      <c r="H58" s="22"/>
      <c r="I58" s="22">
        <f t="shared" si="3"/>
        <v>0</v>
      </c>
      <c r="J58" s="37"/>
      <c r="K58" s="37"/>
      <c r="L58" s="37"/>
      <c r="M58" s="37"/>
      <c r="N58" s="35">
        <f t="shared" si="4"/>
        <v>0</v>
      </c>
      <c r="O58" s="38">
        <f t="shared" si="5"/>
        <v>0</v>
      </c>
    </row>
    <row r="59" ht="14.25" spans="1:15">
      <c r="A59" s="24">
        <v>56</v>
      </c>
      <c r="B59" s="21" t="s">
        <v>72</v>
      </c>
      <c r="C59" s="25">
        <v>2022010445</v>
      </c>
      <c r="D59" s="21" t="s">
        <v>93</v>
      </c>
      <c r="E59" s="23"/>
      <c r="F59" s="23"/>
      <c r="G59" s="22"/>
      <c r="H59" s="22"/>
      <c r="I59" s="22">
        <f t="shared" si="3"/>
        <v>0</v>
      </c>
      <c r="J59" s="37"/>
      <c r="K59" s="37"/>
      <c r="L59" s="37"/>
      <c r="M59" s="37"/>
      <c r="N59" s="35">
        <f t="shared" si="4"/>
        <v>0</v>
      </c>
      <c r="O59" s="38">
        <f t="shared" si="5"/>
        <v>0</v>
      </c>
    </row>
    <row r="60" ht="14.25" spans="1:15">
      <c r="A60" s="24">
        <v>57</v>
      </c>
      <c r="B60" s="21" t="s">
        <v>72</v>
      </c>
      <c r="C60" s="25">
        <v>2022010446</v>
      </c>
      <c r="D60" s="21" t="s">
        <v>94</v>
      </c>
      <c r="E60" s="23"/>
      <c r="F60" s="23"/>
      <c r="G60" s="22"/>
      <c r="H60" s="22"/>
      <c r="I60" s="22">
        <f t="shared" si="3"/>
        <v>0</v>
      </c>
      <c r="J60" s="37"/>
      <c r="K60" s="37"/>
      <c r="L60" s="37"/>
      <c r="M60" s="37"/>
      <c r="N60" s="35">
        <f t="shared" si="4"/>
        <v>0</v>
      </c>
      <c r="O60" s="38">
        <f t="shared" si="5"/>
        <v>0</v>
      </c>
    </row>
    <row r="61" ht="14.25" spans="1:15">
      <c r="A61" s="24">
        <v>58</v>
      </c>
      <c r="B61" s="21" t="s">
        <v>72</v>
      </c>
      <c r="C61" s="25">
        <v>2022010448</v>
      </c>
      <c r="D61" s="21" t="s">
        <v>95</v>
      </c>
      <c r="E61" s="23"/>
      <c r="F61" s="23"/>
      <c r="G61" s="22"/>
      <c r="H61" s="22"/>
      <c r="I61" s="22">
        <f t="shared" si="3"/>
        <v>0</v>
      </c>
      <c r="J61" s="37" t="s">
        <v>750</v>
      </c>
      <c r="K61" s="37">
        <v>8</v>
      </c>
      <c r="L61" s="37" t="s">
        <v>751</v>
      </c>
      <c r="M61" s="37">
        <v>8</v>
      </c>
      <c r="N61" s="35">
        <f t="shared" si="4"/>
        <v>16</v>
      </c>
      <c r="O61" s="38">
        <f t="shared" si="5"/>
        <v>16</v>
      </c>
    </row>
    <row r="62" ht="14.25" spans="1:15">
      <c r="A62" s="24">
        <v>59</v>
      </c>
      <c r="B62" s="21" t="s">
        <v>72</v>
      </c>
      <c r="C62" s="25">
        <v>2022010449</v>
      </c>
      <c r="D62" s="21" t="s">
        <v>96</v>
      </c>
      <c r="E62" s="23"/>
      <c r="F62" s="23"/>
      <c r="G62" s="22"/>
      <c r="H62" s="22"/>
      <c r="I62" s="22">
        <f t="shared" si="3"/>
        <v>0</v>
      </c>
      <c r="J62" s="37"/>
      <c r="K62" s="43"/>
      <c r="L62" s="37"/>
      <c r="M62" s="43" t="s">
        <v>296</v>
      </c>
      <c r="N62" s="35">
        <v>0</v>
      </c>
      <c r="O62" s="38">
        <f t="shared" si="5"/>
        <v>0</v>
      </c>
    </row>
    <row r="63" ht="14.25" spans="1:15">
      <c r="A63" s="24">
        <v>60</v>
      </c>
      <c r="B63" s="21" t="s">
        <v>72</v>
      </c>
      <c r="C63" s="25">
        <v>2022010452</v>
      </c>
      <c r="D63" s="21" t="s">
        <v>97</v>
      </c>
      <c r="E63" s="23"/>
      <c r="F63" s="23"/>
      <c r="G63" s="22"/>
      <c r="H63" s="22"/>
      <c r="I63" s="22">
        <f t="shared" si="3"/>
        <v>0</v>
      </c>
      <c r="J63" s="37"/>
      <c r="K63" s="37"/>
      <c r="L63" s="37"/>
      <c r="M63" s="37"/>
      <c r="N63" s="35">
        <f t="shared" ref="N63:N94" si="6">K63+M63</f>
        <v>0</v>
      </c>
      <c r="O63" s="38">
        <f t="shared" si="5"/>
        <v>0</v>
      </c>
    </row>
    <row r="64" ht="14.25" spans="1:15">
      <c r="A64" s="24">
        <v>61</v>
      </c>
      <c r="B64" s="21" t="s">
        <v>72</v>
      </c>
      <c r="C64" s="25">
        <v>2022010453</v>
      </c>
      <c r="D64" s="21" t="s">
        <v>98</v>
      </c>
      <c r="E64" s="23"/>
      <c r="F64" s="23"/>
      <c r="G64" s="22"/>
      <c r="H64" s="22"/>
      <c r="I64" s="22">
        <f t="shared" si="3"/>
        <v>0</v>
      </c>
      <c r="J64" s="37"/>
      <c r="K64" s="37"/>
      <c r="L64" s="37"/>
      <c r="M64" s="37"/>
      <c r="N64" s="35">
        <f t="shared" si="6"/>
        <v>0</v>
      </c>
      <c r="O64" s="38">
        <f t="shared" si="5"/>
        <v>0</v>
      </c>
    </row>
    <row r="65" ht="14.25" spans="1:15">
      <c r="A65" s="24">
        <v>62</v>
      </c>
      <c r="B65" s="21" t="s">
        <v>72</v>
      </c>
      <c r="C65" s="25">
        <v>2022010454</v>
      </c>
      <c r="D65" s="21" t="s">
        <v>99</v>
      </c>
      <c r="E65" s="23"/>
      <c r="F65" s="23"/>
      <c r="G65" s="22"/>
      <c r="H65" s="22"/>
      <c r="I65" s="22">
        <f t="shared" si="3"/>
        <v>0</v>
      </c>
      <c r="J65" s="37" t="s">
        <v>752</v>
      </c>
      <c r="K65" s="37">
        <v>6</v>
      </c>
      <c r="L65" s="37" t="s">
        <v>749</v>
      </c>
      <c r="M65" s="37">
        <v>4</v>
      </c>
      <c r="N65" s="35">
        <f t="shared" si="6"/>
        <v>10</v>
      </c>
      <c r="O65" s="38">
        <f t="shared" si="5"/>
        <v>10</v>
      </c>
    </row>
    <row r="66" ht="14.25" spans="1:15">
      <c r="A66" s="24">
        <v>63</v>
      </c>
      <c r="B66" s="21" t="s">
        <v>72</v>
      </c>
      <c r="C66" s="25">
        <v>2022010456</v>
      </c>
      <c r="D66" s="21" t="s">
        <v>100</v>
      </c>
      <c r="E66" s="23"/>
      <c r="F66" s="23"/>
      <c r="G66" s="22"/>
      <c r="H66" s="22"/>
      <c r="I66" s="22">
        <f t="shared" si="3"/>
        <v>0</v>
      </c>
      <c r="J66" s="37"/>
      <c r="K66" s="37"/>
      <c r="L66" s="37"/>
      <c r="M66" s="37"/>
      <c r="N66" s="35">
        <f t="shared" si="6"/>
        <v>0</v>
      </c>
      <c r="O66" s="38">
        <f t="shared" si="5"/>
        <v>0</v>
      </c>
    </row>
    <row r="67" ht="14.25" spans="1:15">
      <c r="A67" s="24">
        <v>64</v>
      </c>
      <c r="B67" s="21" t="s">
        <v>72</v>
      </c>
      <c r="C67" s="25">
        <v>2022010458</v>
      </c>
      <c r="D67" s="21" t="s">
        <v>101</v>
      </c>
      <c r="E67" s="23"/>
      <c r="F67" s="23"/>
      <c r="G67" s="22"/>
      <c r="H67" s="22"/>
      <c r="I67" s="22">
        <f t="shared" si="3"/>
        <v>0</v>
      </c>
      <c r="J67" s="46" t="s">
        <v>753</v>
      </c>
      <c r="K67" s="37">
        <v>4</v>
      </c>
      <c r="L67" s="37"/>
      <c r="M67" s="37"/>
      <c r="N67" s="35">
        <f t="shared" si="6"/>
        <v>4</v>
      </c>
      <c r="O67" s="38">
        <f t="shared" si="5"/>
        <v>4</v>
      </c>
    </row>
    <row r="68" ht="14.25" spans="1:15">
      <c r="A68" s="24">
        <v>65</v>
      </c>
      <c r="B68" s="21" t="s">
        <v>72</v>
      </c>
      <c r="C68" s="25">
        <v>2022010459</v>
      </c>
      <c r="D68" s="21" t="s">
        <v>102</v>
      </c>
      <c r="E68" s="23"/>
      <c r="F68" s="23"/>
      <c r="G68" s="22"/>
      <c r="H68" s="22"/>
      <c r="I68" s="22">
        <f t="shared" ref="I68:I99" si="7">F68+H68</f>
        <v>0</v>
      </c>
      <c r="J68" s="37" t="s">
        <v>754</v>
      </c>
      <c r="K68" s="37">
        <v>8</v>
      </c>
      <c r="L68" s="37" t="s">
        <v>755</v>
      </c>
      <c r="M68" s="37">
        <v>6</v>
      </c>
      <c r="N68" s="35">
        <f t="shared" si="6"/>
        <v>14</v>
      </c>
      <c r="O68" s="38">
        <f t="shared" ref="O68:O99" si="8">I68+N68</f>
        <v>14</v>
      </c>
    </row>
    <row r="69" ht="14.25" spans="1:15">
      <c r="A69" s="24">
        <v>66</v>
      </c>
      <c r="B69" s="21" t="s">
        <v>72</v>
      </c>
      <c r="C69" s="25">
        <v>2022012316</v>
      </c>
      <c r="D69" s="21" t="s">
        <v>103</v>
      </c>
      <c r="E69" s="22"/>
      <c r="F69" s="23"/>
      <c r="G69" s="22"/>
      <c r="H69" s="22"/>
      <c r="I69" s="22">
        <f t="shared" si="7"/>
        <v>0</v>
      </c>
      <c r="J69" s="37" t="s">
        <v>756</v>
      </c>
      <c r="K69" s="37">
        <v>8</v>
      </c>
      <c r="L69" s="37"/>
      <c r="M69" s="37"/>
      <c r="N69" s="35">
        <f t="shared" si="6"/>
        <v>8</v>
      </c>
      <c r="O69" s="38">
        <f t="shared" si="8"/>
        <v>8</v>
      </c>
    </row>
    <row r="70" ht="14.25" spans="1:15">
      <c r="A70" s="24">
        <v>67</v>
      </c>
      <c r="B70" s="21" t="s">
        <v>72</v>
      </c>
      <c r="C70" s="25">
        <v>2022010511</v>
      </c>
      <c r="D70" s="21" t="s">
        <v>104</v>
      </c>
      <c r="E70" s="22"/>
      <c r="F70" s="23"/>
      <c r="G70" s="22"/>
      <c r="H70" s="22"/>
      <c r="I70" s="22">
        <f t="shared" si="7"/>
        <v>0</v>
      </c>
      <c r="J70" s="37" t="s">
        <v>757</v>
      </c>
      <c r="K70" s="37">
        <v>4</v>
      </c>
      <c r="L70" s="37"/>
      <c r="M70" s="37"/>
      <c r="N70" s="35">
        <f t="shared" si="6"/>
        <v>4</v>
      </c>
      <c r="O70" s="38">
        <f t="shared" si="8"/>
        <v>4</v>
      </c>
    </row>
    <row r="71" ht="14.25" spans="1:15">
      <c r="A71" s="24">
        <v>68</v>
      </c>
      <c r="B71" s="21" t="s">
        <v>72</v>
      </c>
      <c r="C71" s="25">
        <v>2022010512</v>
      </c>
      <c r="D71" s="21" t="s">
        <v>105</v>
      </c>
      <c r="E71" s="22"/>
      <c r="F71" s="23"/>
      <c r="G71" s="22"/>
      <c r="H71" s="22"/>
      <c r="I71" s="22">
        <f t="shared" si="7"/>
        <v>0</v>
      </c>
      <c r="J71" s="47" t="s">
        <v>749</v>
      </c>
      <c r="K71" s="48">
        <v>4</v>
      </c>
      <c r="L71" s="49"/>
      <c r="M71" s="50"/>
      <c r="N71" s="35">
        <f t="shared" si="6"/>
        <v>4</v>
      </c>
      <c r="O71" s="38">
        <f t="shared" si="8"/>
        <v>4</v>
      </c>
    </row>
    <row r="72" ht="14.25" spans="1:15">
      <c r="A72" s="24">
        <v>69</v>
      </c>
      <c r="B72" s="21" t="s">
        <v>107</v>
      </c>
      <c r="C72" s="25">
        <v>2022010406</v>
      </c>
      <c r="D72" s="21" t="s">
        <v>106</v>
      </c>
      <c r="E72" s="23"/>
      <c r="F72" s="23"/>
      <c r="G72" s="23"/>
      <c r="H72" s="23"/>
      <c r="I72" s="23">
        <f t="shared" si="7"/>
        <v>0</v>
      </c>
      <c r="J72" s="51" t="s">
        <v>758</v>
      </c>
      <c r="K72" s="37">
        <v>8</v>
      </c>
      <c r="L72" s="37"/>
      <c r="M72" s="37"/>
      <c r="N72" s="52">
        <f t="shared" si="6"/>
        <v>8</v>
      </c>
      <c r="O72" s="38">
        <f t="shared" si="8"/>
        <v>8</v>
      </c>
    </row>
    <row r="73" ht="14.25" spans="1:15">
      <c r="A73" s="24">
        <v>70</v>
      </c>
      <c r="B73" s="21" t="s">
        <v>107</v>
      </c>
      <c r="C73" s="25">
        <v>2022010407</v>
      </c>
      <c r="D73" s="21" t="s">
        <v>108</v>
      </c>
      <c r="E73" s="22"/>
      <c r="F73" s="23"/>
      <c r="G73" s="22"/>
      <c r="H73" s="22"/>
      <c r="I73" s="22">
        <f t="shared" si="7"/>
        <v>0</v>
      </c>
      <c r="J73" s="51" t="s">
        <v>759</v>
      </c>
      <c r="K73" s="37">
        <v>15</v>
      </c>
      <c r="L73" s="37"/>
      <c r="M73" s="37"/>
      <c r="N73" s="35">
        <f t="shared" si="6"/>
        <v>15</v>
      </c>
      <c r="O73" s="38">
        <f t="shared" si="8"/>
        <v>15</v>
      </c>
    </row>
    <row r="74" ht="14.25" spans="1:15">
      <c r="A74" s="24">
        <v>71</v>
      </c>
      <c r="B74" s="21" t="s">
        <v>107</v>
      </c>
      <c r="C74" s="25">
        <v>2022010460</v>
      </c>
      <c r="D74" s="21" t="s">
        <v>109</v>
      </c>
      <c r="E74" s="22"/>
      <c r="F74" s="23"/>
      <c r="G74" s="22"/>
      <c r="H74" s="22"/>
      <c r="I74" s="22">
        <f t="shared" si="7"/>
        <v>0</v>
      </c>
      <c r="J74" s="37"/>
      <c r="K74" s="37"/>
      <c r="L74" s="37"/>
      <c r="M74" s="37"/>
      <c r="N74" s="35">
        <f t="shared" si="6"/>
        <v>0</v>
      </c>
      <c r="O74" s="38">
        <f t="shared" si="8"/>
        <v>0</v>
      </c>
    </row>
    <row r="75" spans="1:15">
      <c r="A75" s="24">
        <v>72</v>
      </c>
      <c r="B75" s="21" t="s">
        <v>107</v>
      </c>
      <c r="C75" s="25">
        <v>2022010461</v>
      </c>
      <c r="D75" s="21" t="s">
        <v>110</v>
      </c>
      <c r="E75" s="22"/>
      <c r="F75" s="23"/>
      <c r="G75" s="22"/>
      <c r="H75" s="22"/>
      <c r="I75" s="22">
        <f t="shared" si="7"/>
        <v>0</v>
      </c>
      <c r="J75" s="51" t="s">
        <v>760</v>
      </c>
      <c r="K75" s="37">
        <v>8</v>
      </c>
      <c r="L75" s="51" t="s">
        <v>761</v>
      </c>
      <c r="M75" s="37">
        <v>8</v>
      </c>
      <c r="N75" s="35">
        <f t="shared" si="6"/>
        <v>16</v>
      </c>
      <c r="O75" s="38">
        <f t="shared" si="8"/>
        <v>16</v>
      </c>
    </row>
    <row r="76" ht="14.25" spans="1:15">
      <c r="A76" s="24">
        <v>73</v>
      </c>
      <c r="B76" s="21" t="s">
        <v>107</v>
      </c>
      <c r="C76" s="25">
        <v>2022010463</v>
      </c>
      <c r="D76" s="21" t="s">
        <v>111</v>
      </c>
      <c r="E76" s="22"/>
      <c r="F76" s="23"/>
      <c r="G76" s="22"/>
      <c r="H76" s="22"/>
      <c r="I76" s="22">
        <f t="shared" si="7"/>
        <v>0</v>
      </c>
      <c r="J76" s="37"/>
      <c r="K76" s="37"/>
      <c r="L76" s="37"/>
      <c r="M76" s="37"/>
      <c r="N76" s="35">
        <f t="shared" si="6"/>
        <v>0</v>
      </c>
      <c r="O76" s="38">
        <f t="shared" si="8"/>
        <v>0</v>
      </c>
    </row>
    <row r="77" spans="1:15">
      <c r="A77" s="24">
        <v>74</v>
      </c>
      <c r="B77" s="21" t="s">
        <v>107</v>
      </c>
      <c r="C77" s="25">
        <v>2022010465</v>
      </c>
      <c r="D77" s="21" t="s">
        <v>112</v>
      </c>
      <c r="E77" s="44" t="s">
        <v>762</v>
      </c>
      <c r="F77" s="23">
        <v>4</v>
      </c>
      <c r="G77" s="22"/>
      <c r="H77" s="22"/>
      <c r="I77" s="22">
        <f t="shared" si="7"/>
        <v>4</v>
      </c>
      <c r="J77" s="51" t="s">
        <v>763</v>
      </c>
      <c r="K77" s="37">
        <v>4</v>
      </c>
      <c r="L77" s="37"/>
      <c r="M77" s="37"/>
      <c r="N77" s="35">
        <f t="shared" si="6"/>
        <v>4</v>
      </c>
      <c r="O77" s="38">
        <f t="shared" si="8"/>
        <v>8</v>
      </c>
    </row>
    <row r="78" ht="14.25" spans="1:15">
      <c r="A78" s="24">
        <v>75</v>
      </c>
      <c r="B78" s="21" t="s">
        <v>107</v>
      </c>
      <c r="C78" s="25">
        <v>2022010467</v>
      </c>
      <c r="D78" s="21" t="s">
        <v>113</v>
      </c>
      <c r="E78" s="44" t="s">
        <v>764</v>
      </c>
      <c r="F78" s="23">
        <v>0</v>
      </c>
      <c r="G78" s="22"/>
      <c r="H78" s="22"/>
      <c r="I78" s="22">
        <f t="shared" si="7"/>
        <v>0</v>
      </c>
      <c r="J78" s="37"/>
      <c r="K78" s="37"/>
      <c r="L78" s="37"/>
      <c r="M78" s="37"/>
      <c r="N78" s="35">
        <f t="shared" si="6"/>
        <v>0</v>
      </c>
      <c r="O78" s="38">
        <f t="shared" si="8"/>
        <v>0</v>
      </c>
    </row>
    <row r="79" ht="14.25" spans="1:15">
      <c r="A79" s="24">
        <v>76</v>
      </c>
      <c r="B79" s="21" t="s">
        <v>107</v>
      </c>
      <c r="C79" s="25">
        <v>2022010468</v>
      </c>
      <c r="D79" s="21" t="s">
        <v>114</v>
      </c>
      <c r="E79" s="22"/>
      <c r="F79" s="23"/>
      <c r="G79" s="22"/>
      <c r="H79" s="22"/>
      <c r="I79" s="22">
        <f t="shared" si="7"/>
        <v>0</v>
      </c>
      <c r="J79" s="37"/>
      <c r="K79" s="37"/>
      <c r="L79" s="37"/>
      <c r="M79" s="37"/>
      <c r="N79" s="35">
        <f t="shared" si="6"/>
        <v>0</v>
      </c>
      <c r="O79" s="38">
        <f t="shared" si="8"/>
        <v>0</v>
      </c>
    </row>
    <row r="80" ht="14.25" spans="1:15">
      <c r="A80" s="24">
        <v>77</v>
      </c>
      <c r="B80" s="21" t="s">
        <v>107</v>
      </c>
      <c r="C80" s="25">
        <v>2022010469</v>
      </c>
      <c r="D80" s="21" t="s">
        <v>115</v>
      </c>
      <c r="E80" s="22"/>
      <c r="F80" s="23"/>
      <c r="G80" s="22"/>
      <c r="H80" s="22"/>
      <c r="I80" s="22">
        <f t="shared" si="7"/>
        <v>0</v>
      </c>
      <c r="J80" s="37"/>
      <c r="K80" s="37"/>
      <c r="L80" s="37"/>
      <c r="M80" s="37"/>
      <c r="N80" s="35">
        <f t="shared" si="6"/>
        <v>0</v>
      </c>
      <c r="O80" s="38">
        <f t="shared" si="8"/>
        <v>0</v>
      </c>
    </row>
    <row r="81" ht="14.25" spans="1:15">
      <c r="A81" s="24">
        <v>78</v>
      </c>
      <c r="B81" s="21" t="s">
        <v>107</v>
      </c>
      <c r="C81" s="25">
        <v>2022010471</v>
      </c>
      <c r="D81" s="21" t="s">
        <v>116</v>
      </c>
      <c r="E81" s="22"/>
      <c r="F81" s="23"/>
      <c r="G81" s="22"/>
      <c r="H81" s="22"/>
      <c r="I81" s="22">
        <f t="shared" si="7"/>
        <v>0</v>
      </c>
      <c r="J81" s="37"/>
      <c r="K81" s="37"/>
      <c r="L81" s="37"/>
      <c r="M81" s="37"/>
      <c r="N81" s="35">
        <f t="shared" si="6"/>
        <v>0</v>
      </c>
      <c r="O81" s="38">
        <f t="shared" si="8"/>
        <v>0</v>
      </c>
    </row>
    <row r="82" ht="14.25" spans="1:15">
      <c r="A82" s="24">
        <v>79</v>
      </c>
      <c r="B82" s="21" t="s">
        <v>107</v>
      </c>
      <c r="C82" s="25">
        <v>2022010500</v>
      </c>
      <c r="D82" s="21" t="s">
        <v>117</v>
      </c>
      <c r="E82" s="22"/>
      <c r="F82" s="23"/>
      <c r="G82" s="22"/>
      <c r="H82" s="22"/>
      <c r="I82" s="22">
        <f t="shared" si="7"/>
        <v>0</v>
      </c>
      <c r="J82" s="37"/>
      <c r="K82" s="37"/>
      <c r="L82" s="37"/>
      <c r="M82" s="37"/>
      <c r="N82" s="35">
        <f t="shared" si="6"/>
        <v>0</v>
      </c>
      <c r="O82" s="38">
        <f t="shared" si="8"/>
        <v>0</v>
      </c>
    </row>
    <row r="83" ht="14.25" spans="1:15">
      <c r="A83" s="24">
        <v>80</v>
      </c>
      <c r="B83" s="21" t="s">
        <v>107</v>
      </c>
      <c r="C83" s="25">
        <v>2022010501</v>
      </c>
      <c r="D83" s="21" t="s">
        <v>118</v>
      </c>
      <c r="E83" s="22"/>
      <c r="F83" s="23"/>
      <c r="G83" s="22"/>
      <c r="H83" s="22"/>
      <c r="I83" s="22">
        <f t="shared" si="7"/>
        <v>0</v>
      </c>
      <c r="J83" s="51" t="s">
        <v>765</v>
      </c>
      <c r="K83" s="37">
        <v>6</v>
      </c>
      <c r="L83" s="51" t="s">
        <v>766</v>
      </c>
      <c r="M83" s="37">
        <v>8</v>
      </c>
      <c r="N83" s="35">
        <f t="shared" si="6"/>
        <v>14</v>
      </c>
      <c r="O83" s="38">
        <f t="shared" si="8"/>
        <v>14</v>
      </c>
    </row>
    <row r="84" ht="14.25" spans="1:15">
      <c r="A84" s="24">
        <v>81</v>
      </c>
      <c r="B84" s="21" t="s">
        <v>107</v>
      </c>
      <c r="C84" s="25">
        <v>2022010421</v>
      </c>
      <c r="D84" s="21" t="s">
        <v>119</v>
      </c>
      <c r="E84" s="22"/>
      <c r="F84" s="23"/>
      <c r="G84" s="22"/>
      <c r="H84" s="22"/>
      <c r="I84" s="22">
        <f t="shared" si="7"/>
        <v>0</v>
      </c>
      <c r="J84" s="37"/>
      <c r="K84" s="37"/>
      <c r="L84" s="37"/>
      <c r="M84" s="37"/>
      <c r="N84" s="35">
        <f t="shared" si="6"/>
        <v>0</v>
      </c>
      <c r="O84" s="38">
        <f t="shared" si="8"/>
        <v>0</v>
      </c>
    </row>
    <row r="85" ht="14.25" spans="1:15">
      <c r="A85" s="24">
        <v>82</v>
      </c>
      <c r="B85" s="21" t="s">
        <v>107</v>
      </c>
      <c r="C85" s="25">
        <v>2022010423</v>
      </c>
      <c r="D85" s="21" t="s">
        <v>120</v>
      </c>
      <c r="E85" s="22"/>
      <c r="F85" s="23"/>
      <c r="G85" s="22"/>
      <c r="H85" s="22"/>
      <c r="I85" s="22">
        <f t="shared" si="7"/>
        <v>0</v>
      </c>
      <c r="J85" s="37"/>
      <c r="K85" s="37"/>
      <c r="L85" s="37"/>
      <c r="M85" s="37"/>
      <c r="N85" s="35">
        <f t="shared" si="6"/>
        <v>0</v>
      </c>
      <c r="O85" s="38">
        <f t="shared" si="8"/>
        <v>0</v>
      </c>
    </row>
    <row r="86" ht="14.25" spans="1:15">
      <c r="A86" s="24">
        <v>83</v>
      </c>
      <c r="B86" s="21" t="s">
        <v>107</v>
      </c>
      <c r="C86" s="25">
        <v>2022010424</v>
      </c>
      <c r="D86" s="21" t="s">
        <v>121</v>
      </c>
      <c r="E86" s="23"/>
      <c r="F86" s="23"/>
      <c r="G86" s="23"/>
      <c r="H86" s="23"/>
      <c r="I86" s="23">
        <f t="shared" si="7"/>
        <v>0</v>
      </c>
      <c r="J86" s="37"/>
      <c r="K86" s="37"/>
      <c r="L86" s="37"/>
      <c r="M86" s="37"/>
      <c r="N86" s="35">
        <f t="shared" si="6"/>
        <v>0</v>
      </c>
      <c r="O86" s="38">
        <f t="shared" si="8"/>
        <v>0</v>
      </c>
    </row>
    <row r="87" ht="14.25" spans="1:15">
      <c r="A87" s="24">
        <v>84</v>
      </c>
      <c r="B87" s="21" t="s">
        <v>107</v>
      </c>
      <c r="C87" s="25">
        <v>2022010425</v>
      </c>
      <c r="D87" s="21" t="s">
        <v>122</v>
      </c>
      <c r="E87" s="23"/>
      <c r="F87" s="23"/>
      <c r="G87" s="23"/>
      <c r="H87" s="23"/>
      <c r="I87" s="23">
        <f t="shared" si="7"/>
        <v>0</v>
      </c>
      <c r="J87" s="37"/>
      <c r="K87" s="37"/>
      <c r="L87" s="37"/>
      <c r="M87" s="37"/>
      <c r="N87" s="35">
        <f t="shared" si="6"/>
        <v>0</v>
      </c>
      <c r="O87" s="38">
        <f t="shared" si="8"/>
        <v>0</v>
      </c>
    </row>
    <row r="88" ht="14.25" spans="1:15">
      <c r="A88" s="24">
        <v>85</v>
      </c>
      <c r="B88" s="21" t="s">
        <v>107</v>
      </c>
      <c r="C88" s="25">
        <v>2022010473</v>
      </c>
      <c r="D88" s="21" t="s">
        <v>123</v>
      </c>
      <c r="E88" s="23"/>
      <c r="F88" s="23"/>
      <c r="G88" s="23"/>
      <c r="H88" s="23"/>
      <c r="I88" s="23">
        <f t="shared" si="7"/>
        <v>0</v>
      </c>
      <c r="J88" s="37"/>
      <c r="K88" s="37"/>
      <c r="L88" s="37"/>
      <c r="M88" s="37"/>
      <c r="N88" s="35">
        <f t="shared" si="6"/>
        <v>0</v>
      </c>
      <c r="O88" s="38">
        <f t="shared" si="8"/>
        <v>0</v>
      </c>
    </row>
    <row r="89" ht="14.25" spans="1:15">
      <c r="A89" s="24">
        <v>86</v>
      </c>
      <c r="B89" s="21" t="s">
        <v>107</v>
      </c>
      <c r="C89" s="25">
        <v>2022010476</v>
      </c>
      <c r="D89" s="21" t="s">
        <v>124</v>
      </c>
      <c r="E89" s="23"/>
      <c r="F89" s="23"/>
      <c r="G89" s="23"/>
      <c r="H89" s="23"/>
      <c r="I89" s="23">
        <f t="shared" si="7"/>
        <v>0</v>
      </c>
      <c r="J89" s="37"/>
      <c r="K89" s="37"/>
      <c r="L89" s="37"/>
      <c r="M89" s="37"/>
      <c r="N89" s="35">
        <f t="shared" si="6"/>
        <v>0</v>
      </c>
      <c r="O89" s="38">
        <f t="shared" si="8"/>
        <v>0</v>
      </c>
    </row>
    <row r="90" ht="14.25" spans="1:15">
      <c r="A90" s="24">
        <v>87</v>
      </c>
      <c r="B90" s="21" t="s">
        <v>107</v>
      </c>
      <c r="C90" s="25">
        <v>2022010477</v>
      </c>
      <c r="D90" s="21" t="s">
        <v>125</v>
      </c>
      <c r="E90" s="23"/>
      <c r="F90" s="23"/>
      <c r="G90" s="23"/>
      <c r="H90" s="23"/>
      <c r="I90" s="23">
        <f t="shared" si="7"/>
        <v>0</v>
      </c>
      <c r="J90" s="37"/>
      <c r="K90" s="37"/>
      <c r="L90" s="37"/>
      <c r="M90" s="37"/>
      <c r="N90" s="35">
        <f t="shared" si="6"/>
        <v>0</v>
      </c>
      <c r="O90" s="38">
        <f t="shared" si="8"/>
        <v>0</v>
      </c>
    </row>
    <row r="91" ht="14.25" spans="1:15">
      <c r="A91" s="24">
        <v>88</v>
      </c>
      <c r="B91" s="21" t="s">
        <v>107</v>
      </c>
      <c r="C91" s="25">
        <v>2022010478</v>
      </c>
      <c r="D91" s="21" t="s">
        <v>126</v>
      </c>
      <c r="E91" s="23"/>
      <c r="F91" s="23"/>
      <c r="G91" s="23"/>
      <c r="H91" s="23"/>
      <c r="I91" s="23">
        <f t="shared" si="7"/>
        <v>0</v>
      </c>
      <c r="J91" s="37"/>
      <c r="K91" s="37"/>
      <c r="L91" s="37"/>
      <c r="M91" s="37"/>
      <c r="N91" s="35">
        <f t="shared" si="6"/>
        <v>0</v>
      </c>
      <c r="O91" s="38">
        <f t="shared" si="8"/>
        <v>0</v>
      </c>
    </row>
    <row r="92" ht="14.25" spans="1:15">
      <c r="A92" s="24">
        <v>89</v>
      </c>
      <c r="B92" s="21" t="s">
        <v>107</v>
      </c>
      <c r="C92" s="25">
        <v>2022010479</v>
      </c>
      <c r="D92" s="21" t="s">
        <v>127</v>
      </c>
      <c r="E92" s="23"/>
      <c r="F92" s="23"/>
      <c r="G92" s="23"/>
      <c r="H92" s="23"/>
      <c r="I92" s="23">
        <f t="shared" si="7"/>
        <v>0</v>
      </c>
      <c r="J92" s="37"/>
      <c r="K92" s="37"/>
      <c r="L92" s="37"/>
      <c r="M92" s="37"/>
      <c r="N92" s="35">
        <f t="shared" si="6"/>
        <v>0</v>
      </c>
      <c r="O92" s="38">
        <f t="shared" si="8"/>
        <v>0</v>
      </c>
    </row>
    <row r="93" ht="14.25" spans="1:15">
      <c r="A93" s="24">
        <v>90</v>
      </c>
      <c r="B93" s="21" t="s">
        <v>107</v>
      </c>
      <c r="C93" s="25">
        <v>2022010480</v>
      </c>
      <c r="D93" s="21" t="s">
        <v>128</v>
      </c>
      <c r="E93" s="23"/>
      <c r="F93" s="23"/>
      <c r="G93" s="23"/>
      <c r="H93" s="23"/>
      <c r="I93" s="23">
        <f t="shared" si="7"/>
        <v>0</v>
      </c>
      <c r="J93" s="37"/>
      <c r="K93" s="37"/>
      <c r="L93" s="37"/>
      <c r="M93" s="37"/>
      <c r="N93" s="35">
        <f t="shared" si="6"/>
        <v>0</v>
      </c>
      <c r="O93" s="38">
        <f t="shared" si="8"/>
        <v>0</v>
      </c>
    </row>
    <row r="94" ht="14.25" spans="1:15">
      <c r="A94" s="24">
        <v>91</v>
      </c>
      <c r="B94" s="21" t="s">
        <v>107</v>
      </c>
      <c r="C94" s="25">
        <v>2022010482</v>
      </c>
      <c r="D94" s="21" t="s">
        <v>129</v>
      </c>
      <c r="E94" s="23"/>
      <c r="F94" s="23"/>
      <c r="G94" s="23"/>
      <c r="H94" s="23"/>
      <c r="I94" s="23">
        <f t="shared" si="7"/>
        <v>0</v>
      </c>
      <c r="J94" s="37"/>
      <c r="K94" s="37"/>
      <c r="L94" s="37"/>
      <c r="M94" s="37"/>
      <c r="N94" s="35">
        <f t="shared" si="6"/>
        <v>0</v>
      </c>
      <c r="O94" s="38">
        <f t="shared" si="8"/>
        <v>0</v>
      </c>
    </row>
    <row r="95" ht="14.25" spans="1:15">
      <c r="A95" s="24">
        <v>92</v>
      </c>
      <c r="B95" s="21" t="s">
        <v>107</v>
      </c>
      <c r="C95" s="25">
        <v>2022010483</v>
      </c>
      <c r="D95" s="21" t="s">
        <v>130</v>
      </c>
      <c r="E95" s="23"/>
      <c r="F95" s="23"/>
      <c r="G95" s="23"/>
      <c r="H95" s="23"/>
      <c r="I95" s="23">
        <f t="shared" si="7"/>
        <v>0</v>
      </c>
      <c r="J95" s="37"/>
      <c r="K95" s="37"/>
      <c r="L95" s="37"/>
      <c r="M95" s="37"/>
      <c r="N95" s="35">
        <f t="shared" ref="N95:N126" si="9">K95+M95</f>
        <v>0</v>
      </c>
      <c r="O95" s="38">
        <f t="shared" si="8"/>
        <v>0</v>
      </c>
    </row>
    <row r="96" ht="14.25" spans="1:15">
      <c r="A96" s="24">
        <v>93</v>
      </c>
      <c r="B96" s="21" t="s">
        <v>107</v>
      </c>
      <c r="C96" s="25">
        <v>2022010487</v>
      </c>
      <c r="D96" s="21" t="s">
        <v>131</v>
      </c>
      <c r="E96" s="23"/>
      <c r="F96" s="23"/>
      <c r="G96" s="23"/>
      <c r="H96" s="23"/>
      <c r="I96" s="23">
        <f t="shared" si="7"/>
        <v>0</v>
      </c>
      <c r="J96" s="37"/>
      <c r="K96" s="37"/>
      <c r="L96" s="37"/>
      <c r="M96" s="37"/>
      <c r="N96" s="35">
        <f t="shared" si="9"/>
        <v>0</v>
      </c>
      <c r="O96" s="38">
        <f t="shared" si="8"/>
        <v>0</v>
      </c>
    </row>
    <row r="97" ht="14.25" spans="1:15">
      <c r="A97" s="24">
        <v>94</v>
      </c>
      <c r="B97" s="21" t="s">
        <v>107</v>
      </c>
      <c r="C97" s="25">
        <v>2022010489</v>
      </c>
      <c r="D97" s="21" t="s">
        <v>132</v>
      </c>
      <c r="E97" s="23"/>
      <c r="F97" s="23"/>
      <c r="G97" s="23"/>
      <c r="H97" s="23"/>
      <c r="I97" s="23">
        <f t="shared" si="7"/>
        <v>0</v>
      </c>
      <c r="J97" s="51" t="s">
        <v>767</v>
      </c>
      <c r="K97" s="37">
        <v>4</v>
      </c>
      <c r="L97" s="51" t="s">
        <v>768</v>
      </c>
      <c r="M97" s="37">
        <v>2</v>
      </c>
      <c r="N97" s="35">
        <f t="shared" si="9"/>
        <v>6</v>
      </c>
      <c r="O97" s="38">
        <f t="shared" si="8"/>
        <v>6</v>
      </c>
    </row>
    <row r="98" ht="14.25" spans="1:15">
      <c r="A98" s="24">
        <v>95</v>
      </c>
      <c r="B98" s="21" t="s">
        <v>107</v>
      </c>
      <c r="C98" s="25">
        <v>2022010490</v>
      </c>
      <c r="D98" s="21" t="s">
        <v>133</v>
      </c>
      <c r="E98" s="23"/>
      <c r="F98" s="23"/>
      <c r="G98" s="23"/>
      <c r="H98" s="23"/>
      <c r="I98" s="23">
        <f t="shared" si="7"/>
        <v>0</v>
      </c>
      <c r="J98" s="37"/>
      <c r="K98" s="37"/>
      <c r="L98" s="37"/>
      <c r="M98" s="37"/>
      <c r="N98" s="35">
        <f t="shared" si="9"/>
        <v>0</v>
      </c>
      <c r="O98" s="38">
        <f t="shared" si="8"/>
        <v>0</v>
      </c>
    </row>
    <row r="99" ht="14.25" spans="1:15">
      <c r="A99" s="24">
        <v>96</v>
      </c>
      <c r="B99" s="21" t="s">
        <v>107</v>
      </c>
      <c r="C99" s="25">
        <v>2022010504</v>
      </c>
      <c r="D99" s="21" t="s">
        <v>134</v>
      </c>
      <c r="E99" s="23"/>
      <c r="F99" s="23"/>
      <c r="G99" s="23"/>
      <c r="H99" s="23"/>
      <c r="I99" s="23">
        <f t="shared" si="7"/>
        <v>0</v>
      </c>
      <c r="J99" s="37"/>
      <c r="K99" s="37"/>
      <c r="L99" s="37"/>
      <c r="M99" s="37"/>
      <c r="N99" s="35">
        <f t="shared" si="9"/>
        <v>0</v>
      </c>
      <c r="O99" s="38">
        <f t="shared" si="8"/>
        <v>0</v>
      </c>
    </row>
    <row r="100" ht="14.25" spans="1:15">
      <c r="A100" s="24">
        <v>97</v>
      </c>
      <c r="B100" s="21" t="s">
        <v>107</v>
      </c>
      <c r="C100" s="25">
        <v>2022010506</v>
      </c>
      <c r="D100" s="21" t="s">
        <v>135</v>
      </c>
      <c r="E100" s="23"/>
      <c r="F100" s="23"/>
      <c r="G100" s="23"/>
      <c r="H100" s="23"/>
      <c r="I100" s="23">
        <f t="shared" ref="I100:I131" si="10">F100+H100</f>
        <v>0</v>
      </c>
      <c r="J100" s="51" t="s">
        <v>768</v>
      </c>
      <c r="K100" s="37">
        <v>2</v>
      </c>
      <c r="L100" s="37" t="s">
        <v>769</v>
      </c>
      <c r="M100" s="37">
        <v>5</v>
      </c>
      <c r="N100" s="35">
        <f t="shared" si="9"/>
        <v>7</v>
      </c>
      <c r="O100" s="38">
        <f t="shared" ref="O100:O131" si="11">I100+N100</f>
        <v>7</v>
      </c>
    </row>
    <row r="101" ht="14.25" spans="1:15">
      <c r="A101" s="24">
        <v>98</v>
      </c>
      <c r="B101" s="21" t="s">
        <v>107</v>
      </c>
      <c r="C101" s="25">
        <v>2022010507</v>
      </c>
      <c r="D101" s="21" t="s">
        <v>136</v>
      </c>
      <c r="E101" s="23"/>
      <c r="F101" s="23"/>
      <c r="G101" s="23"/>
      <c r="H101" s="23"/>
      <c r="I101" s="23">
        <f t="shared" si="10"/>
        <v>0</v>
      </c>
      <c r="J101" s="37"/>
      <c r="K101" s="37"/>
      <c r="L101" s="37"/>
      <c r="M101" s="37"/>
      <c r="N101" s="35">
        <f t="shared" si="9"/>
        <v>0</v>
      </c>
      <c r="O101" s="38">
        <f t="shared" si="11"/>
        <v>0</v>
      </c>
    </row>
    <row r="102" ht="14.25" spans="1:17">
      <c r="A102" s="24">
        <v>99</v>
      </c>
      <c r="B102" s="21" t="s">
        <v>107</v>
      </c>
      <c r="C102" s="25">
        <v>2022011451</v>
      </c>
      <c r="D102" s="21" t="s">
        <v>137</v>
      </c>
      <c r="E102" s="23"/>
      <c r="F102" s="23"/>
      <c r="G102" s="23"/>
      <c r="H102" s="23"/>
      <c r="I102" s="23">
        <f t="shared" si="10"/>
        <v>0</v>
      </c>
      <c r="J102" s="52"/>
      <c r="K102" s="52"/>
      <c r="L102" s="52"/>
      <c r="M102" s="52"/>
      <c r="N102" s="52">
        <f t="shared" si="9"/>
        <v>0</v>
      </c>
      <c r="O102" s="53">
        <f t="shared" si="11"/>
        <v>0</v>
      </c>
      <c r="P102" s="54"/>
      <c r="Q102" s="54"/>
    </row>
    <row r="103" ht="14.25" spans="1:17">
      <c r="A103" s="24">
        <v>100</v>
      </c>
      <c r="B103" s="21" t="s">
        <v>107</v>
      </c>
      <c r="C103" s="25">
        <v>2022010837</v>
      </c>
      <c r="D103" s="21" t="s">
        <v>138</v>
      </c>
      <c r="E103" s="23"/>
      <c r="F103" s="23"/>
      <c r="G103" s="23"/>
      <c r="H103" s="23"/>
      <c r="I103" s="23">
        <f t="shared" si="10"/>
        <v>0</v>
      </c>
      <c r="J103" s="52"/>
      <c r="K103" s="52"/>
      <c r="L103" s="52"/>
      <c r="M103" s="52"/>
      <c r="N103" s="52">
        <f t="shared" si="9"/>
        <v>0</v>
      </c>
      <c r="O103" s="53">
        <f t="shared" si="11"/>
        <v>0</v>
      </c>
      <c r="P103" s="54"/>
      <c r="Q103" s="54"/>
    </row>
    <row r="104" ht="14.25" spans="1:17">
      <c r="A104" s="24">
        <v>101</v>
      </c>
      <c r="B104" s="21" t="s">
        <v>107</v>
      </c>
      <c r="C104" s="25">
        <v>2022010547</v>
      </c>
      <c r="D104" s="21" t="s">
        <v>139</v>
      </c>
      <c r="E104" s="23"/>
      <c r="F104" s="23"/>
      <c r="G104" s="23"/>
      <c r="H104" s="23"/>
      <c r="I104" s="23">
        <f t="shared" si="10"/>
        <v>0</v>
      </c>
      <c r="J104" s="52"/>
      <c r="K104" s="52"/>
      <c r="L104" s="52"/>
      <c r="M104" s="52"/>
      <c r="N104" s="52">
        <f t="shared" si="9"/>
        <v>0</v>
      </c>
      <c r="O104" s="53">
        <f t="shared" si="11"/>
        <v>0</v>
      </c>
      <c r="P104" s="54"/>
      <c r="Q104" s="54"/>
    </row>
    <row r="105" ht="14.25" spans="1:17">
      <c r="A105" s="18">
        <v>102</v>
      </c>
      <c r="B105" s="19" t="s">
        <v>275</v>
      </c>
      <c r="C105" s="20">
        <v>2022010398</v>
      </c>
      <c r="D105" s="21" t="s">
        <v>276</v>
      </c>
      <c r="E105" s="45"/>
      <c r="F105" s="45"/>
      <c r="G105" s="45"/>
      <c r="H105" s="45"/>
      <c r="I105" s="23">
        <f t="shared" si="10"/>
        <v>0</v>
      </c>
      <c r="J105" s="55"/>
      <c r="K105" s="55"/>
      <c r="L105" s="55"/>
      <c r="M105" s="52"/>
      <c r="N105" s="52">
        <f t="shared" si="9"/>
        <v>0</v>
      </c>
      <c r="O105" s="53">
        <f t="shared" si="11"/>
        <v>0</v>
      </c>
      <c r="P105" s="54"/>
      <c r="Q105" s="54"/>
    </row>
    <row r="106" ht="14.25" spans="1:17">
      <c r="A106" s="24">
        <v>103</v>
      </c>
      <c r="B106" s="21" t="s">
        <v>275</v>
      </c>
      <c r="C106" s="25">
        <v>2022010399</v>
      </c>
      <c r="D106" s="21" t="s">
        <v>279</v>
      </c>
      <c r="E106" s="45"/>
      <c r="F106" s="45"/>
      <c r="G106" s="45"/>
      <c r="H106" s="45"/>
      <c r="I106" s="23">
        <f t="shared" si="10"/>
        <v>0</v>
      </c>
      <c r="J106" s="55"/>
      <c r="K106" s="55"/>
      <c r="L106" s="55"/>
      <c r="M106" s="52"/>
      <c r="N106" s="52">
        <f t="shared" si="9"/>
        <v>0</v>
      </c>
      <c r="O106" s="53">
        <f t="shared" si="11"/>
        <v>0</v>
      </c>
      <c r="P106" s="54"/>
      <c r="Q106" s="54"/>
    </row>
    <row r="107" ht="14.25" spans="1:17">
      <c r="A107" s="24">
        <v>104</v>
      </c>
      <c r="B107" s="21" t="s">
        <v>275</v>
      </c>
      <c r="C107" s="25">
        <v>2022010400</v>
      </c>
      <c r="D107" s="21" t="s">
        <v>281</v>
      </c>
      <c r="E107" s="45"/>
      <c r="F107" s="45"/>
      <c r="G107" s="45"/>
      <c r="H107" s="45"/>
      <c r="I107" s="23">
        <f t="shared" si="10"/>
        <v>0</v>
      </c>
      <c r="J107" s="55" t="s">
        <v>770</v>
      </c>
      <c r="K107" s="55">
        <v>15</v>
      </c>
      <c r="L107" s="55" t="s">
        <v>771</v>
      </c>
      <c r="M107" s="52">
        <v>15</v>
      </c>
      <c r="N107" s="52">
        <f t="shared" si="9"/>
        <v>30</v>
      </c>
      <c r="O107" s="53">
        <f t="shared" si="11"/>
        <v>30</v>
      </c>
      <c r="P107" s="54"/>
      <c r="Q107" s="54"/>
    </row>
    <row r="108" ht="14.25" spans="1:17">
      <c r="A108" s="24">
        <v>105</v>
      </c>
      <c r="B108" s="21" t="s">
        <v>275</v>
      </c>
      <c r="C108" s="25">
        <v>2022010401</v>
      </c>
      <c r="D108" s="21" t="s">
        <v>283</v>
      </c>
      <c r="E108" s="45"/>
      <c r="F108" s="45"/>
      <c r="G108" s="45"/>
      <c r="H108" s="45"/>
      <c r="I108" s="23">
        <f t="shared" si="10"/>
        <v>0</v>
      </c>
      <c r="J108" s="55"/>
      <c r="K108" s="55"/>
      <c r="L108" s="55"/>
      <c r="M108" s="52"/>
      <c r="N108" s="52">
        <f t="shared" si="9"/>
        <v>0</v>
      </c>
      <c r="O108" s="53">
        <f t="shared" si="11"/>
        <v>0</v>
      </c>
      <c r="P108" s="54"/>
      <c r="Q108" s="54"/>
    </row>
    <row r="109" ht="14.25" spans="1:17">
      <c r="A109" s="24">
        <v>106</v>
      </c>
      <c r="B109" s="21" t="s">
        <v>275</v>
      </c>
      <c r="C109" s="25">
        <v>2022010402</v>
      </c>
      <c r="D109" s="21" t="s">
        <v>284</v>
      </c>
      <c r="E109" s="45"/>
      <c r="F109" s="45"/>
      <c r="G109" s="45"/>
      <c r="H109" s="45"/>
      <c r="I109" s="23">
        <f t="shared" si="10"/>
        <v>0</v>
      </c>
      <c r="J109" s="55"/>
      <c r="K109" s="55"/>
      <c r="L109" s="55"/>
      <c r="M109" s="52"/>
      <c r="N109" s="52">
        <f t="shared" si="9"/>
        <v>0</v>
      </c>
      <c r="O109" s="53">
        <f t="shared" si="11"/>
        <v>0</v>
      </c>
      <c r="P109" s="54"/>
      <c r="Q109" s="54"/>
    </row>
    <row r="110" ht="14.25" spans="1:17">
      <c r="A110" s="24">
        <v>107</v>
      </c>
      <c r="B110" s="21" t="s">
        <v>275</v>
      </c>
      <c r="C110" s="25">
        <v>2022010403</v>
      </c>
      <c r="D110" s="21" t="s">
        <v>287</v>
      </c>
      <c r="E110" s="45"/>
      <c r="F110" s="45"/>
      <c r="G110" s="45"/>
      <c r="H110" s="45"/>
      <c r="I110" s="23">
        <f t="shared" si="10"/>
        <v>0</v>
      </c>
      <c r="J110" s="55"/>
      <c r="K110" s="55"/>
      <c r="L110" s="55"/>
      <c r="M110" s="52"/>
      <c r="N110" s="52">
        <f t="shared" si="9"/>
        <v>0</v>
      </c>
      <c r="O110" s="53">
        <f t="shared" si="11"/>
        <v>0</v>
      </c>
      <c r="P110" s="54"/>
      <c r="Q110" s="54"/>
    </row>
    <row r="111" ht="14.25" spans="1:17">
      <c r="A111" s="24">
        <v>108</v>
      </c>
      <c r="B111" s="21" t="s">
        <v>275</v>
      </c>
      <c r="C111" s="25">
        <v>2022010404</v>
      </c>
      <c r="D111" s="21" t="s">
        <v>290</v>
      </c>
      <c r="E111" s="45"/>
      <c r="F111" s="45"/>
      <c r="G111" s="45"/>
      <c r="H111" s="45"/>
      <c r="I111" s="23">
        <f t="shared" si="10"/>
        <v>0</v>
      </c>
      <c r="J111" s="55"/>
      <c r="K111" s="55"/>
      <c r="L111" s="55"/>
      <c r="M111" s="52"/>
      <c r="N111" s="52">
        <f t="shared" si="9"/>
        <v>0</v>
      </c>
      <c r="O111" s="53">
        <f t="shared" si="11"/>
        <v>0</v>
      </c>
      <c r="P111" s="54"/>
      <c r="Q111" s="54"/>
    </row>
    <row r="112" ht="14.25" spans="1:17">
      <c r="A112" s="24">
        <v>109</v>
      </c>
      <c r="B112" s="21" t="s">
        <v>275</v>
      </c>
      <c r="C112" s="25">
        <v>2022012313</v>
      </c>
      <c r="D112" s="21" t="s">
        <v>291</v>
      </c>
      <c r="E112" s="45"/>
      <c r="F112" s="45"/>
      <c r="G112" s="45"/>
      <c r="H112" s="45"/>
      <c r="I112" s="23">
        <f t="shared" si="10"/>
        <v>0</v>
      </c>
      <c r="J112" s="55"/>
      <c r="K112" s="55"/>
      <c r="L112" s="55"/>
      <c r="M112" s="52"/>
      <c r="N112" s="52">
        <f t="shared" si="9"/>
        <v>0</v>
      </c>
      <c r="O112" s="53">
        <f t="shared" si="11"/>
        <v>0</v>
      </c>
      <c r="P112" s="54"/>
      <c r="Q112" s="54"/>
    </row>
    <row r="113" ht="14.25" spans="1:17">
      <c r="A113" s="24">
        <v>110</v>
      </c>
      <c r="B113" s="21" t="s">
        <v>275</v>
      </c>
      <c r="C113" s="25">
        <v>2022010428</v>
      </c>
      <c r="D113" s="21" t="s">
        <v>292</v>
      </c>
      <c r="E113" s="45"/>
      <c r="F113" s="45"/>
      <c r="G113" s="45"/>
      <c r="H113" s="45"/>
      <c r="I113" s="23">
        <f t="shared" si="10"/>
        <v>0</v>
      </c>
      <c r="J113" s="55"/>
      <c r="K113" s="55"/>
      <c r="L113" s="55"/>
      <c r="M113" s="52"/>
      <c r="N113" s="52">
        <f t="shared" si="9"/>
        <v>0</v>
      </c>
      <c r="O113" s="53">
        <f t="shared" si="11"/>
        <v>0</v>
      </c>
      <c r="P113" s="54"/>
      <c r="Q113" s="54"/>
    </row>
    <row r="114" ht="14.25" spans="1:17">
      <c r="A114" s="24">
        <v>111</v>
      </c>
      <c r="B114" s="21" t="s">
        <v>275</v>
      </c>
      <c r="C114" s="25">
        <v>2022010433</v>
      </c>
      <c r="D114" s="21" t="s">
        <v>293</v>
      </c>
      <c r="E114" s="45"/>
      <c r="F114" s="45"/>
      <c r="G114" s="45"/>
      <c r="H114" s="45"/>
      <c r="I114" s="23">
        <f t="shared" si="10"/>
        <v>0</v>
      </c>
      <c r="J114" s="55"/>
      <c r="K114" s="55"/>
      <c r="L114" s="55"/>
      <c r="M114" s="52"/>
      <c r="N114" s="52">
        <f t="shared" si="9"/>
        <v>0</v>
      </c>
      <c r="O114" s="53">
        <f t="shared" si="11"/>
        <v>0</v>
      </c>
      <c r="P114" s="54"/>
      <c r="Q114" s="54"/>
    </row>
    <row r="115" ht="14.25" spans="1:17">
      <c r="A115" s="24">
        <v>112</v>
      </c>
      <c r="B115" s="21" t="s">
        <v>275</v>
      </c>
      <c r="C115" s="25">
        <v>2022010470</v>
      </c>
      <c r="D115" s="21" t="s">
        <v>297</v>
      </c>
      <c r="E115" s="45"/>
      <c r="F115" s="45"/>
      <c r="G115" s="45"/>
      <c r="H115" s="45"/>
      <c r="I115" s="23">
        <f t="shared" si="10"/>
        <v>0</v>
      </c>
      <c r="J115" s="55"/>
      <c r="K115" s="55"/>
      <c r="L115" s="55"/>
      <c r="M115" s="52"/>
      <c r="N115" s="52">
        <f t="shared" si="9"/>
        <v>0</v>
      </c>
      <c r="O115" s="53">
        <f t="shared" si="11"/>
        <v>0</v>
      </c>
      <c r="P115" s="54"/>
      <c r="Q115" s="54"/>
    </row>
    <row r="116" ht="14.25" spans="1:17">
      <c r="A116" s="24">
        <v>113</v>
      </c>
      <c r="B116" s="21" t="s">
        <v>275</v>
      </c>
      <c r="C116" s="25">
        <v>2022010376</v>
      </c>
      <c r="D116" s="21" t="s">
        <v>301</v>
      </c>
      <c r="E116" s="45"/>
      <c r="F116" s="45"/>
      <c r="G116" s="45"/>
      <c r="H116" s="45"/>
      <c r="I116" s="23">
        <f t="shared" si="10"/>
        <v>0</v>
      </c>
      <c r="J116" s="55"/>
      <c r="K116" s="55"/>
      <c r="L116" s="55"/>
      <c r="M116" s="52"/>
      <c r="N116" s="52">
        <f t="shared" si="9"/>
        <v>0</v>
      </c>
      <c r="O116" s="53">
        <f t="shared" si="11"/>
        <v>0</v>
      </c>
      <c r="P116" s="54"/>
      <c r="Q116" s="54"/>
    </row>
    <row r="117" ht="14.25" spans="1:17">
      <c r="A117" s="24">
        <v>114</v>
      </c>
      <c r="B117" s="21" t="s">
        <v>275</v>
      </c>
      <c r="C117" s="25">
        <v>2022010380</v>
      </c>
      <c r="D117" s="21" t="s">
        <v>302</v>
      </c>
      <c r="E117" s="45"/>
      <c r="F117" s="45"/>
      <c r="G117" s="45"/>
      <c r="H117" s="45"/>
      <c r="I117" s="23">
        <f t="shared" si="10"/>
        <v>0</v>
      </c>
      <c r="J117" s="55"/>
      <c r="K117" s="55"/>
      <c r="L117" s="55"/>
      <c r="M117" s="52"/>
      <c r="N117" s="52">
        <f t="shared" si="9"/>
        <v>0</v>
      </c>
      <c r="O117" s="53">
        <f t="shared" si="11"/>
        <v>0</v>
      </c>
      <c r="P117" s="54"/>
      <c r="Q117" s="54"/>
    </row>
    <row r="118" ht="14.25" spans="1:17">
      <c r="A118" s="24">
        <v>115</v>
      </c>
      <c r="B118" s="21" t="s">
        <v>275</v>
      </c>
      <c r="C118" s="25">
        <v>2022010381</v>
      </c>
      <c r="D118" s="21" t="s">
        <v>303</v>
      </c>
      <c r="E118" s="45"/>
      <c r="F118" s="45"/>
      <c r="G118" s="45"/>
      <c r="H118" s="45"/>
      <c r="I118" s="23">
        <f t="shared" si="10"/>
        <v>0</v>
      </c>
      <c r="J118" s="55"/>
      <c r="K118" s="55"/>
      <c r="L118" s="55"/>
      <c r="M118" s="52"/>
      <c r="N118" s="52">
        <f t="shared" si="9"/>
        <v>0</v>
      </c>
      <c r="O118" s="53">
        <f t="shared" si="11"/>
        <v>0</v>
      </c>
      <c r="P118" s="54"/>
      <c r="Q118" s="54"/>
    </row>
    <row r="119" ht="14.25" spans="1:17">
      <c r="A119" s="24">
        <v>116</v>
      </c>
      <c r="B119" s="21" t="s">
        <v>275</v>
      </c>
      <c r="C119" s="25">
        <v>2022010387</v>
      </c>
      <c r="D119" s="21" t="s">
        <v>304</v>
      </c>
      <c r="E119" s="45" t="s">
        <v>772</v>
      </c>
      <c r="F119" s="45">
        <v>2</v>
      </c>
      <c r="G119" s="45"/>
      <c r="H119" s="45"/>
      <c r="I119" s="23">
        <f t="shared" si="10"/>
        <v>2</v>
      </c>
      <c r="J119" s="55" t="s">
        <v>773</v>
      </c>
      <c r="K119" s="55">
        <v>4</v>
      </c>
      <c r="L119" s="55"/>
      <c r="M119" s="52"/>
      <c r="N119" s="52">
        <f t="shared" si="9"/>
        <v>4</v>
      </c>
      <c r="O119" s="53">
        <f t="shared" si="11"/>
        <v>6</v>
      </c>
      <c r="P119" s="54"/>
      <c r="Q119" s="54"/>
    </row>
    <row r="120" ht="14.25" spans="1:17">
      <c r="A120" s="24">
        <v>117</v>
      </c>
      <c r="B120" s="21" t="s">
        <v>275</v>
      </c>
      <c r="C120" s="25">
        <v>2022010388</v>
      </c>
      <c r="D120" s="21" t="s">
        <v>306</v>
      </c>
      <c r="E120" s="45"/>
      <c r="F120" s="45"/>
      <c r="G120" s="45"/>
      <c r="H120" s="45"/>
      <c r="I120" s="23">
        <f t="shared" si="10"/>
        <v>0</v>
      </c>
      <c r="J120" s="55"/>
      <c r="K120" s="55"/>
      <c r="L120" s="55"/>
      <c r="M120" s="52"/>
      <c r="N120" s="52">
        <f t="shared" si="9"/>
        <v>0</v>
      </c>
      <c r="O120" s="53">
        <f t="shared" si="11"/>
        <v>0</v>
      </c>
      <c r="P120" s="54"/>
      <c r="Q120" s="54"/>
    </row>
    <row r="121" ht="14.25" spans="1:17">
      <c r="A121" s="24">
        <v>118</v>
      </c>
      <c r="B121" s="21" t="s">
        <v>275</v>
      </c>
      <c r="C121" s="25">
        <v>2022010391</v>
      </c>
      <c r="D121" s="21" t="s">
        <v>307</v>
      </c>
      <c r="E121" s="45"/>
      <c r="F121" s="45"/>
      <c r="G121" s="45"/>
      <c r="H121" s="45"/>
      <c r="I121" s="23">
        <f t="shared" si="10"/>
        <v>0</v>
      </c>
      <c r="J121" s="55"/>
      <c r="K121" s="55"/>
      <c r="L121" s="55"/>
      <c r="M121" s="52"/>
      <c r="N121" s="52">
        <f t="shared" si="9"/>
        <v>0</v>
      </c>
      <c r="O121" s="53">
        <f t="shared" si="11"/>
        <v>0</v>
      </c>
      <c r="P121" s="54"/>
      <c r="Q121" s="54"/>
    </row>
    <row r="122" ht="14.25" spans="1:17">
      <c r="A122" s="24">
        <v>119</v>
      </c>
      <c r="B122" s="21" t="s">
        <v>275</v>
      </c>
      <c r="C122" s="25">
        <v>2022010410</v>
      </c>
      <c r="D122" s="21" t="s">
        <v>308</v>
      </c>
      <c r="E122" s="45"/>
      <c r="F122" s="45"/>
      <c r="G122" s="45"/>
      <c r="H122" s="45"/>
      <c r="I122" s="23">
        <f t="shared" si="10"/>
        <v>0</v>
      </c>
      <c r="J122" s="55"/>
      <c r="K122" s="55"/>
      <c r="L122" s="55"/>
      <c r="M122" s="52"/>
      <c r="N122" s="52">
        <f t="shared" si="9"/>
        <v>0</v>
      </c>
      <c r="O122" s="53">
        <f t="shared" si="11"/>
        <v>0</v>
      </c>
      <c r="P122" s="54"/>
      <c r="Q122" s="54"/>
    </row>
    <row r="123" ht="14.25" spans="1:17">
      <c r="A123" s="24">
        <v>120</v>
      </c>
      <c r="B123" s="21" t="s">
        <v>275</v>
      </c>
      <c r="C123" s="25">
        <v>2022010417</v>
      </c>
      <c r="D123" s="21" t="s">
        <v>312</v>
      </c>
      <c r="E123" s="45"/>
      <c r="F123" s="45"/>
      <c r="G123" s="45"/>
      <c r="H123" s="45"/>
      <c r="I123" s="23">
        <f t="shared" si="10"/>
        <v>0</v>
      </c>
      <c r="J123" s="55"/>
      <c r="K123" s="55"/>
      <c r="L123" s="55"/>
      <c r="M123" s="52"/>
      <c r="N123" s="52">
        <f t="shared" si="9"/>
        <v>0</v>
      </c>
      <c r="O123" s="53">
        <f t="shared" si="11"/>
        <v>0</v>
      </c>
      <c r="P123" s="54"/>
      <c r="Q123" s="54"/>
    </row>
    <row r="124" ht="14.25" spans="1:17">
      <c r="A124" s="24">
        <v>121</v>
      </c>
      <c r="B124" s="21" t="s">
        <v>275</v>
      </c>
      <c r="C124" s="25">
        <v>2022010420</v>
      </c>
      <c r="D124" s="21" t="s">
        <v>313</v>
      </c>
      <c r="E124" s="45"/>
      <c r="F124" s="45"/>
      <c r="G124" s="45"/>
      <c r="H124" s="45"/>
      <c r="I124" s="23">
        <f t="shared" si="10"/>
        <v>0</v>
      </c>
      <c r="J124" s="55"/>
      <c r="K124" s="55"/>
      <c r="L124" s="55"/>
      <c r="M124" s="52"/>
      <c r="N124" s="52">
        <f t="shared" si="9"/>
        <v>0</v>
      </c>
      <c r="O124" s="53">
        <f t="shared" si="11"/>
        <v>0</v>
      </c>
      <c r="P124" s="54"/>
      <c r="Q124" s="54"/>
    </row>
    <row r="125" ht="14.25" spans="1:17">
      <c r="A125" s="24">
        <v>122</v>
      </c>
      <c r="B125" s="21" t="s">
        <v>275</v>
      </c>
      <c r="C125" s="25">
        <v>2022010444</v>
      </c>
      <c r="D125" s="21" t="s">
        <v>314</v>
      </c>
      <c r="E125" s="45"/>
      <c r="F125" s="45"/>
      <c r="G125" s="45"/>
      <c r="H125" s="45"/>
      <c r="I125" s="23">
        <f t="shared" si="10"/>
        <v>0</v>
      </c>
      <c r="J125" s="55"/>
      <c r="K125" s="55"/>
      <c r="L125" s="55"/>
      <c r="M125" s="52"/>
      <c r="N125" s="52">
        <f t="shared" si="9"/>
        <v>0</v>
      </c>
      <c r="O125" s="53">
        <f t="shared" si="11"/>
        <v>0</v>
      </c>
      <c r="P125" s="54"/>
      <c r="Q125" s="54"/>
    </row>
    <row r="126" ht="14.25" spans="1:17">
      <c r="A126" s="24">
        <v>123</v>
      </c>
      <c r="B126" s="21" t="s">
        <v>275</v>
      </c>
      <c r="C126" s="25">
        <v>2022010447</v>
      </c>
      <c r="D126" s="21" t="s">
        <v>315</v>
      </c>
      <c r="E126" s="45"/>
      <c r="F126" s="45"/>
      <c r="G126" s="45"/>
      <c r="H126" s="45"/>
      <c r="I126" s="23">
        <f t="shared" si="10"/>
        <v>0</v>
      </c>
      <c r="J126" s="55"/>
      <c r="K126" s="55"/>
      <c r="L126" s="55"/>
      <c r="M126" s="52"/>
      <c r="N126" s="52">
        <f t="shared" si="9"/>
        <v>0</v>
      </c>
      <c r="O126" s="53">
        <f t="shared" si="11"/>
        <v>0</v>
      </c>
      <c r="P126" s="54"/>
      <c r="Q126" s="54"/>
    </row>
    <row r="127" ht="14.25" spans="1:17">
      <c r="A127" s="24">
        <v>124</v>
      </c>
      <c r="B127" s="21" t="s">
        <v>275</v>
      </c>
      <c r="C127" s="25">
        <v>2022010451</v>
      </c>
      <c r="D127" s="21" t="s">
        <v>316</v>
      </c>
      <c r="E127" s="45"/>
      <c r="F127" s="45"/>
      <c r="G127" s="45"/>
      <c r="H127" s="45"/>
      <c r="I127" s="23">
        <f t="shared" si="10"/>
        <v>0</v>
      </c>
      <c r="J127" s="55"/>
      <c r="K127" s="55"/>
      <c r="L127" s="55"/>
      <c r="M127" s="52"/>
      <c r="N127" s="52">
        <f t="shared" ref="N127:N158" si="12">K127+M127</f>
        <v>0</v>
      </c>
      <c r="O127" s="53">
        <f t="shared" si="11"/>
        <v>0</v>
      </c>
      <c r="P127" s="54"/>
      <c r="Q127" s="54"/>
    </row>
    <row r="128" ht="14.25" spans="1:17">
      <c r="A128" s="24">
        <v>125</v>
      </c>
      <c r="B128" s="21" t="s">
        <v>275</v>
      </c>
      <c r="C128" s="25">
        <v>2022010455</v>
      </c>
      <c r="D128" s="21" t="s">
        <v>319</v>
      </c>
      <c r="E128" s="45"/>
      <c r="F128" s="45"/>
      <c r="G128" s="45"/>
      <c r="H128" s="45"/>
      <c r="I128" s="23">
        <f t="shared" si="10"/>
        <v>0</v>
      </c>
      <c r="J128" s="55" t="s">
        <v>774</v>
      </c>
      <c r="K128" s="55">
        <v>6</v>
      </c>
      <c r="L128" s="55"/>
      <c r="M128" s="52"/>
      <c r="N128" s="52">
        <f t="shared" si="12"/>
        <v>6</v>
      </c>
      <c r="O128" s="53">
        <f t="shared" si="11"/>
        <v>6</v>
      </c>
      <c r="P128" s="54"/>
      <c r="Q128" s="54"/>
    </row>
    <row r="129" ht="14.25" spans="1:17">
      <c r="A129" s="24">
        <v>126</v>
      </c>
      <c r="B129" s="21" t="s">
        <v>275</v>
      </c>
      <c r="C129" s="25">
        <v>2022010457</v>
      </c>
      <c r="D129" s="21" t="s">
        <v>321</v>
      </c>
      <c r="E129" s="45"/>
      <c r="F129" s="45"/>
      <c r="G129" s="45"/>
      <c r="H129" s="45"/>
      <c r="I129" s="23">
        <f t="shared" si="10"/>
        <v>0</v>
      </c>
      <c r="J129" s="55"/>
      <c r="K129" s="55"/>
      <c r="L129" s="55"/>
      <c r="M129" s="52"/>
      <c r="N129" s="52">
        <f t="shared" si="12"/>
        <v>0</v>
      </c>
      <c r="O129" s="53">
        <f t="shared" si="11"/>
        <v>0</v>
      </c>
      <c r="P129" s="54"/>
      <c r="Q129" s="54"/>
    </row>
    <row r="130" ht="14.25" spans="1:17">
      <c r="A130" s="24">
        <v>127</v>
      </c>
      <c r="B130" s="21" t="s">
        <v>275</v>
      </c>
      <c r="C130" s="25">
        <v>2022010474</v>
      </c>
      <c r="D130" s="21" t="s">
        <v>322</v>
      </c>
      <c r="E130" s="45"/>
      <c r="F130" s="45"/>
      <c r="G130" s="45"/>
      <c r="H130" s="45"/>
      <c r="I130" s="23">
        <f t="shared" si="10"/>
        <v>0</v>
      </c>
      <c r="J130" s="55"/>
      <c r="K130" s="55"/>
      <c r="L130" s="55"/>
      <c r="M130" s="52"/>
      <c r="N130" s="52">
        <f t="shared" si="12"/>
        <v>0</v>
      </c>
      <c r="O130" s="53">
        <f t="shared" si="11"/>
        <v>0</v>
      </c>
      <c r="P130" s="54"/>
      <c r="Q130" s="54"/>
    </row>
    <row r="131" ht="14.25" spans="1:17">
      <c r="A131" s="24">
        <v>128</v>
      </c>
      <c r="B131" s="21" t="s">
        <v>275</v>
      </c>
      <c r="C131" s="25">
        <v>2022010475</v>
      </c>
      <c r="D131" s="21" t="s">
        <v>323</v>
      </c>
      <c r="E131" s="45"/>
      <c r="F131" s="45"/>
      <c r="G131" s="45"/>
      <c r="H131" s="45"/>
      <c r="I131" s="23">
        <f t="shared" si="10"/>
        <v>0</v>
      </c>
      <c r="J131" s="55"/>
      <c r="K131" s="55"/>
      <c r="L131" s="55"/>
      <c r="M131" s="52"/>
      <c r="N131" s="52">
        <f t="shared" si="12"/>
        <v>0</v>
      </c>
      <c r="O131" s="53">
        <f t="shared" si="11"/>
        <v>0</v>
      </c>
      <c r="P131" s="54"/>
      <c r="Q131" s="54"/>
    </row>
    <row r="132" ht="14.25" spans="1:17">
      <c r="A132" s="24">
        <v>129</v>
      </c>
      <c r="B132" s="21" t="s">
        <v>275</v>
      </c>
      <c r="C132" s="25">
        <v>2022012318</v>
      </c>
      <c r="D132" s="21" t="s">
        <v>324</v>
      </c>
      <c r="E132" s="45"/>
      <c r="F132" s="45"/>
      <c r="G132" s="45"/>
      <c r="H132" s="45"/>
      <c r="I132" s="23">
        <f t="shared" ref="I132:I163" si="13">F132+H132</f>
        <v>0</v>
      </c>
      <c r="J132" s="55"/>
      <c r="K132" s="55"/>
      <c r="L132" s="55"/>
      <c r="M132" s="52"/>
      <c r="N132" s="52">
        <f t="shared" si="12"/>
        <v>0</v>
      </c>
      <c r="O132" s="53">
        <f t="shared" ref="O132:O163" si="14">I132+N132</f>
        <v>0</v>
      </c>
      <c r="P132" s="54"/>
      <c r="Q132" s="54"/>
    </row>
    <row r="133" ht="14.25" spans="1:17">
      <c r="A133" s="24">
        <v>130</v>
      </c>
      <c r="B133" s="21" t="s">
        <v>275</v>
      </c>
      <c r="C133" s="25">
        <v>2022010513</v>
      </c>
      <c r="D133" s="21" t="s">
        <v>326</v>
      </c>
      <c r="E133" s="45"/>
      <c r="F133" s="45"/>
      <c r="G133" s="45"/>
      <c r="H133" s="45"/>
      <c r="I133" s="23">
        <f t="shared" si="13"/>
        <v>0</v>
      </c>
      <c r="J133" s="55"/>
      <c r="K133" s="55"/>
      <c r="L133" s="55"/>
      <c r="M133" s="52"/>
      <c r="N133" s="52">
        <f t="shared" si="12"/>
        <v>0</v>
      </c>
      <c r="O133" s="53">
        <f t="shared" si="14"/>
        <v>0</v>
      </c>
      <c r="P133" s="54"/>
      <c r="Q133" s="54"/>
    </row>
    <row r="134" ht="14.25" spans="1:17">
      <c r="A134" s="24">
        <v>131</v>
      </c>
      <c r="B134" s="21" t="s">
        <v>275</v>
      </c>
      <c r="C134" s="25">
        <v>2022010517</v>
      </c>
      <c r="D134" s="21" t="s">
        <v>327</v>
      </c>
      <c r="E134" s="45"/>
      <c r="F134" s="45"/>
      <c r="G134" s="45"/>
      <c r="H134" s="45"/>
      <c r="I134" s="23">
        <f t="shared" si="13"/>
        <v>0</v>
      </c>
      <c r="J134" s="55"/>
      <c r="K134" s="55"/>
      <c r="L134" s="55"/>
      <c r="M134" s="52"/>
      <c r="N134" s="52">
        <f t="shared" si="12"/>
        <v>0</v>
      </c>
      <c r="O134" s="53">
        <f t="shared" si="14"/>
        <v>0</v>
      </c>
      <c r="P134" s="54"/>
      <c r="Q134" s="54"/>
    </row>
    <row r="135" ht="14.25" spans="1:17">
      <c r="A135" s="24">
        <v>132</v>
      </c>
      <c r="B135" s="21" t="s">
        <v>275</v>
      </c>
      <c r="C135" s="56">
        <v>2022010520</v>
      </c>
      <c r="D135" s="21" t="s">
        <v>328</v>
      </c>
      <c r="E135" s="45"/>
      <c r="F135" s="45"/>
      <c r="G135" s="45"/>
      <c r="H135" s="45"/>
      <c r="I135" s="23">
        <f t="shared" si="13"/>
        <v>0</v>
      </c>
      <c r="J135" s="55"/>
      <c r="K135" s="55"/>
      <c r="L135" s="55"/>
      <c r="M135" s="52"/>
      <c r="N135" s="52">
        <f t="shared" si="12"/>
        <v>0</v>
      </c>
      <c r="O135" s="53">
        <f t="shared" si="14"/>
        <v>0</v>
      </c>
      <c r="P135" s="54"/>
      <c r="Q135" s="54"/>
    </row>
    <row r="136" ht="14.25" spans="1:17">
      <c r="A136" s="24">
        <v>133</v>
      </c>
      <c r="B136" s="21" t="s">
        <v>275</v>
      </c>
      <c r="C136" s="25">
        <v>2022010523</v>
      </c>
      <c r="D136" s="21" t="s">
        <v>329</v>
      </c>
      <c r="E136" s="45"/>
      <c r="F136" s="45"/>
      <c r="G136" s="45"/>
      <c r="H136" s="45"/>
      <c r="I136" s="23">
        <f t="shared" si="13"/>
        <v>0</v>
      </c>
      <c r="J136" s="55"/>
      <c r="K136" s="55"/>
      <c r="L136" s="55"/>
      <c r="M136" s="52"/>
      <c r="N136" s="52">
        <f t="shared" si="12"/>
        <v>0</v>
      </c>
      <c r="O136" s="53">
        <f t="shared" si="14"/>
        <v>0</v>
      </c>
      <c r="P136" s="54"/>
      <c r="Q136" s="54"/>
    </row>
    <row r="137" ht="14.25" spans="1:15">
      <c r="A137" s="24">
        <v>134</v>
      </c>
      <c r="B137" s="21" t="s">
        <v>330</v>
      </c>
      <c r="C137" s="25">
        <v>2022010365</v>
      </c>
      <c r="D137" s="21" t="s">
        <v>331</v>
      </c>
      <c r="E137" s="23"/>
      <c r="F137" s="23"/>
      <c r="G137" s="23"/>
      <c r="H137" s="23"/>
      <c r="I137" s="23">
        <f t="shared" si="13"/>
        <v>0</v>
      </c>
      <c r="J137" s="37" t="s">
        <v>775</v>
      </c>
      <c r="K137" s="37">
        <v>8</v>
      </c>
      <c r="L137" s="37" t="s">
        <v>776</v>
      </c>
      <c r="M137" s="37">
        <v>6</v>
      </c>
      <c r="N137" s="52">
        <f t="shared" si="12"/>
        <v>14</v>
      </c>
      <c r="O137" s="53">
        <f t="shared" si="14"/>
        <v>14</v>
      </c>
    </row>
    <row r="138" ht="14.25" spans="1:15">
      <c r="A138" s="24">
        <v>135</v>
      </c>
      <c r="B138" s="21" t="s">
        <v>330</v>
      </c>
      <c r="C138" s="25">
        <v>2022010368</v>
      </c>
      <c r="D138" s="21" t="s">
        <v>334</v>
      </c>
      <c r="E138" s="23"/>
      <c r="F138" s="23"/>
      <c r="G138" s="23"/>
      <c r="H138" s="23"/>
      <c r="I138" s="23">
        <f t="shared" si="13"/>
        <v>0</v>
      </c>
      <c r="J138" s="37"/>
      <c r="K138" s="37"/>
      <c r="L138" s="37"/>
      <c r="M138" s="37"/>
      <c r="N138" s="52">
        <f t="shared" si="12"/>
        <v>0</v>
      </c>
      <c r="O138" s="53">
        <f t="shared" si="14"/>
        <v>0</v>
      </c>
    </row>
    <row r="139" ht="14.25" spans="1:15">
      <c r="A139" s="24">
        <v>136</v>
      </c>
      <c r="B139" s="21" t="s">
        <v>330</v>
      </c>
      <c r="C139" s="25">
        <v>2022010396</v>
      </c>
      <c r="D139" s="21" t="s">
        <v>337</v>
      </c>
      <c r="E139" s="23"/>
      <c r="F139" s="23"/>
      <c r="G139" s="23"/>
      <c r="H139" s="23"/>
      <c r="I139" s="23">
        <f t="shared" si="13"/>
        <v>0</v>
      </c>
      <c r="J139" s="37"/>
      <c r="K139" s="37"/>
      <c r="L139" s="37"/>
      <c r="M139" s="37"/>
      <c r="N139" s="52">
        <f t="shared" si="12"/>
        <v>0</v>
      </c>
      <c r="O139" s="53">
        <f t="shared" si="14"/>
        <v>0</v>
      </c>
    </row>
    <row r="140" ht="14.25" spans="1:15">
      <c r="A140" s="24">
        <v>137</v>
      </c>
      <c r="B140" s="21" t="s">
        <v>330</v>
      </c>
      <c r="C140" s="25">
        <v>2022010462</v>
      </c>
      <c r="D140" s="21" t="s">
        <v>338</v>
      </c>
      <c r="E140" s="23"/>
      <c r="F140" s="23"/>
      <c r="G140" s="23"/>
      <c r="H140" s="23"/>
      <c r="I140" s="23">
        <f t="shared" si="13"/>
        <v>0</v>
      </c>
      <c r="J140" s="37"/>
      <c r="K140" s="37"/>
      <c r="L140" s="37"/>
      <c r="M140" s="37"/>
      <c r="N140" s="52">
        <f t="shared" si="12"/>
        <v>0</v>
      </c>
      <c r="O140" s="53">
        <f t="shared" si="14"/>
        <v>0</v>
      </c>
    </row>
    <row r="141" ht="14.25" spans="1:15">
      <c r="A141" s="24">
        <v>138</v>
      </c>
      <c r="B141" s="21" t="s">
        <v>330</v>
      </c>
      <c r="C141" s="25">
        <v>2022010464</v>
      </c>
      <c r="D141" s="21" t="s">
        <v>340</v>
      </c>
      <c r="E141" s="23"/>
      <c r="F141" s="23"/>
      <c r="G141" s="23"/>
      <c r="H141" s="23"/>
      <c r="I141" s="23">
        <f t="shared" si="13"/>
        <v>0</v>
      </c>
      <c r="J141" s="37" t="s">
        <v>777</v>
      </c>
      <c r="K141" s="37"/>
      <c r="L141" s="37"/>
      <c r="M141" s="37"/>
      <c r="N141" s="52">
        <f t="shared" si="12"/>
        <v>0</v>
      </c>
      <c r="O141" s="53">
        <f t="shared" si="14"/>
        <v>0</v>
      </c>
    </row>
    <row r="142" ht="14.25" spans="1:15">
      <c r="A142" s="24">
        <v>139</v>
      </c>
      <c r="B142" s="21" t="s">
        <v>330</v>
      </c>
      <c r="C142" s="25">
        <v>2022010492</v>
      </c>
      <c r="D142" s="21" t="s">
        <v>342</v>
      </c>
      <c r="E142" s="23"/>
      <c r="F142" s="23"/>
      <c r="G142" s="23"/>
      <c r="H142" s="23"/>
      <c r="I142" s="23">
        <f t="shared" si="13"/>
        <v>0</v>
      </c>
      <c r="J142" s="37" t="s">
        <v>778</v>
      </c>
      <c r="K142" s="37">
        <v>20</v>
      </c>
      <c r="L142" s="37"/>
      <c r="M142" s="37"/>
      <c r="N142" s="52">
        <f t="shared" si="12"/>
        <v>20</v>
      </c>
      <c r="O142" s="53">
        <f t="shared" si="14"/>
        <v>20</v>
      </c>
    </row>
    <row r="143" ht="14.25" spans="1:15">
      <c r="A143" s="24">
        <v>140</v>
      </c>
      <c r="B143" s="21" t="s">
        <v>330</v>
      </c>
      <c r="C143" s="25">
        <v>2022010493</v>
      </c>
      <c r="D143" s="21" t="s">
        <v>345</v>
      </c>
      <c r="E143" s="23"/>
      <c r="F143" s="23"/>
      <c r="G143" s="23"/>
      <c r="H143" s="23"/>
      <c r="I143" s="23">
        <f t="shared" si="13"/>
        <v>0</v>
      </c>
      <c r="J143" s="37"/>
      <c r="K143" s="37"/>
      <c r="L143" s="37"/>
      <c r="M143" s="37"/>
      <c r="N143" s="52">
        <f t="shared" si="12"/>
        <v>0</v>
      </c>
      <c r="O143" s="53">
        <f t="shared" si="14"/>
        <v>0</v>
      </c>
    </row>
    <row r="144" ht="14.25" spans="1:15">
      <c r="A144" s="24">
        <v>141</v>
      </c>
      <c r="B144" s="21" t="s">
        <v>330</v>
      </c>
      <c r="C144" s="25">
        <v>2022010495</v>
      </c>
      <c r="D144" s="21" t="s">
        <v>348</v>
      </c>
      <c r="E144" s="23"/>
      <c r="F144" s="23"/>
      <c r="G144" s="23"/>
      <c r="H144" s="23"/>
      <c r="I144" s="23">
        <f t="shared" si="13"/>
        <v>0</v>
      </c>
      <c r="J144" s="37"/>
      <c r="K144" s="37"/>
      <c r="L144" s="37"/>
      <c r="M144" s="37"/>
      <c r="N144" s="52">
        <f t="shared" si="12"/>
        <v>0</v>
      </c>
      <c r="O144" s="53">
        <f t="shared" si="14"/>
        <v>0</v>
      </c>
    </row>
    <row r="145" ht="14.25" spans="1:15">
      <c r="A145" s="24">
        <v>142</v>
      </c>
      <c r="B145" s="21" t="s">
        <v>330</v>
      </c>
      <c r="C145" s="25">
        <v>2022010496</v>
      </c>
      <c r="D145" s="21" t="s">
        <v>349</v>
      </c>
      <c r="E145" s="23"/>
      <c r="F145" s="23"/>
      <c r="G145" s="23"/>
      <c r="H145" s="23"/>
      <c r="I145" s="23">
        <f t="shared" si="13"/>
        <v>0</v>
      </c>
      <c r="J145" s="37"/>
      <c r="K145" s="37"/>
      <c r="L145" s="37"/>
      <c r="M145" s="37"/>
      <c r="N145" s="52">
        <f t="shared" si="12"/>
        <v>0</v>
      </c>
      <c r="O145" s="53">
        <f t="shared" si="14"/>
        <v>0</v>
      </c>
    </row>
    <row r="146" ht="14.25" spans="1:15">
      <c r="A146" s="24">
        <v>143</v>
      </c>
      <c r="B146" s="21" t="s">
        <v>330</v>
      </c>
      <c r="C146" s="25">
        <v>2022010497</v>
      </c>
      <c r="D146" s="21" t="s">
        <v>351</v>
      </c>
      <c r="E146" s="23"/>
      <c r="F146" s="23"/>
      <c r="G146" s="23"/>
      <c r="H146" s="23"/>
      <c r="I146" s="23">
        <f t="shared" si="13"/>
        <v>0</v>
      </c>
      <c r="J146" s="57"/>
      <c r="K146" s="37"/>
      <c r="L146" s="37"/>
      <c r="M146" s="37"/>
      <c r="N146" s="52">
        <f t="shared" si="12"/>
        <v>0</v>
      </c>
      <c r="O146" s="53">
        <f t="shared" si="14"/>
        <v>0</v>
      </c>
    </row>
    <row r="147" ht="14.25" spans="1:15">
      <c r="A147" s="24">
        <v>144</v>
      </c>
      <c r="B147" s="21" t="s">
        <v>330</v>
      </c>
      <c r="C147" s="25">
        <v>2022010395</v>
      </c>
      <c r="D147" s="21" t="s">
        <v>352</v>
      </c>
      <c r="E147" s="23"/>
      <c r="F147" s="23"/>
      <c r="G147" s="23"/>
      <c r="H147" s="23"/>
      <c r="I147" s="23">
        <f t="shared" si="13"/>
        <v>0</v>
      </c>
      <c r="J147" s="37"/>
      <c r="K147" s="37"/>
      <c r="L147" s="37"/>
      <c r="M147" s="37"/>
      <c r="N147" s="52">
        <f t="shared" si="12"/>
        <v>0</v>
      </c>
      <c r="O147" s="53">
        <f t="shared" si="14"/>
        <v>0</v>
      </c>
    </row>
    <row r="148" ht="14.25" spans="1:15">
      <c r="A148" s="24">
        <v>145</v>
      </c>
      <c r="B148" s="21" t="s">
        <v>330</v>
      </c>
      <c r="C148" s="25">
        <v>2022012314</v>
      </c>
      <c r="D148" s="21" t="s">
        <v>353</v>
      </c>
      <c r="E148" s="23"/>
      <c r="F148" s="23"/>
      <c r="G148" s="23"/>
      <c r="H148" s="23"/>
      <c r="I148" s="23">
        <f t="shared" si="13"/>
        <v>0</v>
      </c>
      <c r="J148" s="37"/>
      <c r="K148" s="37"/>
      <c r="L148" s="37"/>
      <c r="M148" s="37"/>
      <c r="N148" s="52">
        <f t="shared" si="12"/>
        <v>0</v>
      </c>
      <c r="O148" s="53">
        <f t="shared" si="14"/>
        <v>0</v>
      </c>
    </row>
    <row r="149" ht="14.25" spans="1:15">
      <c r="A149" s="24">
        <v>146</v>
      </c>
      <c r="B149" s="21" t="s">
        <v>330</v>
      </c>
      <c r="C149" s="25">
        <v>2022010450</v>
      </c>
      <c r="D149" s="21" t="s">
        <v>354</v>
      </c>
      <c r="E149" s="23"/>
      <c r="F149" s="23"/>
      <c r="G149" s="23"/>
      <c r="H149" s="23"/>
      <c r="I149" s="23">
        <f t="shared" si="13"/>
        <v>0</v>
      </c>
      <c r="J149" s="37"/>
      <c r="K149" s="37"/>
      <c r="L149" s="37"/>
      <c r="M149" s="37"/>
      <c r="N149" s="52">
        <f t="shared" si="12"/>
        <v>0</v>
      </c>
      <c r="O149" s="53">
        <f t="shared" si="14"/>
        <v>0</v>
      </c>
    </row>
    <row r="150" ht="14.25" spans="1:15">
      <c r="A150" s="24">
        <v>147</v>
      </c>
      <c r="B150" s="21" t="s">
        <v>330</v>
      </c>
      <c r="C150" s="25">
        <v>2022010472</v>
      </c>
      <c r="D150" s="21" t="s">
        <v>355</v>
      </c>
      <c r="E150" s="23"/>
      <c r="F150" s="23"/>
      <c r="G150" s="23"/>
      <c r="H150" s="23"/>
      <c r="I150" s="23">
        <f t="shared" si="13"/>
        <v>0</v>
      </c>
      <c r="J150" s="37"/>
      <c r="K150" s="37"/>
      <c r="L150" s="37"/>
      <c r="M150" s="37"/>
      <c r="N150" s="52">
        <f t="shared" si="12"/>
        <v>0</v>
      </c>
      <c r="O150" s="53">
        <f t="shared" si="14"/>
        <v>0</v>
      </c>
    </row>
    <row r="151" ht="14.25" spans="1:15">
      <c r="A151" s="24">
        <v>148</v>
      </c>
      <c r="B151" s="21" t="s">
        <v>330</v>
      </c>
      <c r="C151" s="25">
        <v>2022010481</v>
      </c>
      <c r="D151" s="21" t="s">
        <v>356</v>
      </c>
      <c r="E151" s="23"/>
      <c r="F151" s="23"/>
      <c r="G151" s="23"/>
      <c r="H151" s="23"/>
      <c r="I151" s="23">
        <f t="shared" si="13"/>
        <v>0</v>
      </c>
      <c r="J151" s="37"/>
      <c r="K151" s="37"/>
      <c r="L151" s="37"/>
      <c r="M151" s="37"/>
      <c r="N151" s="52">
        <f t="shared" si="12"/>
        <v>0</v>
      </c>
      <c r="O151" s="53">
        <f t="shared" si="14"/>
        <v>0</v>
      </c>
    </row>
    <row r="152" ht="14.25" spans="1:15">
      <c r="A152" s="24">
        <v>149</v>
      </c>
      <c r="B152" s="21" t="s">
        <v>330</v>
      </c>
      <c r="C152" s="25">
        <v>2022010484</v>
      </c>
      <c r="D152" s="21" t="s">
        <v>357</v>
      </c>
      <c r="E152" s="23"/>
      <c r="F152" s="23"/>
      <c r="G152" s="23"/>
      <c r="H152" s="23"/>
      <c r="I152" s="23">
        <f t="shared" si="13"/>
        <v>0</v>
      </c>
      <c r="J152" s="37"/>
      <c r="K152" s="37"/>
      <c r="L152" s="37"/>
      <c r="M152" s="37"/>
      <c r="N152" s="52">
        <f t="shared" si="12"/>
        <v>0</v>
      </c>
      <c r="O152" s="53">
        <f t="shared" si="14"/>
        <v>0</v>
      </c>
    </row>
    <row r="153" ht="14.25" spans="1:15">
      <c r="A153" s="24">
        <v>150</v>
      </c>
      <c r="B153" s="21" t="s">
        <v>330</v>
      </c>
      <c r="C153" s="25">
        <v>2022010485</v>
      </c>
      <c r="D153" s="21" t="s">
        <v>359</v>
      </c>
      <c r="E153" s="23"/>
      <c r="F153" s="23"/>
      <c r="G153" s="23"/>
      <c r="H153" s="23"/>
      <c r="I153" s="23">
        <f t="shared" si="13"/>
        <v>0</v>
      </c>
      <c r="J153" s="37"/>
      <c r="K153" s="37"/>
      <c r="L153" s="37"/>
      <c r="M153" s="37"/>
      <c r="N153" s="52">
        <f t="shared" si="12"/>
        <v>0</v>
      </c>
      <c r="O153" s="53">
        <f t="shared" si="14"/>
        <v>0</v>
      </c>
    </row>
    <row r="154" ht="14.25" spans="1:15">
      <c r="A154" s="24">
        <v>151</v>
      </c>
      <c r="B154" s="21" t="s">
        <v>330</v>
      </c>
      <c r="C154" s="25">
        <v>2022010486</v>
      </c>
      <c r="D154" s="21" t="s">
        <v>360</v>
      </c>
      <c r="E154" s="23"/>
      <c r="F154" s="23"/>
      <c r="G154" s="23"/>
      <c r="H154" s="23"/>
      <c r="I154" s="23">
        <f t="shared" si="13"/>
        <v>0</v>
      </c>
      <c r="J154" s="37" t="s">
        <v>775</v>
      </c>
      <c r="K154" s="37">
        <v>8</v>
      </c>
      <c r="L154" s="37"/>
      <c r="M154" s="37"/>
      <c r="N154" s="52">
        <f t="shared" si="12"/>
        <v>8</v>
      </c>
      <c r="O154" s="53">
        <f t="shared" si="14"/>
        <v>8</v>
      </c>
    </row>
    <row r="155" ht="14.25" spans="1:15">
      <c r="A155" s="24">
        <v>152</v>
      </c>
      <c r="B155" s="21" t="s">
        <v>330</v>
      </c>
      <c r="C155" s="25">
        <v>2022010491</v>
      </c>
      <c r="D155" s="21" t="s">
        <v>361</v>
      </c>
      <c r="E155" s="23"/>
      <c r="F155" s="23"/>
      <c r="G155" s="23"/>
      <c r="H155" s="23"/>
      <c r="I155" s="23">
        <f t="shared" si="13"/>
        <v>0</v>
      </c>
      <c r="J155" s="37"/>
      <c r="K155" s="37"/>
      <c r="L155" s="37"/>
      <c r="M155" s="37"/>
      <c r="N155" s="52">
        <f t="shared" si="12"/>
        <v>0</v>
      </c>
      <c r="O155" s="53">
        <f t="shared" si="14"/>
        <v>0</v>
      </c>
    </row>
    <row r="156" ht="14.25" spans="1:15">
      <c r="A156" s="24">
        <v>153</v>
      </c>
      <c r="B156" s="21" t="s">
        <v>330</v>
      </c>
      <c r="C156" s="25">
        <v>2022012317</v>
      </c>
      <c r="D156" s="21" t="s">
        <v>364</v>
      </c>
      <c r="E156" s="23"/>
      <c r="F156" s="23"/>
      <c r="G156" s="23"/>
      <c r="H156" s="23"/>
      <c r="I156" s="23">
        <f t="shared" si="13"/>
        <v>0</v>
      </c>
      <c r="J156" s="37"/>
      <c r="K156" s="37"/>
      <c r="L156" s="37"/>
      <c r="M156" s="37"/>
      <c r="N156" s="52">
        <f t="shared" si="12"/>
        <v>0</v>
      </c>
      <c r="O156" s="53">
        <f t="shared" si="14"/>
        <v>0</v>
      </c>
    </row>
    <row r="157" ht="14.25" spans="1:15">
      <c r="A157" s="24">
        <v>154</v>
      </c>
      <c r="B157" s="21" t="s">
        <v>330</v>
      </c>
      <c r="C157" s="25">
        <v>2022010503</v>
      </c>
      <c r="D157" s="21" t="s">
        <v>365</v>
      </c>
      <c r="E157" s="23"/>
      <c r="F157" s="23"/>
      <c r="G157" s="23"/>
      <c r="H157" s="23"/>
      <c r="I157" s="23">
        <f t="shared" si="13"/>
        <v>0</v>
      </c>
      <c r="J157" s="37"/>
      <c r="K157" s="37"/>
      <c r="L157" s="37"/>
      <c r="M157" s="37"/>
      <c r="N157" s="52">
        <f t="shared" si="12"/>
        <v>0</v>
      </c>
      <c r="O157" s="53">
        <f t="shared" si="14"/>
        <v>0</v>
      </c>
    </row>
    <row r="158" ht="14.25" spans="1:15">
      <c r="A158" s="24">
        <v>155</v>
      </c>
      <c r="B158" s="21" t="s">
        <v>330</v>
      </c>
      <c r="C158" s="25">
        <v>2022010505</v>
      </c>
      <c r="D158" s="21" t="s">
        <v>366</v>
      </c>
      <c r="E158" s="23" t="s">
        <v>779</v>
      </c>
      <c r="F158" s="23">
        <v>4</v>
      </c>
      <c r="G158" s="23"/>
      <c r="H158" s="23"/>
      <c r="I158" s="23">
        <f t="shared" si="13"/>
        <v>4</v>
      </c>
      <c r="J158" s="37" t="s">
        <v>780</v>
      </c>
      <c r="K158" s="37">
        <v>8</v>
      </c>
      <c r="L158" s="37" t="s">
        <v>781</v>
      </c>
      <c r="M158" s="37">
        <v>8</v>
      </c>
      <c r="N158" s="52">
        <f t="shared" si="12"/>
        <v>16</v>
      </c>
      <c r="O158" s="53">
        <f t="shared" si="14"/>
        <v>20</v>
      </c>
    </row>
    <row r="159" ht="14.25" spans="1:15">
      <c r="A159" s="24">
        <v>156</v>
      </c>
      <c r="B159" s="21" t="s">
        <v>330</v>
      </c>
      <c r="C159" s="25">
        <v>2022010508</v>
      </c>
      <c r="D159" s="21" t="s">
        <v>367</v>
      </c>
      <c r="E159" s="23"/>
      <c r="F159" s="23"/>
      <c r="G159" s="23"/>
      <c r="H159" s="23"/>
      <c r="I159" s="23">
        <f t="shared" si="13"/>
        <v>0</v>
      </c>
      <c r="J159" s="37"/>
      <c r="K159" s="37"/>
      <c r="L159" s="37"/>
      <c r="M159" s="37"/>
      <c r="N159" s="52">
        <f t="shared" ref="N159:N167" si="15">K159+M159</f>
        <v>0</v>
      </c>
      <c r="O159" s="53">
        <f t="shared" si="14"/>
        <v>0</v>
      </c>
    </row>
    <row r="160" ht="14.25" spans="1:15">
      <c r="A160" s="24">
        <v>157</v>
      </c>
      <c r="B160" s="21" t="s">
        <v>330</v>
      </c>
      <c r="C160" s="25">
        <v>2022010509</v>
      </c>
      <c r="D160" s="21" t="s">
        <v>368</v>
      </c>
      <c r="E160" s="23"/>
      <c r="F160" s="23"/>
      <c r="G160" s="23"/>
      <c r="H160" s="23"/>
      <c r="I160" s="23">
        <f t="shared" si="13"/>
        <v>0</v>
      </c>
      <c r="J160" s="37"/>
      <c r="K160" s="37"/>
      <c r="L160" s="37"/>
      <c r="M160" s="37"/>
      <c r="N160" s="52">
        <f t="shared" si="15"/>
        <v>0</v>
      </c>
      <c r="O160" s="53">
        <f t="shared" si="14"/>
        <v>0</v>
      </c>
    </row>
    <row r="161" ht="14.25" spans="1:15">
      <c r="A161" s="24">
        <v>158</v>
      </c>
      <c r="B161" s="21" t="s">
        <v>330</v>
      </c>
      <c r="C161" s="25">
        <v>2022010510</v>
      </c>
      <c r="D161" s="21" t="s">
        <v>369</v>
      </c>
      <c r="E161" s="23"/>
      <c r="F161" s="23"/>
      <c r="G161" s="23"/>
      <c r="H161" s="23"/>
      <c r="I161" s="23">
        <f t="shared" si="13"/>
        <v>0</v>
      </c>
      <c r="J161" s="37"/>
      <c r="K161" s="37"/>
      <c r="L161" s="37"/>
      <c r="M161" s="37"/>
      <c r="N161" s="52">
        <f t="shared" si="15"/>
        <v>0</v>
      </c>
      <c r="O161" s="53">
        <f t="shared" si="14"/>
        <v>0</v>
      </c>
    </row>
    <row r="162" ht="14.25" spans="1:15">
      <c r="A162" s="24">
        <v>159</v>
      </c>
      <c r="B162" s="21" t="s">
        <v>330</v>
      </c>
      <c r="C162" s="25">
        <v>2022010515</v>
      </c>
      <c r="D162" s="21" t="s">
        <v>370</v>
      </c>
      <c r="E162" s="23"/>
      <c r="F162" s="23"/>
      <c r="G162" s="23"/>
      <c r="H162" s="23"/>
      <c r="I162" s="23">
        <f t="shared" si="13"/>
        <v>0</v>
      </c>
      <c r="J162" s="37"/>
      <c r="K162" s="37"/>
      <c r="L162" s="37"/>
      <c r="M162" s="37"/>
      <c r="N162" s="52">
        <f t="shared" si="15"/>
        <v>0</v>
      </c>
      <c r="O162" s="53">
        <f t="shared" si="14"/>
        <v>0</v>
      </c>
    </row>
    <row r="163" ht="14.25" spans="1:15">
      <c r="A163" s="24">
        <v>160</v>
      </c>
      <c r="B163" s="21" t="s">
        <v>330</v>
      </c>
      <c r="C163" s="25">
        <v>2022010521</v>
      </c>
      <c r="D163" s="21" t="s">
        <v>371</v>
      </c>
      <c r="E163" s="23"/>
      <c r="F163" s="23"/>
      <c r="G163" s="23"/>
      <c r="H163" s="23"/>
      <c r="I163" s="23">
        <f t="shared" si="13"/>
        <v>0</v>
      </c>
      <c r="J163" s="37"/>
      <c r="K163" s="37"/>
      <c r="L163" s="37"/>
      <c r="M163" s="37"/>
      <c r="N163" s="52">
        <f t="shared" si="15"/>
        <v>0</v>
      </c>
      <c r="O163" s="53">
        <f t="shared" si="14"/>
        <v>0</v>
      </c>
    </row>
    <row r="164" ht="14.25" spans="1:15">
      <c r="A164" s="24">
        <v>161</v>
      </c>
      <c r="B164" s="21" t="s">
        <v>330</v>
      </c>
      <c r="C164" s="25">
        <v>2022010522</v>
      </c>
      <c r="D164" s="21" t="s">
        <v>372</v>
      </c>
      <c r="E164" s="23"/>
      <c r="F164" s="23"/>
      <c r="G164" s="23"/>
      <c r="H164" s="23"/>
      <c r="I164" s="23">
        <f t="shared" ref="I164:I167" si="16">F164+H164</f>
        <v>0</v>
      </c>
      <c r="J164" s="37"/>
      <c r="K164" s="37"/>
      <c r="L164" s="37"/>
      <c r="M164" s="37"/>
      <c r="N164" s="52">
        <f t="shared" si="15"/>
        <v>0</v>
      </c>
      <c r="O164" s="53">
        <f t="shared" ref="O164:O167" si="17">I164+N164</f>
        <v>0</v>
      </c>
    </row>
    <row r="165" ht="14.25" spans="1:15">
      <c r="A165" s="24">
        <v>162</v>
      </c>
      <c r="B165" s="21" t="s">
        <v>330</v>
      </c>
      <c r="C165" s="25">
        <v>2022012319</v>
      </c>
      <c r="D165" s="21" t="s">
        <v>374</v>
      </c>
      <c r="E165" s="23"/>
      <c r="F165" s="23"/>
      <c r="G165" s="23"/>
      <c r="H165" s="23"/>
      <c r="I165" s="23">
        <f t="shared" si="16"/>
        <v>0</v>
      </c>
      <c r="J165" s="37"/>
      <c r="K165" s="37"/>
      <c r="L165" s="37"/>
      <c r="M165" s="37"/>
      <c r="N165" s="52">
        <f t="shared" si="15"/>
        <v>0</v>
      </c>
      <c r="O165" s="53">
        <f t="shared" si="17"/>
        <v>0</v>
      </c>
    </row>
    <row r="166" ht="14.25" spans="1:15">
      <c r="A166" s="24">
        <v>163</v>
      </c>
      <c r="B166" s="21" t="s">
        <v>330</v>
      </c>
      <c r="C166" s="25">
        <v>2022012320</v>
      </c>
      <c r="D166" s="21" t="s">
        <v>375</v>
      </c>
      <c r="E166" s="23"/>
      <c r="F166" s="23"/>
      <c r="G166" s="23"/>
      <c r="H166" s="23"/>
      <c r="I166" s="23">
        <f t="shared" si="16"/>
        <v>0</v>
      </c>
      <c r="J166" s="37"/>
      <c r="K166" s="37"/>
      <c r="L166" s="37"/>
      <c r="M166" s="37"/>
      <c r="N166" s="52">
        <f t="shared" si="15"/>
        <v>0</v>
      </c>
      <c r="O166" s="53">
        <f t="shared" si="17"/>
        <v>0</v>
      </c>
    </row>
    <row r="167" ht="14.25" spans="1:15">
      <c r="A167" s="24">
        <v>164</v>
      </c>
      <c r="B167" s="21" t="s">
        <v>330</v>
      </c>
      <c r="C167" s="25">
        <v>2022012012</v>
      </c>
      <c r="D167" s="21" t="s">
        <v>376</v>
      </c>
      <c r="E167" s="23"/>
      <c r="F167" s="23"/>
      <c r="G167" s="23"/>
      <c r="H167" s="23"/>
      <c r="I167" s="23">
        <f t="shared" si="16"/>
        <v>0</v>
      </c>
      <c r="J167" s="37" t="s">
        <v>780</v>
      </c>
      <c r="K167" s="37">
        <v>8</v>
      </c>
      <c r="L167" s="37"/>
      <c r="M167" s="37"/>
      <c r="N167" s="52">
        <f t="shared" si="15"/>
        <v>8</v>
      </c>
      <c r="O167" s="53">
        <f t="shared" si="17"/>
        <v>8</v>
      </c>
    </row>
    <row r="168" spans="14:14">
      <c r="N168" s="6"/>
    </row>
    <row r="169" spans="14:14">
      <c r="N169" s="6"/>
    </row>
    <row r="170" spans="14:14">
      <c r="N170" s="6"/>
    </row>
    <row r="171" spans="14:14">
      <c r="N171" s="6"/>
    </row>
    <row r="172" spans="14:14">
      <c r="N172" s="6"/>
    </row>
    <row r="173" spans="14:14">
      <c r="N173" s="6"/>
    </row>
    <row r="174" spans="14:14">
      <c r="N174" s="6"/>
    </row>
    <row r="175" spans="14:14">
      <c r="N175" s="6"/>
    </row>
    <row r="176" spans="14:14">
      <c r="N176" s="6"/>
    </row>
    <row r="177" spans="14:14">
      <c r="N177" s="6"/>
    </row>
    <row r="178" spans="14:14">
      <c r="N178" s="6"/>
    </row>
    <row r="179" spans="14:14">
      <c r="N179" s="6"/>
    </row>
    <row r="180" spans="14:14">
      <c r="N180" s="6"/>
    </row>
    <row r="181" spans="14:14">
      <c r="N181" s="6"/>
    </row>
    <row r="182" spans="14:14">
      <c r="N182" s="6"/>
    </row>
    <row r="183" spans="14:14">
      <c r="N183" s="6"/>
    </row>
    <row r="184" spans="14:14">
      <c r="N184" s="6"/>
    </row>
    <row r="185" spans="14:14">
      <c r="N185" s="6"/>
    </row>
    <row r="186" spans="14:14">
      <c r="N186" s="6"/>
    </row>
    <row r="187" spans="14:14">
      <c r="N187" s="6"/>
    </row>
    <row r="188" spans="14:14">
      <c r="N188" s="6"/>
    </row>
    <row r="189" spans="14:14">
      <c r="N189" s="6"/>
    </row>
    <row r="190" spans="14:14">
      <c r="N190" s="6"/>
    </row>
    <row r="191" spans="14:14">
      <c r="N191" s="6"/>
    </row>
    <row r="192" spans="14:14">
      <c r="N192" s="6"/>
    </row>
    <row r="193" spans="14:14">
      <c r="N193" s="6"/>
    </row>
    <row r="194" spans="14:14">
      <c r="N194" s="6"/>
    </row>
    <row r="195" spans="14:14">
      <c r="N195" s="6"/>
    </row>
    <row r="196" spans="14:14">
      <c r="N196" s="6"/>
    </row>
    <row r="197" spans="14:14">
      <c r="N197" s="6"/>
    </row>
    <row r="198" spans="14:14">
      <c r="N198" s="6"/>
    </row>
    <row r="199" spans="14:14">
      <c r="N199" s="6"/>
    </row>
    <row r="200" spans="14:14">
      <c r="N200" s="6"/>
    </row>
  </sheetData>
  <mergeCells count="10">
    <mergeCell ref="A1:O1"/>
    <mergeCell ref="E2:H2"/>
    <mergeCell ref="J2:M2"/>
    <mergeCell ref="A2:A3"/>
    <mergeCell ref="B2:B3"/>
    <mergeCell ref="C2:C3"/>
    <mergeCell ref="D2:D3"/>
    <mergeCell ref="I2:I3"/>
    <mergeCell ref="N2:N3"/>
    <mergeCell ref="O2:O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1"/>
  <sheetViews>
    <sheetView topLeftCell="A82" workbookViewId="0">
      <selection activeCell="S94" sqref="S94"/>
    </sheetView>
  </sheetViews>
  <sheetFormatPr defaultColWidth="9" defaultRowHeight="14.25"/>
  <cols>
    <col min="1" max="1" width="9" style="1"/>
    <col min="2" max="2" width="16.6666666666667" style="1" customWidth="1"/>
    <col min="3" max="3" width="11.775" style="1" customWidth="1"/>
    <col min="4" max="4" width="11.2166666666667" style="1" customWidth="1"/>
    <col min="5" max="16384" width="9" style="1"/>
  </cols>
  <sheetData>
    <row r="1" ht="15.9" customHeight="1" spans="1:17">
      <c r="A1" s="2" t="s">
        <v>782</v>
      </c>
      <c r="B1" s="2" t="s">
        <v>783</v>
      </c>
      <c r="C1" s="2" t="s">
        <v>784</v>
      </c>
      <c r="D1" s="2" t="s">
        <v>785</v>
      </c>
      <c r="E1" s="2" t="s">
        <v>3</v>
      </c>
      <c r="F1" s="2" t="s">
        <v>786</v>
      </c>
      <c r="G1" s="2" t="s">
        <v>787</v>
      </c>
      <c r="H1" s="2" t="s">
        <v>788</v>
      </c>
      <c r="I1" s="2" t="s">
        <v>789</v>
      </c>
      <c r="J1" s="2" t="s">
        <v>790</v>
      </c>
      <c r="K1" s="2" t="s">
        <v>791</v>
      </c>
      <c r="L1" s="2" t="s">
        <v>792</v>
      </c>
      <c r="M1" s="2" t="s">
        <v>793</v>
      </c>
      <c r="N1" s="2" t="s">
        <v>794</v>
      </c>
      <c r="O1" s="2" t="s">
        <v>795</v>
      </c>
      <c r="P1" s="2" t="s">
        <v>796</v>
      </c>
      <c r="Q1" s="2" t="s">
        <v>797</v>
      </c>
    </row>
    <row r="2" ht="15.9" customHeight="1" spans="1:17">
      <c r="A2" s="3">
        <v>2022</v>
      </c>
      <c r="B2" s="3" t="s">
        <v>798</v>
      </c>
      <c r="C2" s="3" t="s">
        <v>36</v>
      </c>
      <c r="D2" s="3">
        <v>2022010100</v>
      </c>
      <c r="E2" s="3" t="s">
        <v>47</v>
      </c>
      <c r="F2" s="3" t="s">
        <v>799</v>
      </c>
      <c r="G2" s="3"/>
      <c r="H2" s="3">
        <v>154</v>
      </c>
      <c r="I2" s="3">
        <v>61.7</v>
      </c>
      <c r="J2" s="3">
        <v>3293</v>
      </c>
      <c r="K2" s="3">
        <v>8</v>
      </c>
      <c r="L2" s="3">
        <v>176</v>
      </c>
      <c r="M2" s="3">
        <v>13.4</v>
      </c>
      <c r="N2" s="3" t="s">
        <v>800</v>
      </c>
      <c r="O2" s="3">
        <v>44</v>
      </c>
      <c r="P2" s="3">
        <v>80.2</v>
      </c>
      <c r="Q2" s="3" t="s">
        <v>801</v>
      </c>
    </row>
    <row r="3" ht="15.9" customHeight="1" spans="1:17">
      <c r="A3" s="3">
        <v>2022</v>
      </c>
      <c r="B3" s="3" t="s">
        <v>798</v>
      </c>
      <c r="C3" s="3" t="s">
        <v>36</v>
      </c>
      <c r="D3" s="3">
        <v>2022010364</v>
      </c>
      <c r="E3" s="3" t="s">
        <v>35</v>
      </c>
      <c r="F3" s="3" t="s">
        <v>799</v>
      </c>
      <c r="G3" s="3"/>
      <c r="H3" s="3">
        <v>161</v>
      </c>
      <c r="I3" s="3">
        <v>45.6</v>
      </c>
      <c r="J3" s="3">
        <v>3340</v>
      </c>
      <c r="K3" s="3">
        <v>8.9</v>
      </c>
      <c r="L3" s="3">
        <v>158</v>
      </c>
      <c r="M3" s="3">
        <v>14.5</v>
      </c>
      <c r="N3" s="3" t="s">
        <v>802</v>
      </c>
      <c r="O3" s="3">
        <v>36</v>
      </c>
      <c r="P3" s="3">
        <v>79.1</v>
      </c>
      <c r="Q3" s="3" t="s">
        <v>803</v>
      </c>
    </row>
    <row r="4" ht="15.9" customHeight="1" spans="1:17">
      <c r="A4" s="3">
        <v>2022</v>
      </c>
      <c r="B4" s="3" t="s">
        <v>798</v>
      </c>
      <c r="C4" s="3" t="s">
        <v>36</v>
      </c>
      <c r="D4" s="3">
        <v>2022010367</v>
      </c>
      <c r="E4" s="3" t="s">
        <v>37</v>
      </c>
      <c r="F4" s="3" t="s">
        <v>799</v>
      </c>
      <c r="G4" s="3"/>
      <c r="H4" s="3">
        <v>152</v>
      </c>
      <c r="I4" s="3">
        <v>45.7</v>
      </c>
      <c r="J4" s="3">
        <v>3164</v>
      </c>
      <c r="K4" s="3">
        <v>7.9</v>
      </c>
      <c r="L4" s="3">
        <v>182</v>
      </c>
      <c r="M4" s="3">
        <v>14.4</v>
      </c>
      <c r="N4" s="3" t="s">
        <v>804</v>
      </c>
      <c r="O4" s="3">
        <v>37</v>
      </c>
      <c r="P4" s="3">
        <v>84</v>
      </c>
      <c r="Q4" s="3" t="s">
        <v>801</v>
      </c>
    </row>
    <row r="5" ht="15.9" customHeight="1" spans="1:17">
      <c r="A5" s="3">
        <v>2022</v>
      </c>
      <c r="B5" s="3" t="s">
        <v>798</v>
      </c>
      <c r="C5" s="3" t="s">
        <v>36</v>
      </c>
      <c r="D5" s="3">
        <v>2022010369</v>
      </c>
      <c r="E5" s="3" t="s">
        <v>38</v>
      </c>
      <c r="F5" s="3" t="s">
        <v>799</v>
      </c>
      <c r="G5" s="3"/>
      <c r="H5" s="3">
        <v>159</v>
      </c>
      <c r="I5" s="3">
        <v>54.2</v>
      </c>
      <c r="J5" s="3">
        <v>2879</v>
      </c>
      <c r="K5" s="3">
        <v>7.7</v>
      </c>
      <c r="L5" s="3">
        <v>187</v>
      </c>
      <c r="M5" s="3">
        <v>23.1</v>
      </c>
      <c r="N5" s="3" t="s">
        <v>805</v>
      </c>
      <c r="O5" s="3">
        <v>37</v>
      </c>
      <c r="P5" s="3">
        <v>82.8</v>
      </c>
      <c r="Q5" s="3" t="s">
        <v>801</v>
      </c>
    </row>
    <row r="6" ht="15.9" customHeight="1" spans="1:17">
      <c r="A6" s="3">
        <v>2022</v>
      </c>
      <c r="B6" s="3" t="s">
        <v>798</v>
      </c>
      <c r="C6" s="3" t="s">
        <v>36</v>
      </c>
      <c r="D6" s="3">
        <v>2022010370</v>
      </c>
      <c r="E6" s="3" t="s">
        <v>40</v>
      </c>
      <c r="F6" s="3" t="s">
        <v>799</v>
      </c>
      <c r="G6" s="3" t="s">
        <v>806</v>
      </c>
      <c r="H6" s="3" t="s">
        <v>807</v>
      </c>
      <c r="I6" s="3" t="s">
        <v>807</v>
      </c>
      <c r="J6" s="3" t="s">
        <v>807</v>
      </c>
      <c r="K6" s="3" t="s">
        <v>807</v>
      </c>
      <c r="L6" s="3" t="s">
        <v>807</v>
      </c>
      <c r="M6" s="3" t="s">
        <v>807</v>
      </c>
      <c r="N6" s="3" t="s">
        <v>807</v>
      </c>
      <c r="O6" s="3" t="s">
        <v>807</v>
      </c>
      <c r="P6" s="3">
        <v>60</v>
      </c>
      <c r="Q6" s="3" t="s">
        <v>806</v>
      </c>
    </row>
    <row r="7" ht="15.9" customHeight="1" spans="1:17">
      <c r="A7" s="3">
        <v>2022</v>
      </c>
      <c r="B7" s="3" t="s">
        <v>798</v>
      </c>
      <c r="C7" s="3" t="s">
        <v>36</v>
      </c>
      <c r="D7" s="3">
        <v>2022010371</v>
      </c>
      <c r="E7" s="3" t="s">
        <v>41</v>
      </c>
      <c r="F7" s="3" t="s">
        <v>799</v>
      </c>
      <c r="G7" s="3"/>
      <c r="H7" s="3">
        <v>158.5</v>
      </c>
      <c r="I7" s="3">
        <v>54.1</v>
      </c>
      <c r="J7" s="3">
        <v>3610</v>
      </c>
      <c r="K7" s="3">
        <v>8.2</v>
      </c>
      <c r="L7" s="3">
        <v>184</v>
      </c>
      <c r="M7" s="3">
        <v>12.1</v>
      </c>
      <c r="N7" s="3" t="s">
        <v>808</v>
      </c>
      <c r="O7" s="3">
        <v>43</v>
      </c>
      <c r="P7" s="3">
        <v>82</v>
      </c>
      <c r="Q7" s="3" t="s">
        <v>801</v>
      </c>
    </row>
    <row r="8" ht="15.9" customHeight="1" spans="1:17">
      <c r="A8" s="3">
        <v>2022</v>
      </c>
      <c r="B8" s="3" t="s">
        <v>798</v>
      </c>
      <c r="C8" s="3" t="s">
        <v>36</v>
      </c>
      <c r="D8" s="3">
        <v>2022010372</v>
      </c>
      <c r="E8" s="3" t="s">
        <v>42</v>
      </c>
      <c r="F8" s="3" t="s">
        <v>799</v>
      </c>
      <c r="G8" s="3"/>
      <c r="H8" s="3">
        <v>164</v>
      </c>
      <c r="I8" s="3">
        <v>50.1</v>
      </c>
      <c r="J8" s="3">
        <v>3030</v>
      </c>
      <c r="K8" s="3">
        <v>8.6</v>
      </c>
      <c r="L8" s="3">
        <v>172</v>
      </c>
      <c r="M8" s="3">
        <v>3.4</v>
      </c>
      <c r="N8" s="3" t="s">
        <v>809</v>
      </c>
      <c r="O8" s="3">
        <v>33</v>
      </c>
      <c r="P8" s="3">
        <v>70.2</v>
      </c>
      <c r="Q8" s="3" t="s">
        <v>803</v>
      </c>
    </row>
    <row r="9" ht="15.9" customHeight="1" spans="1:17">
      <c r="A9" s="3">
        <v>2022</v>
      </c>
      <c r="B9" s="3" t="s">
        <v>798</v>
      </c>
      <c r="C9" s="3" t="s">
        <v>36</v>
      </c>
      <c r="D9" s="3">
        <v>2022010373</v>
      </c>
      <c r="E9" s="3" t="s">
        <v>43</v>
      </c>
      <c r="F9" s="3" t="s">
        <v>799</v>
      </c>
      <c r="G9" s="3"/>
      <c r="H9" s="3">
        <v>162.5</v>
      </c>
      <c r="I9" s="3">
        <v>58</v>
      </c>
      <c r="J9" s="3">
        <v>3337</v>
      </c>
      <c r="K9" s="3">
        <v>8.6</v>
      </c>
      <c r="L9" s="3">
        <v>165</v>
      </c>
      <c r="M9" s="3">
        <v>21</v>
      </c>
      <c r="N9" s="3" t="s">
        <v>810</v>
      </c>
      <c r="O9" s="3">
        <v>20</v>
      </c>
      <c r="P9" s="3">
        <v>77.6</v>
      </c>
      <c r="Q9" s="3" t="s">
        <v>803</v>
      </c>
    </row>
    <row r="10" ht="15.9" customHeight="1" spans="1:17">
      <c r="A10" s="3">
        <v>2022</v>
      </c>
      <c r="B10" s="3" t="s">
        <v>798</v>
      </c>
      <c r="C10" s="3" t="s">
        <v>36</v>
      </c>
      <c r="D10" s="3">
        <v>2022010374</v>
      </c>
      <c r="E10" s="3" t="s">
        <v>44</v>
      </c>
      <c r="F10" s="3" t="s">
        <v>799</v>
      </c>
      <c r="G10" s="3"/>
      <c r="H10" s="3">
        <v>165.5</v>
      </c>
      <c r="I10" s="3">
        <v>61.9</v>
      </c>
      <c r="J10" s="3">
        <v>3382</v>
      </c>
      <c r="K10" s="3">
        <v>8.4</v>
      </c>
      <c r="L10" s="3">
        <v>181</v>
      </c>
      <c r="M10" s="3">
        <v>19.3</v>
      </c>
      <c r="N10" s="3" t="s">
        <v>811</v>
      </c>
      <c r="O10" s="3">
        <v>33</v>
      </c>
      <c r="P10" s="3">
        <v>82.7</v>
      </c>
      <c r="Q10" s="3" t="s">
        <v>801</v>
      </c>
    </row>
    <row r="11" ht="15.9" customHeight="1" spans="1:17">
      <c r="A11" s="3">
        <v>2022</v>
      </c>
      <c r="B11" s="3" t="s">
        <v>798</v>
      </c>
      <c r="C11" s="3" t="s">
        <v>36</v>
      </c>
      <c r="D11" s="3">
        <v>2022010377</v>
      </c>
      <c r="E11" s="3" t="s">
        <v>48</v>
      </c>
      <c r="F11" s="3" t="s">
        <v>812</v>
      </c>
      <c r="G11" s="3"/>
      <c r="H11" s="3">
        <v>165</v>
      </c>
      <c r="I11" s="3">
        <v>66.9</v>
      </c>
      <c r="J11" s="3">
        <v>6265</v>
      </c>
      <c r="K11" s="3">
        <v>8</v>
      </c>
      <c r="L11" s="3">
        <v>168</v>
      </c>
      <c r="M11" s="3">
        <v>4.1</v>
      </c>
      <c r="N11" s="3" t="s">
        <v>813</v>
      </c>
      <c r="O11" s="3">
        <v>0</v>
      </c>
      <c r="P11" s="3">
        <v>57</v>
      </c>
      <c r="Q11" s="3" t="s">
        <v>814</v>
      </c>
    </row>
    <row r="12" ht="15.9" customHeight="1" spans="1:17">
      <c r="A12" s="3">
        <v>2022</v>
      </c>
      <c r="B12" s="3" t="s">
        <v>798</v>
      </c>
      <c r="C12" s="3" t="s">
        <v>36</v>
      </c>
      <c r="D12" s="3">
        <v>2022010379</v>
      </c>
      <c r="E12" s="3" t="s">
        <v>49</v>
      </c>
      <c r="F12" s="3" t="s">
        <v>812</v>
      </c>
      <c r="G12" s="3"/>
      <c r="H12" s="3">
        <v>171.5</v>
      </c>
      <c r="I12" s="3">
        <v>79.3</v>
      </c>
      <c r="J12" s="3">
        <v>5271</v>
      </c>
      <c r="K12" s="3">
        <v>7.7</v>
      </c>
      <c r="L12" s="3">
        <v>199</v>
      </c>
      <c r="M12" s="3">
        <v>7.2</v>
      </c>
      <c r="N12" s="3" t="s">
        <v>815</v>
      </c>
      <c r="O12" s="3">
        <v>1</v>
      </c>
      <c r="P12" s="3">
        <v>67</v>
      </c>
      <c r="Q12" s="3" t="s">
        <v>803</v>
      </c>
    </row>
    <row r="13" ht="15.9" customHeight="1" spans="1:17">
      <c r="A13" s="3">
        <v>2022</v>
      </c>
      <c r="B13" s="3" t="s">
        <v>798</v>
      </c>
      <c r="C13" s="3" t="s">
        <v>36</v>
      </c>
      <c r="D13" s="3">
        <v>2022010382</v>
      </c>
      <c r="E13" s="3" t="s">
        <v>50</v>
      </c>
      <c r="F13" s="3" t="s">
        <v>812</v>
      </c>
      <c r="G13" s="3"/>
      <c r="H13" s="3">
        <v>171.5</v>
      </c>
      <c r="I13" s="3">
        <v>56</v>
      </c>
      <c r="J13" s="3">
        <v>4559</v>
      </c>
      <c r="K13" s="3">
        <v>7.1</v>
      </c>
      <c r="L13" s="3">
        <v>247</v>
      </c>
      <c r="M13" s="3">
        <v>-2.5</v>
      </c>
      <c r="N13" s="3" t="s">
        <v>816</v>
      </c>
      <c r="O13" s="3">
        <v>8</v>
      </c>
      <c r="P13" s="3">
        <v>71.2</v>
      </c>
      <c r="Q13" s="3" t="s">
        <v>803</v>
      </c>
    </row>
    <row r="14" ht="15.9" customHeight="1" spans="1:17">
      <c r="A14" s="3">
        <v>2022</v>
      </c>
      <c r="B14" s="3" t="s">
        <v>798</v>
      </c>
      <c r="C14" s="3" t="s">
        <v>36</v>
      </c>
      <c r="D14" s="3">
        <v>2022010383</v>
      </c>
      <c r="E14" s="3" t="s">
        <v>51</v>
      </c>
      <c r="F14" s="3" t="s">
        <v>812</v>
      </c>
      <c r="G14" s="3"/>
      <c r="H14" s="3">
        <v>179</v>
      </c>
      <c r="I14" s="3">
        <v>74.6</v>
      </c>
      <c r="J14" s="3">
        <v>5774</v>
      </c>
      <c r="K14" s="3">
        <v>7.7</v>
      </c>
      <c r="L14" s="3">
        <v>203</v>
      </c>
      <c r="M14" s="3">
        <v>4.8</v>
      </c>
      <c r="N14" s="3" t="s">
        <v>817</v>
      </c>
      <c r="O14" s="3">
        <v>0</v>
      </c>
      <c r="P14" s="3">
        <v>67.8</v>
      </c>
      <c r="Q14" s="3" t="s">
        <v>803</v>
      </c>
    </row>
    <row r="15" ht="15.9" customHeight="1" spans="1:17">
      <c r="A15" s="3">
        <v>2022</v>
      </c>
      <c r="B15" s="3" t="s">
        <v>798</v>
      </c>
      <c r="C15" s="3" t="s">
        <v>36</v>
      </c>
      <c r="D15" s="3">
        <v>2022010384</v>
      </c>
      <c r="E15" s="3" t="s">
        <v>52</v>
      </c>
      <c r="F15" s="3" t="s">
        <v>812</v>
      </c>
      <c r="G15" s="3"/>
      <c r="H15" s="3">
        <v>181</v>
      </c>
      <c r="I15" s="3">
        <v>82.1</v>
      </c>
      <c r="J15" s="3">
        <v>4864</v>
      </c>
      <c r="K15" s="3">
        <v>7.1</v>
      </c>
      <c r="L15" s="3">
        <v>222</v>
      </c>
      <c r="M15" s="3">
        <v>17</v>
      </c>
      <c r="N15" s="3" t="s">
        <v>818</v>
      </c>
      <c r="O15" s="3">
        <v>0</v>
      </c>
      <c r="P15" s="3">
        <v>68.3</v>
      </c>
      <c r="Q15" s="3" t="s">
        <v>803</v>
      </c>
    </row>
    <row r="16" ht="15.9" customHeight="1" spans="1:17">
      <c r="A16" s="3">
        <v>2022</v>
      </c>
      <c r="B16" s="3" t="s">
        <v>798</v>
      </c>
      <c r="C16" s="3" t="s">
        <v>36</v>
      </c>
      <c r="D16" s="3">
        <v>2022010385</v>
      </c>
      <c r="E16" s="3" t="s">
        <v>53</v>
      </c>
      <c r="F16" s="3" t="s">
        <v>812</v>
      </c>
      <c r="G16" s="3"/>
      <c r="H16" s="3">
        <v>182</v>
      </c>
      <c r="I16" s="3">
        <v>73.5</v>
      </c>
      <c r="J16" s="3">
        <v>5944</v>
      </c>
      <c r="K16" s="3">
        <v>6.4</v>
      </c>
      <c r="L16" s="3">
        <v>261</v>
      </c>
      <c r="M16" s="3">
        <v>17.5</v>
      </c>
      <c r="N16" s="3" t="s">
        <v>819</v>
      </c>
      <c r="O16" s="3">
        <v>4</v>
      </c>
      <c r="P16" s="3">
        <v>80.7</v>
      </c>
      <c r="Q16" s="3" t="s">
        <v>801</v>
      </c>
    </row>
    <row r="17" ht="15.9" customHeight="1" spans="1:17">
      <c r="A17" s="3">
        <v>2022</v>
      </c>
      <c r="B17" s="3" t="s">
        <v>798</v>
      </c>
      <c r="C17" s="3" t="s">
        <v>36</v>
      </c>
      <c r="D17" s="3">
        <v>2022010386</v>
      </c>
      <c r="E17" s="3" t="s">
        <v>54</v>
      </c>
      <c r="F17" s="3" t="s">
        <v>812</v>
      </c>
      <c r="G17" s="3" t="s">
        <v>806</v>
      </c>
      <c r="H17" s="3" t="s">
        <v>807</v>
      </c>
      <c r="I17" s="3" t="s">
        <v>807</v>
      </c>
      <c r="J17" s="3" t="s">
        <v>807</v>
      </c>
      <c r="K17" s="3" t="s">
        <v>807</v>
      </c>
      <c r="L17" s="3" t="s">
        <v>807</v>
      </c>
      <c r="M17" s="3" t="s">
        <v>807</v>
      </c>
      <c r="N17" s="3" t="s">
        <v>807</v>
      </c>
      <c r="O17" s="3" t="s">
        <v>807</v>
      </c>
      <c r="P17" s="3">
        <v>60</v>
      </c>
      <c r="Q17" s="3" t="s">
        <v>806</v>
      </c>
    </row>
    <row r="18" ht="15.9" customHeight="1" spans="1:17">
      <c r="A18" s="3">
        <v>2022</v>
      </c>
      <c r="B18" s="3" t="s">
        <v>798</v>
      </c>
      <c r="C18" s="3" t="s">
        <v>36</v>
      </c>
      <c r="D18" s="3">
        <v>2022010389</v>
      </c>
      <c r="E18" s="3" t="s">
        <v>55</v>
      </c>
      <c r="F18" s="3" t="s">
        <v>812</v>
      </c>
      <c r="G18" s="3" t="s">
        <v>806</v>
      </c>
      <c r="H18" s="3" t="s">
        <v>807</v>
      </c>
      <c r="I18" s="3" t="s">
        <v>807</v>
      </c>
      <c r="J18" s="3" t="s">
        <v>807</v>
      </c>
      <c r="K18" s="3" t="s">
        <v>807</v>
      </c>
      <c r="L18" s="3" t="s">
        <v>807</v>
      </c>
      <c r="M18" s="3" t="s">
        <v>807</v>
      </c>
      <c r="N18" s="3" t="s">
        <v>807</v>
      </c>
      <c r="O18" s="3" t="s">
        <v>807</v>
      </c>
      <c r="P18" s="3">
        <v>60</v>
      </c>
      <c r="Q18" s="3" t="s">
        <v>806</v>
      </c>
    </row>
    <row r="19" ht="15.9" customHeight="1" spans="1:17">
      <c r="A19" s="3">
        <v>2022</v>
      </c>
      <c r="B19" s="3" t="s">
        <v>798</v>
      </c>
      <c r="C19" s="3" t="s">
        <v>36</v>
      </c>
      <c r="D19" s="3">
        <v>2022010390</v>
      </c>
      <c r="E19" s="3" t="s">
        <v>56</v>
      </c>
      <c r="F19" s="3" t="s">
        <v>812</v>
      </c>
      <c r="G19" s="3"/>
      <c r="H19" s="3">
        <v>173</v>
      </c>
      <c r="I19" s="3">
        <v>61.2</v>
      </c>
      <c r="J19" s="3">
        <v>5281</v>
      </c>
      <c r="K19" s="3">
        <v>6.8</v>
      </c>
      <c r="L19" s="3">
        <v>217</v>
      </c>
      <c r="M19" s="3">
        <v>0.5</v>
      </c>
      <c r="N19" s="3" t="s">
        <v>820</v>
      </c>
      <c r="O19" s="3">
        <v>0</v>
      </c>
      <c r="P19" s="3">
        <v>70.6</v>
      </c>
      <c r="Q19" s="3" t="s">
        <v>803</v>
      </c>
    </row>
    <row r="20" ht="15.9" customHeight="1" spans="1:17">
      <c r="A20" s="3">
        <v>2022</v>
      </c>
      <c r="B20" s="3" t="s">
        <v>798</v>
      </c>
      <c r="C20" s="3" t="s">
        <v>36</v>
      </c>
      <c r="D20" s="3">
        <v>2022010392</v>
      </c>
      <c r="E20" s="3" t="s">
        <v>57</v>
      </c>
      <c r="F20" s="3" t="s">
        <v>812</v>
      </c>
      <c r="G20" s="3"/>
      <c r="H20" s="3">
        <v>170</v>
      </c>
      <c r="I20" s="3">
        <v>53.5</v>
      </c>
      <c r="J20" s="3">
        <v>3832</v>
      </c>
      <c r="K20" s="3">
        <v>6.3</v>
      </c>
      <c r="L20" s="3">
        <v>254</v>
      </c>
      <c r="M20" s="3">
        <v>4.7</v>
      </c>
      <c r="N20" s="3" t="s">
        <v>821</v>
      </c>
      <c r="O20" s="3">
        <v>12</v>
      </c>
      <c r="P20" s="3">
        <v>81.8</v>
      </c>
      <c r="Q20" s="3" t="s">
        <v>801</v>
      </c>
    </row>
    <row r="21" ht="15.9" customHeight="1" spans="1:17">
      <c r="A21" s="3">
        <v>2022</v>
      </c>
      <c r="B21" s="3" t="s">
        <v>798</v>
      </c>
      <c r="C21" s="3" t="s">
        <v>36</v>
      </c>
      <c r="D21" s="3">
        <v>2022010394</v>
      </c>
      <c r="E21" s="3" t="s">
        <v>58</v>
      </c>
      <c r="F21" s="3" t="s">
        <v>812</v>
      </c>
      <c r="G21" s="3"/>
      <c r="H21" s="3">
        <v>170</v>
      </c>
      <c r="I21" s="3">
        <v>52.7</v>
      </c>
      <c r="J21" s="3">
        <v>5062</v>
      </c>
      <c r="K21" s="3">
        <v>6.6</v>
      </c>
      <c r="L21" s="3">
        <v>236</v>
      </c>
      <c r="M21" s="3">
        <v>5.3</v>
      </c>
      <c r="N21" s="3" t="s">
        <v>822</v>
      </c>
      <c r="O21" s="3">
        <v>5</v>
      </c>
      <c r="P21" s="3">
        <v>81.6</v>
      </c>
      <c r="Q21" s="3" t="s">
        <v>801</v>
      </c>
    </row>
    <row r="22" ht="15.9" customHeight="1" spans="1:17">
      <c r="A22" s="3">
        <v>2022</v>
      </c>
      <c r="B22" s="3" t="s">
        <v>798</v>
      </c>
      <c r="C22" s="3" t="s">
        <v>36</v>
      </c>
      <c r="D22" s="3">
        <v>2022010397</v>
      </c>
      <c r="E22" s="3" t="s">
        <v>46</v>
      </c>
      <c r="F22" s="3" t="s">
        <v>799</v>
      </c>
      <c r="G22" s="3"/>
      <c r="H22" s="3">
        <v>147</v>
      </c>
      <c r="I22" s="3">
        <v>35.6</v>
      </c>
      <c r="J22" s="3">
        <v>3051</v>
      </c>
      <c r="K22" s="3">
        <v>9.1</v>
      </c>
      <c r="L22" s="3">
        <v>158</v>
      </c>
      <c r="M22" s="3">
        <v>10.6</v>
      </c>
      <c r="N22" s="3" t="s">
        <v>823</v>
      </c>
      <c r="O22" s="3">
        <v>37</v>
      </c>
      <c r="P22" s="3">
        <v>72</v>
      </c>
      <c r="Q22" s="3" t="s">
        <v>803</v>
      </c>
    </row>
    <row r="23" ht="15.9" customHeight="1" spans="1:17">
      <c r="A23" s="3">
        <v>2022</v>
      </c>
      <c r="B23" s="3" t="s">
        <v>798</v>
      </c>
      <c r="C23" s="3" t="s">
        <v>36</v>
      </c>
      <c r="D23" s="3">
        <v>2022010409</v>
      </c>
      <c r="E23" s="3" t="s">
        <v>60</v>
      </c>
      <c r="F23" s="3" t="s">
        <v>812</v>
      </c>
      <c r="G23" s="3"/>
      <c r="H23" s="3">
        <v>166</v>
      </c>
      <c r="I23" s="3">
        <v>57.7</v>
      </c>
      <c r="J23" s="3">
        <v>3620</v>
      </c>
      <c r="K23" s="3">
        <v>7.2</v>
      </c>
      <c r="L23" s="3">
        <v>220</v>
      </c>
      <c r="M23" s="3">
        <v>5.7</v>
      </c>
      <c r="N23" s="3" t="s">
        <v>824</v>
      </c>
      <c r="O23" s="3">
        <v>0</v>
      </c>
      <c r="P23" s="3">
        <v>63.6</v>
      </c>
      <c r="Q23" s="3" t="s">
        <v>803</v>
      </c>
    </row>
    <row r="24" ht="15.9" customHeight="1" spans="1:17">
      <c r="A24" s="3">
        <v>2022</v>
      </c>
      <c r="B24" s="3" t="s">
        <v>798</v>
      </c>
      <c r="C24" s="3" t="s">
        <v>36</v>
      </c>
      <c r="D24" s="3">
        <v>2022010411</v>
      </c>
      <c r="E24" s="3" t="s">
        <v>61</v>
      </c>
      <c r="F24" s="3" t="s">
        <v>812</v>
      </c>
      <c r="G24" s="3"/>
      <c r="H24" s="3">
        <v>178.5</v>
      </c>
      <c r="I24" s="3">
        <v>56.6</v>
      </c>
      <c r="J24" s="3">
        <v>5268</v>
      </c>
      <c r="K24" s="3">
        <v>6.8</v>
      </c>
      <c r="L24" s="3">
        <v>230</v>
      </c>
      <c r="M24" s="3">
        <v>-2.6</v>
      </c>
      <c r="N24" s="3" t="s">
        <v>825</v>
      </c>
      <c r="O24" s="3">
        <v>17</v>
      </c>
      <c r="P24" s="3">
        <v>76</v>
      </c>
      <c r="Q24" s="3" t="s">
        <v>803</v>
      </c>
    </row>
    <row r="25" ht="15.9" customHeight="1" spans="1:17">
      <c r="A25" s="3">
        <v>2022</v>
      </c>
      <c r="B25" s="3" t="s">
        <v>798</v>
      </c>
      <c r="C25" s="3" t="s">
        <v>36</v>
      </c>
      <c r="D25" s="3">
        <v>2022010412</v>
      </c>
      <c r="E25" s="3" t="s">
        <v>62</v>
      </c>
      <c r="F25" s="3" t="s">
        <v>812</v>
      </c>
      <c r="G25" s="3"/>
      <c r="H25" s="3">
        <v>181.5</v>
      </c>
      <c r="I25" s="3">
        <v>72.5</v>
      </c>
      <c r="J25" s="3">
        <v>5087</v>
      </c>
      <c r="K25" s="3">
        <v>6.7</v>
      </c>
      <c r="L25" s="3">
        <v>255</v>
      </c>
      <c r="M25" s="3">
        <v>13.7</v>
      </c>
      <c r="N25" s="3" t="s">
        <v>826</v>
      </c>
      <c r="O25" s="3">
        <v>16</v>
      </c>
      <c r="P25" s="3">
        <v>88.7</v>
      </c>
      <c r="Q25" s="3" t="s">
        <v>801</v>
      </c>
    </row>
    <row r="26" ht="15.9" customHeight="1" spans="1:17">
      <c r="A26" s="3">
        <v>2022</v>
      </c>
      <c r="B26" s="3" t="s">
        <v>798</v>
      </c>
      <c r="C26" s="3" t="s">
        <v>36</v>
      </c>
      <c r="D26" s="3">
        <v>2022010413</v>
      </c>
      <c r="E26" s="3" t="s">
        <v>63</v>
      </c>
      <c r="F26" s="3" t="s">
        <v>812</v>
      </c>
      <c r="G26" s="3"/>
      <c r="H26" s="3">
        <v>175</v>
      </c>
      <c r="I26" s="3">
        <v>80.8</v>
      </c>
      <c r="J26" s="3">
        <v>5430</v>
      </c>
      <c r="K26" s="3">
        <v>6.9</v>
      </c>
      <c r="L26" s="3">
        <v>225</v>
      </c>
      <c r="M26" s="3">
        <v>4.2</v>
      </c>
      <c r="N26" s="3" t="s">
        <v>827</v>
      </c>
      <c r="O26" s="3">
        <v>0</v>
      </c>
      <c r="P26" s="3">
        <v>67.8</v>
      </c>
      <c r="Q26" s="3" t="s">
        <v>803</v>
      </c>
    </row>
    <row r="27" ht="15.9" customHeight="1" spans="1:17">
      <c r="A27" s="3">
        <v>2022</v>
      </c>
      <c r="B27" s="3" t="s">
        <v>798</v>
      </c>
      <c r="C27" s="3" t="s">
        <v>36</v>
      </c>
      <c r="D27" s="3">
        <v>2022010414</v>
      </c>
      <c r="E27" s="3" t="s">
        <v>64</v>
      </c>
      <c r="F27" s="3" t="s">
        <v>812</v>
      </c>
      <c r="G27" s="3"/>
      <c r="H27" s="3" t="s">
        <v>807</v>
      </c>
      <c r="I27" s="3" t="s">
        <v>807</v>
      </c>
      <c r="J27" s="3" t="s">
        <v>807</v>
      </c>
      <c r="K27" s="3" t="s">
        <v>807</v>
      </c>
      <c r="L27" s="3" t="s">
        <v>807</v>
      </c>
      <c r="M27" s="3" t="s">
        <v>807</v>
      </c>
      <c r="N27" s="3" t="s">
        <v>807</v>
      </c>
      <c r="O27" s="3" t="s">
        <v>807</v>
      </c>
      <c r="P27" s="3">
        <v>0</v>
      </c>
      <c r="Q27" s="3" t="s">
        <v>814</v>
      </c>
    </row>
    <row r="28" ht="15.9" customHeight="1" spans="1:17">
      <c r="A28" s="3">
        <v>2022</v>
      </c>
      <c r="B28" s="3" t="s">
        <v>798</v>
      </c>
      <c r="C28" s="3" t="s">
        <v>36</v>
      </c>
      <c r="D28" s="3">
        <v>2022010418</v>
      </c>
      <c r="E28" s="3" t="s">
        <v>65</v>
      </c>
      <c r="F28" s="3" t="s">
        <v>812</v>
      </c>
      <c r="G28" s="3"/>
      <c r="H28" s="3">
        <v>178</v>
      </c>
      <c r="I28" s="3">
        <v>67.7</v>
      </c>
      <c r="J28" s="3">
        <v>3901</v>
      </c>
      <c r="K28" s="3">
        <v>6.9</v>
      </c>
      <c r="L28" s="3">
        <v>236</v>
      </c>
      <c r="M28" s="3">
        <v>-5.6</v>
      </c>
      <c r="N28" s="3" t="s">
        <v>828</v>
      </c>
      <c r="O28" s="3">
        <v>6</v>
      </c>
      <c r="P28" s="3">
        <v>68.4</v>
      </c>
      <c r="Q28" s="3" t="s">
        <v>803</v>
      </c>
    </row>
    <row r="29" ht="15.9" customHeight="1" spans="1:17">
      <c r="A29" s="3">
        <v>2022</v>
      </c>
      <c r="B29" s="3" t="s">
        <v>798</v>
      </c>
      <c r="C29" s="3" t="s">
        <v>36</v>
      </c>
      <c r="D29" s="3">
        <v>2022010419</v>
      </c>
      <c r="E29" s="3" t="s">
        <v>66</v>
      </c>
      <c r="F29" s="3" t="s">
        <v>812</v>
      </c>
      <c r="G29" s="3"/>
      <c r="H29" s="3">
        <v>176.5</v>
      </c>
      <c r="I29" s="3">
        <v>66.5</v>
      </c>
      <c r="J29" s="3">
        <v>6039</v>
      </c>
      <c r="K29" s="3">
        <v>7.4</v>
      </c>
      <c r="L29" s="3">
        <v>222</v>
      </c>
      <c r="M29" s="3">
        <v>4.4</v>
      </c>
      <c r="N29" s="3" t="s">
        <v>829</v>
      </c>
      <c r="O29" s="3">
        <v>0</v>
      </c>
      <c r="P29" s="3">
        <v>71.4</v>
      </c>
      <c r="Q29" s="3" t="s">
        <v>803</v>
      </c>
    </row>
    <row r="30" ht="15.9" customHeight="1" spans="1:17">
      <c r="A30" s="3">
        <v>2022</v>
      </c>
      <c r="B30" s="3" t="s">
        <v>798</v>
      </c>
      <c r="C30" s="3" t="s">
        <v>36</v>
      </c>
      <c r="D30" s="3">
        <v>2022010516</v>
      </c>
      <c r="E30" s="3" t="s">
        <v>67</v>
      </c>
      <c r="F30" s="3" t="s">
        <v>812</v>
      </c>
      <c r="G30" s="3"/>
      <c r="H30" s="3">
        <v>181</v>
      </c>
      <c r="I30" s="3">
        <v>64.2</v>
      </c>
      <c r="J30" s="3">
        <v>5056</v>
      </c>
      <c r="K30" s="3">
        <v>6.9</v>
      </c>
      <c r="L30" s="3">
        <v>213</v>
      </c>
      <c r="M30" s="3">
        <v>4.2</v>
      </c>
      <c r="N30" s="3" t="s">
        <v>830</v>
      </c>
      <c r="O30" s="3">
        <v>0</v>
      </c>
      <c r="P30" s="3">
        <v>73</v>
      </c>
      <c r="Q30" s="3" t="s">
        <v>803</v>
      </c>
    </row>
    <row r="31" ht="15.9" customHeight="1" spans="1:17">
      <c r="A31" s="3">
        <v>2022</v>
      </c>
      <c r="B31" s="3" t="s">
        <v>798</v>
      </c>
      <c r="C31" s="3" t="s">
        <v>36</v>
      </c>
      <c r="D31" s="3">
        <v>2022010518</v>
      </c>
      <c r="E31" s="3" t="s">
        <v>68</v>
      </c>
      <c r="F31" s="3" t="s">
        <v>812</v>
      </c>
      <c r="G31" s="3"/>
      <c r="H31" s="3">
        <v>182</v>
      </c>
      <c r="I31" s="3">
        <v>73.4</v>
      </c>
      <c r="J31" s="3">
        <v>4474</v>
      </c>
      <c r="K31" s="3">
        <v>6.6</v>
      </c>
      <c r="L31" s="3">
        <v>234</v>
      </c>
      <c r="M31" s="3">
        <v>-1.6</v>
      </c>
      <c r="N31" s="3" t="s">
        <v>831</v>
      </c>
      <c r="O31" s="3">
        <v>0</v>
      </c>
      <c r="P31" s="3">
        <v>70.2</v>
      </c>
      <c r="Q31" s="3" t="s">
        <v>803</v>
      </c>
    </row>
    <row r="32" ht="15.9" customHeight="1" spans="1:17">
      <c r="A32" s="3">
        <v>2022</v>
      </c>
      <c r="B32" s="3" t="s">
        <v>798</v>
      </c>
      <c r="C32" s="3" t="s">
        <v>36</v>
      </c>
      <c r="D32" s="3">
        <v>2022010519</v>
      </c>
      <c r="E32" s="3" t="s">
        <v>69</v>
      </c>
      <c r="F32" s="3" t="s">
        <v>812</v>
      </c>
      <c r="G32" s="3"/>
      <c r="H32" s="3">
        <v>178</v>
      </c>
      <c r="I32" s="3">
        <v>72</v>
      </c>
      <c r="J32" s="3">
        <v>5742</v>
      </c>
      <c r="K32" s="3">
        <v>6</v>
      </c>
      <c r="L32" s="3">
        <v>289</v>
      </c>
      <c r="M32" s="3">
        <v>26</v>
      </c>
      <c r="N32" s="3" t="s">
        <v>832</v>
      </c>
      <c r="O32" s="3">
        <v>19</v>
      </c>
      <c r="P32" s="3">
        <v>103</v>
      </c>
      <c r="Q32" s="3" t="s">
        <v>833</v>
      </c>
    </row>
    <row r="33" ht="15.9" customHeight="1" spans="1:17">
      <c r="A33" s="3">
        <v>2022</v>
      </c>
      <c r="B33" s="3" t="s">
        <v>798</v>
      </c>
      <c r="C33" s="3" t="s">
        <v>36</v>
      </c>
      <c r="D33" s="3">
        <v>2022010622</v>
      </c>
      <c r="E33" s="3" t="s">
        <v>70</v>
      </c>
      <c r="F33" s="3" t="s">
        <v>812</v>
      </c>
      <c r="G33" s="3"/>
      <c r="H33" s="3">
        <v>165.5</v>
      </c>
      <c r="I33" s="3">
        <v>60.9</v>
      </c>
      <c r="J33" s="3">
        <v>4360</v>
      </c>
      <c r="K33" s="3">
        <v>7</v>
      </c>
      <c r="L33" s="3">
        <v>207</v>
      </c>
      <c r="M33" s="3">
        <v>6.8</v>
      </c>
      <c r="N33" s="3" t="s">
        <v>829</v>
      </c>
      <c r="O33" s="3">
        <v>4</v>
      </c>
      <c r="P33" s="3">
        <v>69</v>
      </c>
      <c r="Q33" s="3" t="s">
        <v>803</v>
      </c>
    </row>
    <row r="34" ht="15.9" customHeight="1" spans="1:17">
      <c r="A34" s="3">
        <v>2022</v>
      </c>
      <c r="B34" s="3" t="s">
        <v>798</v>
      </c>
      <c r="C34" s="3" t="s">
        <v>36</v>
      </c>
      <c r="D34" s="3">
        <v>2022012311</v>
      </c>
      <c r="E34" s="3" t="s">
        <v>45</v>
      </c>
      <c r="F34" s="3" t="s">
        <v>799</v>
      </c>
      <c r="G34" s="3"/>
      <c r="H34" s="3">
        <v>161</v>
      </c>
      <c r="I34" s="3">
        <v>63.3</v>
      </c>
      <c r="J34" s="3">
        <v>3913</v>
      </c>
      <c r="K34" s="3">
        <v>8.6</v>
      </c>
      <c r="L34" s="3">
        <v>179</v>
      </c>
      <c r="M34" s="3">
        <v>8.5</v>
      </c>
      <c r="N34" s="3" t="s">
        <v>819</v>
      </c>
      <c r="O34" s="3">
        <v>28</v>
      </c>
      <c r="P34" s="3">
        <v>76.8</v>
      </c>
      <c r="Q34" s="3" t="s">
        <v>803</v>
      </c>
    </row>
    <row r="35" ht="15.9" customHeight="1" spans="1:17">
      <c r="A35" s="3">
        <v>2022</v>
      </c>
      <c r="B35" s="3" t="s">
        <v>798</v>
      </c>
      <c r="C35" s="3" t="s">
        <v>36</v>
      </c>
      <c r="D35" s="3">
        <v>2022012312</v>
      </c>
      <c r="E35" s="3" t="s">
        <v>59</v>
      </c>
      <c r="F35" s="3" t="s">
        <v>812</v>
      </c>
      <c r="G35" s="3"/>
      <c r="H35" s="3">
        <v>176.5</v>
      </c>
      <c r="I35" s="3">
        <v>82.6</v>
      </c>
      <c r="J35" s="3">
        <v>5267</v>
      </c>
      <c r="K35" s="3">
        <v>7.1</v>
      </c>
      <c r="L35" s="3">
        <v>212</v>
      </c>
      <c r="M35" s="3">
        <v>10.9</v>
      </c>
      <c r="N35" s="3" t="s">
        <v>834</v>
      </c>
      <c r="O35" s="3">
        <v>4</v>
      </c>
      <c r="P35" s="3">
        <v>66.2</v>
      </c>
      <c r="Q35" s="3" t="s">
        <v>803</v>
      </c>
    </row>
    <row r="36" ht="15.9" customHeight="1" spans="1:17">
      <c r="A36" s="3">
        <v>2022</v>
      </c>
      <c r="B36" s="3" t="s">
        <v>798</v>
      </c>
      <c r="C36" s="3" t="s">
        <v>72</v>
      </c>
      <c r="D36" s="3">
        <v>2022010408</v>
      </c>
      <c r="E36" s="3" t="s">
        <v>85</v>
      </c>
      <c r="F36" s="3" t="s">
        <v>812</v>
      </c>
      <c r="G36" s="3"/>
      <c r="H36" s="3">
        <v>174</v>
      </c>
      <c r="I36" s="3">
        <v>60</v>
      </c>
      <c r="J36" s="3">
        <v>5294</v>
      </c>
      <c r="K36" s="3">
        <v>7</v>
      </c>
      <c r="L36" s="3">
        <v>196</v>
      </c>
      <c r="M36" s="3">
        <v>11.5</v>
      </c>
      <c r="N36" s="3" t="s">
        <v>835</v>
      </c>
      <c r="O36" s="3">
        <v>9</v>
      </c>
      <c r="P36" s="3">
        <v>76.8</v>
      </c>
      <c r="Q36" s="3" t="s">
        <v>803</v>
      </c>
    </row>
    <row r="37" ht="15.9" customHeight="1" spans="1:17">
      <c r="A37" s="3">
        <v>2022</v>
      </c>
      <c r="B37" s="3" t="s">
        <v>798</v>
      </c>
      <c r="C37" s="3" t="s">
        <v>72</v>
      </c>
      <c r="D37" s="3">
        <v>2022010422</v>
      </c>
      <c r="E37" s="3" t="s">
        <v>86</v>
      </c>
      <c r="F37" s="3" t="s">
        <v>812</v>
      </c>
      <c r="G37" s="3"/>
      <c r="H37" s="3">
        <v>171</v>
      </c>
      <c r="I37" s="3">
        <v>56.7</v>
      </c>
      <c r="J37" s="3">
        <v>4427</v>
      </c>
      <c r="K37" s="3">
        <v>7.5</v>
      </c>
      <c r="L37" s="3">
        <v>225</v>
      </c>
      <c r="M37" s="3">
        <v>9.1</v>
      </c>
      <c r="N37" s="3" t="s">
        <v>811</v>
      </c>
      <c r="O37" s="3">
        <v>0</v>
      </c>
      <c r="P37" s="3">
        <v>70.4</v>
      </c>
      <c r="Q37" s="3" t="s">
        <v>803</v>
      </c>
    </row>
    <row r="38" ht="15.9" customHeight="1" spans="1:17">
      <c r="A38" s="3">
        <v>2022</v>
      </c>
      <c r="B38" s="3" t="s">
        <v>798</v>
      </c>
      <c r="C38" s="3" t="s">
        <v>72</v>
      </c>
      <c r="D38" s="3">
        <v>2022010426</v>
      </c>
      <c r="E38" s="3" t="s">
        <v>87</v>
      </c>
      <c r="F38" s="3" t="s">
        <v>812</v>
      </c>
      <c r="G38" s="3"/>
      <c r="H38" s="3">
        <v>181</v>
      </c>
      <c r="I38" s="3">
        <v>82.8</v>
      </c>
      <c r="J38" s="3">
        <v>4811</v>
      </c>
      <c r="K38" s="3">
        <v>7.9</v>
      </c>
      <c r="L38" s="3">
        <v>207</v>
      </c>
      <c r="M38" s="3">
        <v>-3.9</v>
      </c>
      <c r="N38" s="3" t="s">
        <v>836</v>
      </c>
      <c r="O38" s="3">
        <v>0</v>
      </c>
      <c r="P38" s="3">
        <v>57.7</v>
      </c>
      <c r="Q38" s="3" t="s">
        <v>814</v>
      </c>
    </row>
    <row r="39" ht="15.9" customHeight="1" spans="1:17">
      <c r="A39" s="3">
        <v>2022</v>
      </c>
      <c r="B39" s="3" t="s">
        <v>798</v>
      </c>
      <c r="C39" s="3" t="s">
        <v>72</v>
      </c>
      <c r="D39" s="3">
        <v>2022010427</v>
      </c>
      <c r="E39" s="3" t="s">
        <v>88</v>
      </c>
      <c r="F39" s="3" t="s">
        <v>812</v>
      </c>
      <c r="G39" s="3"/>
      <c r="H39" s="3">
        <v>173.5</v>
      </c>
      <c r="I39" s="3">
        <v>100</v>
      </c>
      <c r="J39" s="3">
        <v>5287</v>
      </c>
      <c r="K39" s="3">
        <v>7</v>
      </c>
      <c r="L39" s="3">
        <v>194</v>
      </c>
      <c r="M39" s="3">
        <v>4.8</v>
      </c>
      <c r="N39" s="3" t="s">
        <v>837</v>
      </c>
      <c r="O39" s="3">
        <v>0</v>
      </c>
      <c r="P39" s="3">
        <v>62.4</v>
      </c>
      <c r="Q39" s="3" t="s">
        <v>803</v>
      </c>
    </row>
    <row r="40" ht="15.9" customHeight="1" spans="1:17">
      <c r="A40" s="3">
        <v>2022</v>
      </c>
      <c r="B40" s="3" t="s">
        <v>798</v>
      </c>
      <c r="C40" s="3" t="s">
        <v>72</v>
      </c>
      <c r="D40" s="3">
        <v>2022010429</v>
      </c>
      <c r="E40" s="3" t="s">
        <v>71</v>
      </c>
      <c r="F40" s="3" t="s">
        <v>799</v>
      </c>
      <c r="G40" s="3"/>
      <c r="H40" s="3">
        <v>163</v>
      </c>
      <c r="I40" s="3">
        <v>55.2</v>
      </c>
      <c r="J40" s="3">
        <v>2685</v>
      </c>
      <c r="K40" s="3">
        <v>8.3</v>
      </c>
      <c r="L40" s="3">
        <v>172</v>
      </c>
      <c r="M40" s="3">
        <v>14.6</v>
      </c>
      <c r="N40" s="3" t="s">
        <v>838</v>
      </c>
      <c r="O40" s="3">
        <v>29</v>
      </c>
      <c r="P40" s="3">
        <v>78.6</v>
      </c>
      <c r="Q40" s="3" t="s">
        <v>803</v>
      </c>
    </row>
    <row r="41" ht="15.9" customHeight="1" spans="1:17">
      <c r="A41" s="3">
        <v>2022</v>
      </c>
      <c r="B41" s="3" t="s">
        <v>798</v>
      </c>
      <c r="C41" s="3" t="s">
        <v>72</v>
      </c>
      <c r="D41" s="3">
        <v>2022010430</v>
      </c>
      <c r="E41" s="3" t="s">
        <v>73</v>
      </c>
      <c r="F41" s="3" t="s">
        <v>799</v>
      </c>
      <c r="G41" s="3"/>
      <c r="H41" s="3">
        <v>164</v>
      </c>
      <c r="I41" s="3">
        <v>58</v>
      </c>
      <c r="J41" s="3">
        <v>3684</v>
      </c>
      <c r="K41" s="3">
        <v>8</v>
      </c>
      <c r="L41" s="3">
        <v>152</v>
      </c>
      <c r="M41" s="3">
        <v>20</v>
      </c>
      <c r="N41" s="3" t="s">
        <v>839</v>
      </c>
      <c r="O41" s="3">
        <v>28</v>
      </c>
      <c r="P41" s="3">
        <v>86.2</v>
      </c>
      <c r="Q41" s="3" t="s">
        <v>801</v>
      </c>
    </row>
    <row r="42" ht="15.9" customHeight="1" spans="1:17">
      <c r="A42" s="3">
        <v>2022</v>
      </c>
      <c r="B42" s="3" t="s">
        <v>798</v>
      </c>
      <c r="C42" s="3" t="s">
        <v>72</v>
      </c>
      <c r="D42" s="3">
        <v>2022010431</v>
      </c>
      <c r="E42" s="3" t="s">
        <v>74</v>
      </c>
      <c r="F42" s="3" t="s">
        <v>799</v>
      </c>
      <c r="G42" s="3" t="s">
        <v>806</v>
      </c>
      <c r="H42" s="3" t="s">
        <v>807</v>
      </c>
      <c r="I42" s="3" t="s">
        <v>807</v>
      </c>
      <c r="J42" s="3" t="s">
        <v>807</v>
      </c>
      <c r="K42" s="3" t="s">
        <v>807</v>
      </c>
      <c r="L42" s="3" t="s">
        <v>807</v>
      </c>
      <c r="M42" s="3" t="s">
        <v>807</v>
      </c>
      <c r="N42" s="3" t="s">
        <v>807</v>
      </c>
      <c r="O42" s="3" t="s">
        <v>807</v>
      </c>
      <c r="P42" s="3">
        <v>60</v>
      </c>
      <c r="Q42" s="3" t="s">
        <v>814</v>
      </c>
    </row>
    <row r="43" ht="15.9" customHeight="1" spans="1:17">
      <c r="A43" s="3">
        <v>2022</v>
      </c>
      <c r="B43" s="3" t="s">
        <v>798</v>
      </c>
      <c r="C43" s="3" t="s">
        <v>72</v>
      </c>
      <c r="D43" s="3">
        <v>2022010432</v>
      </c>
      <c r="E43" s="3" t="s">
        <v>75</v>
      </c>
      <c r="F43" s="3" t="s">
        <v>799</v>
      </c>
      <c r="G43" s="3"/>
      <c r="H43" s="3">
        <v>153</v>
      </c>
      <c r="I43" s="3">
        <v>52.2</v>
      </c>
      <c r="J43" s="3">
        <v>2867</v>
      </c>
      <c r="K43" s="3">
        <v>9.2</v>
      </c>
      <c r="L43" s="3">
        <v>157</v>
      </c>
      <c r="M43" s="3">
        <v>10.6</v>
      </c>
      <c r="N43" s="3" t="s">
        <v>834</v>
      </c>
      <c r="O43" s="3">
        <v>24</v>
      </c>
      <c r="P43" s="3">
        <v>68.4</v>
      </c>
      <c r="Q43" s="3" t="s">
        <v>803</v>
      </c>
    </row>
    <row r="44" ht="15.9" customHeight="1" spans="1:17">
      <c r="A44" s="3">
        <v>2022</v>
      </c>
      <c r="B44" s="3" t="s">
        <v>798</v>
      </c>
      <c r="C44" s="3" t="s">
        <v>72</v>
      </c>
      <c r="D44" s="3">
        <v>2022010435</v>
      </c>
      <c r="E44" s="3" t="s">
        <v>76</v>
      </c>
      <c r="F44" s="3" t="s">
        <v>799</v>
      </c>
      <c r="G44" s="3"/>
      <c r="H44" s="3">
        <v>154</v>
      </c>
      <c r="I44" s="3">
        <v>49.9</v>
      </c>
      <c r="J44" s="3">
        <v>2903</v>
      </c>
      <c r="K44" s="3">
        <v>9.2</v>
      </c>
      <c r="L44" s="3">
        <v>150</v>
      </c>
      <c r="M44" s="3">
        <v>15.4</v>
      </c>
      <c r="N44" s="3" t="s">
        <v>840</v>
      </c>
      <c r="O44" s="3">
        <v>23</v>
      </c>
      <c r="P44" s="3">
        <v>71.1</v>
      </c>
      <c r="Q44" s="3" t="s">
        <v>803</v>
      </c>
    </row>
    <row r="45" ht="15.9" customHeight="1" spans="1:17">
      <c r="A45" s="3">
        <v>2022</v>
      </c>
      <c r="B45" s="3" t="s">
        <v>798</v>
      </c>
      <c r="C45" s="3" t="s">
        <v>72</v>
      </c>
      <c r="D45" s="3">
        <v>2022010436</v>
      </c>
      <c r="E45" s="3" t="s">
        <v>77</v>
      </c>
      <c r="F45" s="3" t="s">
        <v>799</v>
      </c>
      <c r="G45" s="3" t="s">
        <v>841</v>
      </c>
      <c r="H45" s="3" t="s">
        <v>807</v>
      </c>
      <c r="I45" s="3" t="s">
        <v>807</v>
      </c>
      <c r="J45" s="3" t="s">
        <v>807</v>
      </c>
      <c r="K45" s="3" t="s">
        <v>807</v>
      </c>
      <c r="L45" s="3" t="s">
        <v>807</v>
      </c>
      <c r="M45" s="3" t="s">
        <v>807</v>
      </c>
      <c r="N45" s="3" t="s">
        <v>807</v>
      </c>
      <c r="O45" s="3" t="s">
        <v>807</v>
      </c>
      <c r="P45" s="3">
        <v>0</v>
      </c>
      <c r="Q45" s="3" t="s">
        <v>814</v>
      </c>
    </row>
    <row r="46" ht="15.9" customHeight="1" spans="1:17">
      <c r="A46" s="3">
        <v>2022</v>
      </c>
      <c r="B46" s="3" t="s">
        <v>798</v>
      </c>
      <c r="C46" s="3" t="s">
        <v>72</v>
      </c>
      <c r="D46" s="3">
        <v>2022010437</v>
      </c>
      <c r="E46" s="3" t="s">
        <v>78</v>
      </c>
      <c r="F46" s="3" t="s">
        <v>799</v>
      </c>
      <c r="G46" s="3"/>
      <c r="H46" s="3">
        <v>161</v>
      </c>
      <c r="I46" s="3">
        <v>52.8</v>
      </c>
      <c r="J46" s="3">
        <v>3235</v>
      </c>
      <c r="K46" s="3">
        <v>9.3</v>
      </c>
      <c r="L46" s="3">
        <v>142</v>
      </c>
      <c r="M46" s="3">
        <v>19.2</v>
      </c>
      <c r="N46" s="3" t="s">
        <v>819</v>
      </c>
      <c r="O46" s="3">
        <v>24</v>
      </c>
      <c r="P46" s="3">
        <v>73.2</v>
      </c>
      <c r="Q46" s="3" t="s">
        <v>803</v>
      </c>
    </row>
    <row r="47" ht="15.9" customHeight="1" spans="1:17">
      <c r="A47" s="3">
        <v>2022</v>
      </c>
      <c r="B47" s="3" t="s">
        <v>798</v>
      </c>
      <c r="C47" s="3" t="s">
        <v>72</v>
      </c>
      <c r="D47" s="3">
        <v>2022010438</v>
      </c>
      <c r="E47" s="3" t="s">
        <v>79</v>
      </c>
      <c r="F47" s="3" t="s">
        <v>799</v>
      </c>
      <c r="G47" s="3"/>
      <c r="H47" s="3">
        <v>170</v>
      </c>
      <c r="I47" s="3">
        <v>59.8</v>
      </c>
      <c r="J47" s="3">
        <v>2966</v>
      </c>
      <c r="K47" s="3">
        <v>9.2</v>
      </c>
      <c r="L47" s="3">
        <v>165</v>
      </c>
      <c r="M47" s="3">
        <v>9.9</v>
      </c>
      <c r="N47" s="3" t="s">
        <v>802</v>
      </c>
      <c r="O47" s="3">
        <v>29</v>
      </c>
      <c r="P47" s="3">
        <v>75.5</v>
      </c>
      <c r="Q47" s="3" t="s">
        <v>803</v>
      </c>
    </row>
    <row r="48" ht="15.9" customHeight="1" spans="1:17">
      <c r="A48" s="3">
        <v>2022</v>
      </c>
      <c r="B48" s="3" t="s">
        <v>798</v>
      </c>
      <c r="C48" s="3" t="s">
        <v>72</v>
      </c>
      <c r="D48" s="3">
        <v>2022010439</v>
      </c>
      <c r="E48" s="3" t="s">
        <v>80</v>
      </c>
      <c r="F48" s="3" t="s">
        <v>799</v>
      </c>
      <c r="G48" s="3"/>
      <c r="H48" s="3">
        <v>158</v>
      </c>
      <c r="I48" s="3">
        <v>51.4</v>
      </c>
      <c r="J48" s="3">
        <v>3579</v>
      </c>
      <c r="K48" s="3">
        <v>9</v>
      </c>
      <c r="L48" s="3">
        <v>136</v>
      </c>
      <c r="M48" s="3">
        <v>8</v>
      </c>
      <c r="N48" s="3" t="s">
        <v>816</v>
      </c>
      <c r="O48" s="3">
        <v>50</v>
      </c>
      <c r="P48" s="3">
        <v>77.7</v>
      </c>
      <c r="Q48" s="3" t="s">
        <v>803</v>
      </c>
    </row>
    <row r="49" ht="15.9" customHeight="1" spans="1:17">
      <c r="A49" s="3">
        <v>2022</v>
      </c>
      <c r="B49" s="3" t="s">
        <v>798</v>
      </c>
      <c r="C49" s="3" t="s">
        <v>72</v>
      </c>
      <c r="D49" s="3">
        <v>2022010440</v>
      </c>
      <c r="E49" s="3" t="s">
        <v>89</v>
      </c>
      <c r="F49" s="3" t="s">
        <v>812</v>
      </c>
      <c r="G49" s="3"/>
      <c r="H49" s="3">
        <v>168.5</v>
      </c>
      <c r="I49" s="3">
        <v>77.2</v>
      </c>
      <c r="J49" s="3">
        <v>1823</v>
      </c>
      <c r="K49" s="3">
        <v>7.4</v>
      </c>
      <c r="L49" s="3">
        <v>199</v>
      </c>
      <c r="M49" s="3">
        <v>-2.4</v>
      </c>
      <c r="N49" s="3" t="s">
        <v>842</v>
      </c>
      <c r="O49" s="3">
        <v>4</v>
      </c>
      <c r="P49" s="3">
        <v>41.2</v>
      </c>
      <c r="Q49" s="3" t="s">
        <v>814</v>
      </c>
    </row>
    <row r="50" ht="15.9" customHeight="1" spans="1:17">
      <c r="A50" s="3">
        <v>2022</v>
      </c>
      <c r="B50" s="3" t="s">
        <v>798</v>
      </c>
      <c r="C50" s="3" t="s">
        <v>72</v>
      </c>
      <c r="D50" s="3">
        <v>2022010441</v>
      </c>
      <c r="E50" s="3" t="s">
        <v>90</v>
      </c>
      <c r="F50" s="3" t="s">
        <v>812</v>
      </c>
      <c r="G50" s="3"/>
      <c r="H50" s="3">
        <v>179</v>
      </c>
      <c r="I50" s="3">
        <v>78.5</v>
      </c>
      <c r="J50" s="3">
        <v>5507</v>
      </c>
      <c r="K50" s="3">
        <v>7.2</v>
      </c>
      <c r="L50" s="3">
        <v>189</v>
      </c>
      <c r="M50" s="3">
        <v>5.2</v>
      </c>
      <c r="N50" s="3" t="s">
        <v>843</v>
      </c>
      <c r="O50" s="3">
        <v>10</v>
      </c>
      <c r="P50" s="3">
        <v>73.8</v>
      </c>
      <c r="Q50" s="3" t="s">
        <v>803</v>
      </c>
    </row>
    <row r="51" ht="15.9" customHeight="1" spans="1:17">
      <c r="A51" s="3">
        <v>2022</v>
      </c>
      <c r="B51" s="3" t="s">
        <v>798</v>
      </c>
      <c r="C51" s="3" t="s">
        <v>72</v>
      </c>
      <c r="D51" s="3">
        <v>2022010442</v>
      </c>
      <c r="E51" s="3" t="s">
        <v>91</v>
      </c>
      <c r="F51" s="3" t="s">
        <v>812</v>
      </c>
      <c r="G51" s="3"/>
      <c r="H51" s="3">
        <v>169.5</v>
      </c>
      <c r="I51" s="3">
        <v>70.5</v>
      </c>
      <c r="J51" s="3">
        <v>5314</v>
      </c>
      <c r="K51" s="3">
        <v>7.8</v>
      </c>
      <c r="L51" s="3">
        <v>182</v>
      </c>
      <c r="M51" s="3">
        <v>10</v>
      </c>
      <c r="N51" s="3" t="s">
        <v>844</v>
      </c>
      <c r="O51" s="3">
        <v>5</v>
      </c>
      <c r="P51" s="3">
        <v>59.2</v>
      </c>
      <c r="Q51" s="3" t="s">
        <v>814</v>
      </c>
    </row>
    <row r="52" ht="15.9" customHeight="1" spans="1:17">
      <c r="A52" s="3">
        <v>2022</v>
      </c>
      <c r="B52" s="3" t="s">
        <v>798</v>
      </c>
      <c r="C52" s="3" t="s">
        <v>72</v>
      </c>
      <c r="D52" s="3">
        <v>2022010443</v>
      </c>
      <c r="E52" s="3" t="s">
        <v>92</v>
      </c>
      <c r="F52" s="3" t="s">
        <v>812</v>
      </c>
      <c r="G52" s="3"/>
      <c r="H52" s="3">
        <v>174</v>
      </c>
      <c r="I52" s="3">
        <v>105</v>
      </c>
      <c r="J52" s="3">
        <v>5182</v>
      </c>
      <c r="K52" s="3">
        <v>8.3</v>
      </c>
      <c r="L52" s="3">
        <v>159</v>
      </c>
      <c r="M52" s="3">
        <v>14.3</v>
      </c>
      <c r="N52" s="3" t="s">
        <v>845</v>
      </c>
      <c r="O52" s="3">
        <v>0</v>
      </c>
      <c r="P52" s="3">
        <v>49</v>
      </c>
      <c r="Q52" s="3" t="s">
        <v>814</v>
      </c>
    </row>
    <row r="53" ht="15.9" customHeight="1" spans="1:17">
      <c r="A53" s="3">
        <v>2022</v>
      </c>
      <c r="B53" s="3" t="s">
        <v>798</v>
      </c>
      <c r="C53" s="3" t="s">
        <v>72</v>
      </c>
      <c r="D53" s="3">
        <v>2022010445</v>
      </c>
      <c r="E53" s="3" t="s">
        <v>93</v>
      </c>
      <c r="F53" s="3" t="s">
        <v>812</v>
      </c>
      <c r="G53" s="3"/>
      <c r="H53" s="3">
        <v>176.5</v>
      </c>
      <c r="I53" s="3">
        <v>71.8</v>
      </c>
      <c r="J53" s="3">
        <v>4773</v>
      </c>
      <c r="K53" s="3">
        <v>7.5</v>
      </c>
      <c r="L53" s="3">
        <v>195</v>
      </c>
      <c r="M53" s="3">
        <v>8</v>
      </c>
      <c r="N53" s="3" t="s">
        <v>846</v>
      </c>
      <c r="O53" s="3">
        <v>2</v>
      </c>
      <c r="P53" s="3">
        <v>65.4</v>
      </c>
      <c r="Q53" s="3" t="s">
        <v>803</v>
      </c>
    </row>
    <row r="54" ht="15.9" customHeight="1" spans="1:17">
      <c r="A54" s="3">
        <v>2022</v>
      </c>
      <c r="B54" s="3" t="s">
        <v>798</v>
      </c>
      <c r="C54" s="3" t="s">
        <v>72</v>
      </c>
      <c r="D54" s="3">
        <v>2022010446</v>
      </c>
      <c r="E54" s="3" t="s">
        <v>94</v>
      </c>
      <c r="F54" s="3" t="s">
        <v>812</v>
      </c>
      <c r="G54" s="3"/>
      <c r="H54" s="3">
        <v>170</v>
      </c>
      <c r="I54" s="3">
        <v>62.9</v>
      </c>
      <c r="J54" s="3">
        <v>4429</v>
      </c>
      <c r="K54" s="3">
        <v>7.5</v>
      </c>
      <c r="L54" s="3">
        <v>210</v>
      </c>
      <c r="M54" s="3">
        <v>9.9</v>
      </c>
      <c r="N54" s="3" t="s">
        <v>840</v>
      </c>
      <c r="O54" s="3" t="s">
        <v>807</v>
      </c>
      <c r="P54" s="3">
        <v>69</v>
      </c>
      <c r="Q54" s="3" t="s">
        <v>803</v>
      </c>
    </row>
    <row r="55" ht="15.9" customHeight="1" spans="1:17">
      <c r="A55" s="3">
        <v>2022</v>
      </c>
      <c r="B55" s="3" t="s">
        <v>798</v>
      </c>
      <c r="C55" s="3" t="s">
        <v>72</v>
      </c>
      <c r="D55" s="3">
        <v>2022010448</v>
      </c>
      <c r="E55" s="3" t="s">
        <v>95</v>
      </c>
      <c r="F55" s="3" t="s">
        <v>812</v>
      </c>
      <c r="G55" s="3"/>
      <c r="H55" s="3">
        <v>175</v>
      </c>
      <c r="I55" s="3">
        <v>68.6</v>
      </c>
      <c r="J55" s="3">
        <v>5602</v>
      </c>
      <c r="K55" s="3">
        <v>6.7</v>
      </c>
      <c r="L55" s="3">
        <v>260</v>
      </c>
      <c r="M55" s="3">
        <v>4.5</v>
      </c>
      <c r="N55" s="3" t="s">
        <v>847</v>
      </c>
      <c r="O55" s="3">
        <v>14</v>
      </c>
      <c r="P55" s="3">
        <v>88.1</v>
      </c>
      <c r="Q55" s="3" t="s">
        <v>801</v>
      </c>
    </row>
    <row r="56" ht="15.9" customHeight="1" spans="1:17">
      <c r="A56" s="3">
        <v>2022</v>
      </c>
      <c r="B56" s="3" t="s">
        <v>798</v>
      </c>
      <c r="C56" s="3" t="s">
        <v>72</v>
      </c>
      <c r="D56" s="3">
        <v>2022010449</v>
      </c>
      <c r="E56" s="3" t="s">
        <v>96</v>
      </c>
      <c r="F56" s="3" t="s">
        <v>812</v>
      </c>
      <c r="G56" s="3"/>
      <c r="H56" s="3">
        <v>166</v>
      </c>
      <c r="I56" s="3">
        <v>58.8</v>
      </c>
      <c r="J56" s="3">
        <v>4096</v>
      </c>
      <c r="K56" s="3">
        <v>6.7</v>
      </c>
      <c r="L56" s="3">
        <v>220</v>
      </c>
      <c r="M56" s="3">
        <v>0.8</v>
      </c>
      <c r="N56" s="3" t="s">
        <v>848</v>
      </c>
      <c r="O56" s="3">
        <v>13</v>
      </c>
      <c r="P56" s="3">
        <v>81.2</v>
      </c>
      <c r="Q56" s="3" t="s">
        <v>801</v>
      </c>
    </row>
    <row r="57" ht="15.9" customHeight="1" spans="1:17">
      <c r="A57" s="3">
        <v>2022</v>
      </c>
      <c r="B57" s="3" t="s">
        <v>798</v>
      </c>
      <c r="C57" s="3" t="s">
        <v>72</v>
      </c>
      <c r="D57" s="3">
        <v>2022010452</v>
      </c>
      <c r="E57" s="3" t="s">
        <v>97</v>
      </c>
      <c r="F57" s="3" t="s">
        <v>812</v>
      </c>
      <c r="G57" s="3"/>
      <c r="H57" s="3">
        <v>178</v>
      </c>
      <c r="I57" s="3">
        <v>56</v>
      </c>
      <c r="J57" s="3">
        <v>4749</v>
      </c>
      <c r="K57" s="3">
        <v>6.4</v>
      </c>
      <c r="L57" s="3">
        <v>238</v>
      </c>
      <c r="M57" s="3">
        <v>28.5</v>
      </c>
      <c r="N57" s="3" t="s">
        <v>849</v>
      </c>
      <c r="O57" s="3">
        <v>22</v>
      </c>
      <c r="P57" s="3">
        <v>93.2</v>
      </c>
      <c r="Q57" s="3" t="s">
        <v>833</v>
      </c>
    </row>
    <row r="58" ht="15.9" customHeight="1" spans="1:17">
      <c r="A58" s="3">
        <v>2022</v>
      </c>
      <c r="B58" s="3" t="s">
        <v>798</v>
      </c>
      <c r="C58" s="3" t="s">
        <v>72</v>
      </c>
      <c r="D58" s="3">
        <v>2022010453</v>
      </c>
      <c r="E58" s="3" t="s">
        <v>98</v>
      </c>
      <c r="F58" s="3" t="s">
        <v>812</v>
      </c>
      <c r="G58" s="3"/>
      <c r="H58" s="3">
        <v>182</v>
      </c>
      <c r="I58" s="3">
        <v>102</v>
      </c>
      <c r="J58" s="3">
        <v>4082</v>
      </c>
      <c r="K58" s="3">
        <v>8</v>
      </c>
      <c r="L58" s="3">
        <v>174</v>
      </c>
      <c r="M58" s="3">
        <v>4.9</v>
      </c>
      <c r="N58" s="3" t="s">
        <v>850</v>
      </c>
      <c r="O58" s="3">
        <v>0</v>
      </c>
      <c r="P58" s="3">
        <v>46.4</v>
      </c>
      <c r="Q58" s="3" t="s">
        <v>814</v>
      </c>
    </row>
    <row r="59" ht="15.9" customHeight="1" spans="1:17">
      <c r="A59" s="3">
        <v>2022</v>
      </c>
      <c r="B59" s="3" t="s">
        <v>798</v>
      </c>
      <c r="C59" s="3" t="s">
        <v>72</v>
      </c>
      <c r="D59" s="3">
        <v>2022010454</v>
      </c>
      <c r="E59" s="3" t="s">
        <v>99</v>
      </c>
      <c r="F59" s="3" t="s">
        <v>812</v>
      </c>
      <c r="G59" s="3"/>
      <c r="H59" s="3">
        <v>185</v>
      </c>
      <c r="I59" s="3">
        <v>78.2</v>
      </c>
      <c r="J59" s="3">
        <v>7164</v>
      </c>
      <c r="K59" s="3">
        <v>6.6</v>
      </c>
      <c r="L59" s="3">
        <v>266</v>
      </c>
      <c r="M59" s="3">
        <v>11.2</v>
      </c>
      <c r="N59" s="3" t="s">
        <v>851</v>
      </c>
      <c r="O59" s="3">
        <v>5</v>
      </c>
      <c r="P59" s="3">
        <v>80.2</v>
      </c>
      <c r="Q59" s="3" t="s">
        <v>801</v>
      </c>
    </row>
    <row r="60" ht="15.9" customHeight="1" spans="1:17">
      <c r="A60" s="3">
        <v>2022</v>
      </c>
      <c r="B60" s="3" t="s">
        <v>798</v>
      </c>
      <c r="C60" s="3" t="s">
        <v>72</v>
      </c>
      <c r="D60" s="3">
        <v>2022010456</v>
      </c>
      <c r="E60" s="3" t="s">
        <v>100</v>
      </c>
      <c r="F60" s="3" t="s">
        <v>812</v>
      </c>
      <c r="G60" s="3"/>
      <c r="H60" s="3">
        <v>186</v>
      </c>
      <c r="I60" s="3">
        <v>103</v>
      </c>
      <c r="J60" s="3">
        <v>6413</v>
      </c>
      <c r="K60" s="3">
        <v>8.1</v>
      </c>
      <c r="L60" s="3">
        <v>195</v>
      </c>
      <c r="M60" s="3">
        <v>3</v>
      </c>
      <c r="N60" s="3" t="s">
        <v>852</v>
      </c>
      <c r="O60" s="3">
        <v>0</v>
      </c>
      <c r="P60" s="3">
        <v>52</v>
      </c>
      <c r="Q60" s="3" t="s">
        <v>814</v>
      </c>
    </row>
    <row r="61" ht="15.9" customHeight="1" spans="1:17">
      <c r="A61" s="3">
        <v>2022</v>
      </c>
      <c r="B61" s="3" t="s">
        <v>798</v>
      </c>
      <c r="C61" s="3" t="s">
        <v>72</v>
      </c>
      <c r="D61" s="3">
        <v>2022010458</v>
      </c>
      <c r="E61" s="3" t="s">
        <v>101</v>
      </c>
      <c r="F61" s="3" t="s">
        <v>812</v>
      </c>
      <c r="G61" s="3"/>
      <c r="H61" s="3">
        <v>167</v>
      </c>
      <c r="I61" s="3">
        <v>91</v>
      </c>
      <c r="J61" s="3">
        <v>4690</v>
      </c>
      <c r="K61" s="3">
        <v>8.9</v>
      </c>
      <c r="L61" s="3">
        <v>167</v>
      </c>
      <c r="M61" s="3">
        <v>12</v>
      </c>
      <c r="N61" s="3" t="s">
        <v>828</v>
      </c>
      <c r="O61" s="3">
        <v>0</v>
      </c>
      <c r="P61" s="3">
        <v>56.4</v>
      </c>
      <c r="Q61" s="3" t="s">
        <v>814</v>
      </c>
    </row>
    <row r="62" ht="15.9" customHeight="1" spans="1:17">
      <c r="A62" s="3">
        <v>2022</v>
      </c>
      <c r="B62" s="3" t="s">
        <v>798</v>
      </c>
      <c r="C62" s="3" t="s">
        <v>72</v>
      </c>
      <c r="D62" s="3">
        <v>2022010459</v>
      </c>
      <c r="E62" s="3" t="s">
        <v>102</v>
      </c>
      <c r="F62" s="3" t="s">
        <v>812</v>
      </c>
      <c r="G62" s="3"/>
      <c r="H62" s="3">
        <v>176</v>
      </c>
      <c r="I62" s="3">
        <v>66.3</v>
      </c>
      <c r="J62" s="3">
        <v>5257</v>
      </c>
      <c r="K62" s="3">
        <v>6.6</v>
      </c>
      <c r="L62" s="3">
        <v>233</v>
      </c>
      <c r="M62" s="3">
        <v>15.1</v>
      </c>
      <c r="N62" s="3" t="s">
        <v>822</v>
      </c>
      <c r="O62" s="3">
        <v>19</v>
      </c>
      <c r="P62" s="3">
        <v>91.8</v>
      </c>
      <c r="Q62" s="3" t="s">
        <v>833</v>
      </c>
    </row>
    <row r="63" ht="15.9" customHeight="1" spans="1:17">
      <c r="A63" s="3">
        <v>2022</v>
      </c>
      <c r="B63" s="3" t="s">
        <v>798</v>
      </c>
      <c r="C63" s="3" t="s">
        <v>72</v>
      </c>
      <c r="D63" s="3">
        <v>2022010494</v>
      </c>
      <c r="E63" s="3" t="s">
        <v>81</v>
      </c>
      <c r="F63" s="3" t="s">
        <v>799</v>
      </c>
      <c r="G63" s="3"/>
      <c r="H63" s="3">
        <v>167</v>
      </c>
      <c r="I63" s="3">
        <v>58.7</v>
      </c>
      <c r="J63" s="3">
        <v>3988</v>
      </c>
      <c r="K63" s="3">
        <v>8.6</v>
      </c>
      <c r="L63" s="3">
        <v>185</v>
      </c>
      <c r="M63" s="3">
        <v>18.1</v>
      </c>
      <c r="N63" s="3" t="s">
        <v>853</v>
      </c>
      <c r="O63" s="3">
        <v>39</v>
      </c>
      <c r="P63" s="3">
        <v>82.2</v>
      </c>
      <c r="Q63" s="3" t="s">
        <v>801</v>
      </c>
    </row>
    <row r="64" ht="15.9" customHeight="1" spans="1:17">
      <c r="A64" s="3">
        <v>2022</v>
      </c>
      <c r="B64" s="3" t="s">
        <v>798</v>
      </c>
      <c r="C64" s="3" t="s">
        <v>72</v>
      </c>
      <c r="D64" s="3">
        <v>2022010499</v>
      </c>
      <c r="E64" s="3" t="s">
        <v>82</v>
      </c>
      <c r="F64" s="3" t="s">
        <v>799</v>
      </c>
      <c r="G64" s="3"/>
      <c r="H64" s="3">
        <v>160</v>
      </c>
      <c r="I64" s="3">
        <v>46.8</v>
      </c>
      <c r="J64" s="3">
        <v>2744</v>
      </c>
      <c r="K64" s="3">
        <v>8.4</v>
      </c>
      <c r="L64" s="3">
        <v>194</v>
      </c>
      <c r="M64" s="3">
        <v>17.2</v>
      </c>
      <c r="N64" s="3" t="s">
        <v>854</v>
      </c>
      <c r="O64" s="3">
        <v>36</v>
      </c>
      <c r="P64" s="3">
        <v>80.4</v>
      </c>
      <c r="Q64" s="3" t="s">
        <v>801</v>
      </c>
    </row>
    <row r="65" ht="15.9" customHeight="1" spans="1:17">
      <c r="A65" s="3">
        <v>2022</v>
      </c>
      <c r="B65" s="3" t="s">
        <v>798</v>
      </c>
      <c r="C65" s="3" t="s">
        <v>72</v>
      </c>
      <c r="D65" s="3">
        <v>2022010511</v>
      </c>
      <c r="E65" s="3" t="s">
        <v>104</v>
      </c>
      <c r="F65" s="3" t="s">
        <v>812</v>
      </c>
      <c r="G65" s="3"/>
      <c r="H65" s="3">
        <v>186</v>
      </c>
      <c r="I65" s="3">
        <v>70</v>
      </c>
      <c r="J65" s="3">
        <v>5468</v>
      </c>
      <c r="K65" s="3">
        <v>7.4</v>
      </c>
      <c r="L65" s="3">
        <v>214</v>
      </c>
      <c r="M65" s="3">
        <v>20.8</v>
      </c>
      <c r="N65" s="3" t="s">
        <v>826</v>
      </c>
      <c r="O65" s="3">
        <v>0</v>
      </c>
      <c r="P65" s="3">
        <v>74.7</v>
      </c>
      <c r="Q65" s="3" t="s">
        <v>803</v>
      </c>
    </row>
    <row r="66" ht="15.9" customHeight="1" spans="1:17">
      <c r="A66" s="3">
        <v>2022</v>
      </c>
      <c r="B66" s="3" t="s">
        <v>798</v>
      </c>
      <c r="C66" s="3" t="s">
        <v>72</v>
      </c>
      <c r="D66" s="3">
        <v>2022010512</v>
      </c>
      <c r="E66" s="3" t="s">
        <v>105</v>
      </c>
      <c r="F66" s="3" t="s">
        <v>812</v>
      </c>
      <c r="G66" s="3"/>
      <c r="H66" s="3">
        <v>181.5</v>
      </c>
      <c r="I66" s="3">
        <v>76.8</v>
      </c>
      <c r="J66" s="3">
        <v>5272</v>
      </c>
      <c r="K66" s="3">
        <v>7.3</v>
      </c>
      <c r="L66" s="3">
        <v>232</v>
      </c>
      <c r="M66" s="3">
        <v>20.7</v>
      </c>
      <c r="N66" s="3" t="s">
        <v>855</v>
      </c>
      <c r="O66" s="3">
        <v>0</v>
      </c>
      <c r="P66" s="3">
        <v>74.5</v>
      </c>
      <c r="Q66" s="3" t="s">
        <v>803</v>
      </c>
    </row>
    <row r="67" ht="15.9" customHeight="1" spans="1:17">
      <c r="A67" s="3">
        <v>2022</v>
      </c>
      <c r="B67" s="3" t="s">
        <v>798</v>
      </c>
      <c r="C67" s="3" t="s">
        <v>72</v>
      </c>
      <c r="D67" s="3">
        <v>2022010584</v>
      </c>
      <c r="E67" s="3" t="s">
        <v>84</v>
      </c>
      <c r="F67" s="3" t="s">
        <v>799</v>
      </c>
      <c r="G67" s="3"/>
      <c r="H67" s="3">
        <v>164</v>
      </c>
      <c r="I67" s="3">
        <v>53.9</v>
      </c>
      <c r="J67" s="3">
        <v>3679</v>
      </c>
      <c r="K67" s="3">
        <v>9</v>
      </c>
      <c r="L67" s="3">
        <v>156</v>
      </c>
      <c r="M67" s="3">
        <v>21.3</v>
      </c>
      <c r="N67" s="3" t="s">
        <v>856</v>
      </c>
      <c r="O67" s="3">
        <v>27</v>
      </c>
      <c r="P67" s="3">
        <v>79.9</v>
      </c>
      <c r="Q67" s="3" t="s">
        <v>803</v>
      </c>
    </row>
    <row r="68" ht="15.9" customHeight="1" spans="1:17">
      <c r="A68" s="3">
        <v>2022</v>
      </c>
      <c r="B68" s="3" t="s">
        <v>798</v>
      </c>
      <c r="C68" s="3" t="s">
        <v>72</v>
      </c>
      <c r="D68" s="3">
        <v>2022010585</v>
      </c>
      <c r="E68" s="3" t="s">
        <v>83</v>
      </c>
      <c r="F68" s="3" t="s">
        <v>799</v>
      </c>
      <c r="G68" s="3"/>
      <c r="H68" s="3">
        <v>158.5</v>
      </c>
      <c r="I68" s="3">
        <v>44.4</v>
      </c>
      <c r="J68" s="3">
        <v>3481</v>
      </c>
      <c r="K68" s="3">
        <v>8.4</v>
      </c>
      <c r="L68" s="3">
        <v>167</v>
      </c>
      <c r="M68" s="3">
        <v>12.8</v>
      </c>
      <c r="N68" s="3" t="s">
        <v>857</v>
      </c>
      <c r="O68" s="3">
        <v>36</v>
      </c>
      <c r="P68" s="3">
        <v>80.6</v>
      </c>
      <c r="Q68" s="3" t="s">
        <v>801</v>
      </c>
    </row>
    <row r="69" ht="15.9" customHeight="1" spans="1:17">
      <c r="A69" s="3">
        <v>2022</v>
      </c>
      <c r="B69" s="3" t="s">
        <v>798</v>
      </c>
      <c r="C69" s="3" t="s">
        <v>72</v>
      </c>
      <c r="D69" s="3">
        <v>2022012316</v>
      </c>
      <c r="E69" s="3" t="s">
        <v>103</v>
      </c>
      <c r="F69" s="3" t="s">
        <v>812</v>
      </c>
      <c r="G69" s="3"/>
      <c r="H69" s="3">
        <v>171</v>
      </c>
      <c r="I69" s="3">
        <v>58.7</v>
      </c>
      <c r="J69" s="3">
        <v>4891</v>
      </c>
      <c r="K69" s="3">
        <v>6.8</v>
      </c>
      <c r="L69" s="3">
        <v>210</v>
      </c>
      <c r="M69" s="3">
        <v>8.8</v>
      </c>
      <c r="N69" s="3" t="s">
        <v>839</v>
      </c>
      <c r="O69" s="3">
        <v>21</v>
      </c>
      <c r="P69" s="3">
        <v>91.1</v>
      </c>
      <c r="Q69" s="3" t="s">
        <v>833</v>
      </c>
    </row>
    <row r="70" ht="15.9" customHeight="1" spans="1:17">
      <c r="A70" s="3">
        <v>2022</v>
      </c>
      <c r="B70" s="3" t="s">
        <v>798</v>
      </c>
      <c r="C70" s="3" t="s">
        <v>72</v>
      </c>
      <c r="D70" s="3">
        <v>2022015762</v>
      </c>
      <c r="E70" s="3" t="s">
        <v>858</v>
      </c>
      <c r="F70" s="3" t="s">
        <v>799</v>
      </c>
      <c r="G70" s="3"/>
      <c r="H70" s="3" t="s">
        <v>807</v>
      </c>
      <c r="I70" s="3" t="s">
        <v>807</v>
      </c>
      <c r="J70" s="3" t="s">
        <v>807</v>
      </c>
      <c r="K70" s="3">
        <v>8.3</v>
      </c>
      <c r="L70" s="3" t="s">
        <v>807</v>
      </c>
      <c r="M70" s="3" t="s">
        <v>807</v>
      </c>
      <c r="N70" s="3" t="s">
        <v>829</v>
      </c>
      <c r="O70" s="3" t="s">
        <v>807</v>
      </c>
      <c r="P70" s="3">
        <v>29.6</v>
      </c>
      <c r="Q70" s="3" t="s">
        <v>814</v>
      </c>
    </row>
    <row r="71" ht="15.9" customHeight="1" spans="1:17">
      <c r="A71" s="3">
        <v>2022</v>
      </c>
      <c r="B71" s="3" t="s">
        <v>798</v>
      </c>
      <c r="C71" s="3" t="s">
        <v>72</v>
      </c>
      <c r="D71" s="3">
        <v>2022015839</v>
      </c>
      <c r="E71" s="3" t="s">
        <v>859</v>
      </c>
      <c r="F71" s="3" t="s">
        <v>812</v>
      </c>
      <c r="G71" s="3"/>
      <c r="H71" s="3" t="s">
        <v>807</v>
      </c>
      <c r="I71" s="3" t="s">
        <v>807</v>
      </c>
      <c r="J71" s="3" t="s">
        <v>807</v>
      </c>
      <c r="K71" s="3">
        <v>6.6</v>
      </c>
      <c r="L71" s="3" t="s">
        <v>807</v>
      </c>
      <c r="M71" s="3" t="s">
        <v>807</v>
      </c>
      <c r="N71" s="3" t="s">
        <v>804</v>
      </c>
      <c r="O71" s="3">
        <v>14</v>
      </c>
      <c r="P71" s="3">
        <v>43.6</v>
      </c>
      <c r="Q71" s="3" t="s">
        <v>814</v>
      </c>
    </row>
    <row r="72" ht="15.9" customHeight="1" spans="1:17">
      <c r="A72" s="3">
        <v>2022</v>
      </c>
      <c r="B72" s="3" t="s">
        <v>798</v>
      </c>
      <c r="C72" s="3" t="s">
        <v>107</v>
      </c>
      <c r="D72" s="3">
        <v>2022010406</v>
      </c>
      <c r="E72" s="3" t="s">
        <v>106</v>
      </c>
      <c r="F72" s="3" t="s">
        <v>799</v>
      </c>
      <c r="G72" s="3"/>
      <c r="H72" s="3">
        <v>155</v>
      </c>
      <c r="I72" s="3">
        <v>52.3</v>
      </c>
      <c r="J72" s="3">
        <v>3353</v>
      </c>
      <c r="K72" s="3">
        <v>9.1</v>
      </c>
      <c r="L72" s="3">
        <v>159</v>
      </c>
      <c r="M72" s="3">
        <v>10.8</v>
      </c>
      <c r="N72" s="3" t="s">
        <v>829</v>
      </c>
      <c r="O72" s="3">
        <v>37</v>
      </c>
      <c r="P72" s="3">
        <v>77.3</v>
      </c>
      <c r="Q72" s="3" t="s">
        <v>803</v>
      </c>
    </row>
    <row r="73" ht="15.9" customHeight="1" spans="1:17">
      <c r="A73" s="3">
        <v>2022</v>
      </c>
      <c r="B73" s="3" t="s">
        <v>798</v>
      </c>
      <c r="C73" s="3" t="s">
        <v>107</v>
      </c>
      <c r="D73" s="3">
        <v>2022010407</v>
      </c>
      <c r="E73" s="3" t="s">
        <v>108</v>
      </c>
      <c r="F73" s="3" t="s">
        <v>799</v>
      </c>
      <c r="G73" s="3"/>
      <c r="H73" s="3">
        <v>158</v>
      </c>
      <c r="I73" s="3">
        <v>64.8</v>
      </c>
      <c r="J73" s="3">
        <v>3917</v>
      </c>
      <c r="K73" s="3">
        <v>8.5</v>
      </c>
      <c r="L73" s="3">
        <v>187</v>
      </c>
      <c r="M73" s="3">
        <v>9.8</v>
      </c>
      <c r="N73" s="3" t="s">
        <v>800</v>
      </c>
      <c r="O73" s="3">
        <v>32</v>
      </c>
      <c r="P73" s="3">
        <v>79.6</v>
      </c>
      <c r="Q73" s="3" t="s">
        <v>803</v>
      </c>
    </row>
    <row r="74" ht="15.9" customHeight="1" spans="1:17">
      <c r="A74" s="3">
        <v>2022</v>
      </c>
      <c r="B74" s="3" t="s">
        <v>798</v>
      </c>
      <c r="C74" s="3" t="s">
        <v>107</v>
      </c>
      <c r="D74" s="3">
        <v>2022010421</v>
      </c>
      <c r="E74" s="3" t="s">
        <v>119</v>
      </c>
      <c r="F74" s="3" t="s">
        <v>812</v>
      </c>
      <c r="G74" s="3"/>
      <c r="H74" s="3">
        <v>181</v>
      </c>
      <c r="I74" s="3">
        <v>85.6</v>
      </c>
      <c r="J74" s="3">
        <v>5666</v>
      </c>
      <c r="K74" s="3">
        <v>7.1</v>
      </c>
      <c r="L74" s="3">
        <v>230</v>
      </c>
      <c r="M74" s="3">
        <v>3.6</v>
      </c>
      <c r="N74" s="3" t="s">
        <v>815</v>
      </c>
      <c r="O74" s="3">
        <v>0</v>
      </c>
      <c r="P74" s="3">
        <v>69.8</v>
      </c>
      <c r="Q74" s="3" t="s">
        <v>803</v>
      </c>
    </row>
    <row r="75" ht="15.9" customHeight="1" spans="1:17">
      <c r="A75" s="3">
        <v>2022</v>
      </c>
      <c r="B75" s="3" t="s">
        <v>798</v>
      </c>
      <c r="C75" s="3" t="s">
        <v>107</v>
      </c>
      <c r="D75" s="3">
        <v>2022010423</v>
      </c>
      <c r="E75" s="3" t="s">
        <v>120</v>
      </c>
      <c r="F75" s="3" t="s">
        <v>812</v>
      </c>
      <c r="G75" s="3"/>
      <c r="H75" s="3">
        <v>176.5</v>
      </c>
      <c r="I75" s="3">
        <v>77.2</v>
      </c>
      <c r="J75" s="3">
        <v>5488</v>
      </c>
      <c r="K75" s="3">
        <v>7.4</v>
      </c>
      <c r="L75" s="3">
        <v>219</v>
      </c>
      <c r="M75" s="3">
        <v>7.7</v>
      </c>
      <c r="N75" s="3" t="s">
        <v>826</v>
      </c>
      <c r="O75" s="3">
        <v>3</v>
      </c>
      <c r="P75" s="3">
        <v>69.8</v>
      </c>
      <c r="Q75" s="3" t="s">
        <v>803</v>
      </c>
    </row>
    <row r="76" ht="15.9" customHeight="1" spans="1:17">
      <c r="A76" s="3">
        <v>2022</v>
      </c>
      <c r="B76" s="3" t="s">
        <v>798</v>
      </c>
      <c r="C76" s="3" t="s">
        <v>107</v>
      </c>
      <c r="D76" s="3">
        <v>2022010424</v>
      </c>
      <c r="E76" s="3" t="s">
        <v>121</v>
      </c>
      <c r="F76" s="3" t="s">
        <v>812</v>
      </c>
      <c r="G76" s="3"/>
      <c r="H76" s="3">
        <v>182</v>
      </c>
      <c r="I76" s="3">
        <v>97.6</v>
      </c>
      <c r="J76" s="3">
        <v>5057</v>
      </c>
      <c r="K76" s="3">
        <v>7.5</v>
      </c>
      <c r="L76" s="3">
        <v>200</v>
      </c>
      <c r="M76" s="3">
        <v>3.2</v>
      </c>
      <c r="N76" s="3" t="s">
        <v>829</v>
      </c>
      <c r="O76" s="3">
        <v>0</v>
      </c>
      <c r="P76" s="3">
        <v>61.8</v>
      </c>
      <c r="Q76" s="3" t="s">
        <v>803</v>
      </c>
    </row>
    <row r="77" ht="15.9" customHeight="1" spans="1:17">
      <c r="A77" s="3">
        <v>2022</v>
      </c>
      <c r="B77" s="3" t="s">
        <v>798</v>
      </c>
      <c r="C77" s="3" t="s">
        <v>107</v>
      </c>
      <c r="D77" s="3">
        <v>2022010425</v>
      </c>
      <c r="E77" s="3" t="s">
        <v>122</v>
      </c>
      <c r="F77" s="3" t="s">
        <v>812</v>
      </c>
      <c r="G77" s="3"/>
      <c r="H77" s="3">
        <v>175</v>
      </c>
      <c r="I77" s="3">
        <v>78.9</v>
      </c>
      <c r="J77" s="3">
        <v>4737</v>
      </c>
      <c r="K77" s="3">
        <v>7.7</v>
      </c>
      <c r="L77" s="3">
        <v>216</v>
      </c>
      <c r="M77" s="3">
        <v>12.2</v>
      </c>
      <c r="N77" s="3" t="s">
        <v>860</v>
      </c>
      <c r="O77" s="3">
        <v>0</v>
      </c>
      <c r="P77" s="3">
        <v>61.2</v>
      </c>
      <c r="Q77" s="3" t="s">
        <v>803</v>
      </c>
    </row>
    <row r="78" ht="15.9" customHeight="1" spans="1:17">
      <c r="A78" s="3">
        <v>2022</v>
      </c>
      <c r="B78" s="3" t="s">
        <v>798</v>
      </c>
      <c r="C78" s="3" t="s">
        <v>107</v>
      </c>
      <c r="D78" s="3">
        <v>2022010460</v>
      </c>
      <c r="E78" s="3" t="s">
        <v>109</v>
      </c>
      <c r="F78" s="3" t="s">
        <v>799</v>
      </c>
      <c r="G78" s="3"/>
      <c r="H78" s="3">
        <v>154</v>
      </c>
      <c r="I78" s="3">
        <v>41.2</v>
      </c>
      <c r="J78" s="3">
        <v>3002</v>
      </c>
      <c r="K78" s="3">
        <v>10</v>
      </c>
      <c r="L78" s="3">
        <v>130</v>
      </c>
      <c r="M78" s="3">
        <v>7.1</v>
      </c>
      <c r="N78" s="3" t="s">
        <v>836</v>
      </c>
      <c r="O78" s="3">
        <v>22</v>
      </c>
      <c r="P78" s="3">
        <v>63.6</v>
      </c>
      <c r="Q78" s="3" t="s">
        <v>803</v>
      </c>
    </row>
    <row r="79" ht="15.9" customHeight="1" spans="1:17">
      <c r="A79" s="3">
        <v>2022</v>
      </c>
      <c r="B79" s="3" t="s">
        <v>798</v>
      </c>
      <c r="C79" s="3" t="s">
        <v>107</v>
      </c>
      <c r="D79" s="3">
        <v>2022010461</v>
      </c>
      <c r="E79" s="3" t="s">
        <v>110</v>
      </c>
      <c r="F79" s="3" t="s">
        <v>799</v>
      </c>
      <c r="G79" s="3"/>
      <c r="H79" s="3">
        <v>170.5</v>
      </c>
      <c r="I79" s="3">
        <v>62.4</v>
      </c>
      <c r="J79" s="3">
        <v>3665</v>
      </c>
      <c r="K79" s="3">
        <v>7.8</v>
      </c>
      <c r="L79" s="3">
        <v>175</v>
      </c>
      <c r="M79" s="3">
        <v>12.3</v>
      </c>
      <c r="N79" s="3" t="s">
        <v>861</v>
      </c>
      <c r="O79" s="3">
        <v>32</v>
      </c>
      <c r="P79" s="3">
        <v>89</v>
      </c>
      <c r="Q79" s="3" t="s">
        <v>801</v>
      </c>
    </row>
    <row r="80" ht="15.9" customHeight="1" spans="1:17">
      <c r="A80" s="3">
        <v>2022</v>
      </c>
      <c r="B80" s="3" t="s">
        <v>798</v>
      </c>
      <c r="C80" s="3" t="s">
        <v>107</v>
      </c>
      <c r="D80" s="3">
        <v>2022010463</v>
      </c>
      <c r="E80" s="3" t="s">
        <v>111</v>
      </c>
      <c r="F80" s="3" t="s">
        <v>799</v>
      </c>
      <c r="G80" s="3"/>
      <c r="H80" s="3">
        <v>169</v>
      </c>
      <c r="I80" s="3">
        <v>57.5</v>
      </c>
      <c r="J80" s="3">
        <v>3762</v>
      </c>
      <c r="K80" s="3">
        <v>8.4</v>
      </c>
      <c r="L80" s="3">
        <v>183</v>
      </c>
      <c r="M80" s="3">
        <v>18.4</v>
      </c>
      <c r="N80" s="3" t="s">
        <v>811</v>
      </c>
      <c r="O80" s="3">
        <v>32</v>
      </c>
      <c r="P80" s="3">
        <v>83.2</v>
      </c>
      <c r="Q80" s="3" t="s">
        <v>801</v>
      </c>
    </row>
    <row r="81" ht="15.9" customHeight="1" spans="1:17">
      <c r="A81" s="3">
        <v>2022</v>
      </c>
      <c r="B81" s="3" t="s">
        <v>798</v>
      </c>
      <c r="C81" s="3" t="s">
        <v>107</v>
      </c>
      <c r="D81" s="3">
        <v>2022010465</v>
      </c>
      <c r="E81" s="3" t="s">
        <v>112</v>
      </c>
      <c r="F81" s="3" t="s">
        <v>799</v>
      </c>
      <c r="G81" s="3"/>
      <c r="H81" s="3">
        <v>160</v>
      </c>
      <c r="I81" s="3">
        <v>52.8</v>
      </c>
      <c r="J81" s="3">
        <v>3429</v>
      </c>
      <c r="K81" s="3">
        <v>8.3</v>
      </c>
      <c r="L81" s="3">
        <v>180</v>
      </c>
      <c r="M81" s="3">
        <v>6.7</v>
      </c>
      <c r="N81" s="3" t="s">
        <v>862</v>
      </c>
      <c r="O81" s="3">
        <v>41</v>
      </c>
      <c r="P81" s="3">
        <v>84.2</v>
      </c>
      <c r="Q81" s="3" t="s">
        <v>801</v>
      </c>
    </row>
    <row r="82" ht="15.9" customHeight="1" spans="1:17">
      <c r="A82" s="3">
        <v>2022</v>
      </c>
      <c r="B82" s="3" t="s">
        <v>798</v>
      </c>
      <c r="C82" s="3" t="s">
        <v>107</v>
      </c>
      <c r="D82" s="3">
        <v>2022010467</v>
      </c>
      <c r="E82" s="3" t="s">
        <v>113</v>
      </c>
      <c r="F82" s="3" t="s">
        <v>799</v>
      </c>
      <c r="G82" s="3"/>
      <c r="H82" s="3">
        <v>167.5</v>
      </c>
      <c r="I82" s="3">
        <v>66.5</v>
      </c>
      <c r="J82" s="3">
        <v>2349</v>
      </c>
      <c r="K82" s="3">
        <v>9.4</v>
      </c>
      <c r="L82" s="3">
        <v>141</v>
      </c>
      <c r="M82" s="3">
        <v>-1.4</v>
      </c>
      <c r="N82" s="3" t="s">
        <v>805</v>
      </c>
      <c r="O82" s="3">
        <v>33</v>
      </c>
      <c r="P82" s="3">
        <v>63.5</v>
      </c>
      <c r="Q82" s="3" t="s">
        <v>803</v>
      </c>
    </row>
    <row r="83" ht="15.9" customHeight="1" spans="1:17">
      <c r="A83" s="3">
        <v>2022</v>
      </c>
      <c r="B83" s="3" t="s">
        <v>798</v>
      </c>
      <c r="C83" s="3" t="s">
        <v>107</v>
      </c>
      <c r="D83" s="3">
        <v>2022010468</v>
      </c>
      <c r="E83" s="3" t="s">
        <v>114</v>
      </c>
      <c r="F83" s="3" t="s">
        <v>799</v>
      </c>
      <c r="G83" s="3" t="s">
        <v>806</v>
      </c>
      <c r="H83" s="3" t="s">
        <v>807</v>
      </c>
      <c r="I83" s="3" t="s">
        <v>807</v>
      </c>
      <c r="J83" s="3" t="s">
        <v>807</v>
      </c>
      <c r="K83" s="3" t="s">
        <v>807</v>
      </c>
      <c r="L83" s="3" t="s">
        <v>807</v>
      </c>
      <c r="M83" s="3" t="s">
        <v>807</v>
      </c>
      <c r="N83" s="3" t="s">
        <v>807</v>
      </c>
      <c r="O83" s="3" t="s">
        <v>807</v>
      </c>
      <c r="P83" s="3">
        <v>60</v>
      </c>
      <c r="Q83" s="3" t="s">
        <v>806</v>
      </c>
    </row>
    <row r="84" ht="15.9" customHeight="1" spans="1:17">
      <c r="A84" s="3">
        <v>2022</v>
      </c>
      <c r="B84" s="3" t="s">
        <v>798</v>
      </c>
      <c r="C84" s="3" t="s">
        <v>107</v>
      </c>
      <c r="D84" s="3">
        <v>2022010469</v>
      </c>
      <c r="E84" s="3" t="s">
        <v>115</v>
      </c>
      <c r="F84" s="3" t="s">
        <v>799</v>
      </c>
      <c r="G84" s="3"/>
      <c r="H84" s="3">
        <v>169.5</v>
      </c>
      <c r="I84" s="3">
        <v>78.8</v>
      </c>
      <c r="J84" s="3">
        <v>3210</v>
      </c>
      <c r="K84" s="3">
        <v>9.3</v>
      </c>
      <c r="L84" s="3">
        <v>165</v>
      </c>
      <c r="M84" s="3">
        <v>21.7</v>
      </c>
      <c r="N84" s="3" t="s">
        <v>863</v>
      </c>
      <c r="O84" s="3">
        <v>39</v>
      </c>
      <c r="P84" s="3">
        <v>75.7</v>
      </c>
      <c r="Q84" s="3" t="s">
        <v>803</v>
      </c>
    </row>
    <row r="85" ht="15.9" customHeight="1" spans="1:17">
      <c r="A85" s="3">
        <v>2022</v>
      </c>
      <c r="B85" s="3" t="s">
        <v>798</v>
      </c>
      <c r="C85" s="3" t="s">
        <v>107</v>
      </c>
      <c r="D85" s="3">
        <v>2022010471</v>
      </c>
      <c r="E85" s="3" t="s">
        <v>116</v>
      </c>
      <c r="F85" s="3" t="s">
        <v>799</v>
      </c>
      <c r="G85" s="3"/>
      <c r="H85" s="3">
        <v>176</v>
      </c>
      <c r="I85" s="3">
        <v>59.2</v>
      </c>
      <c r="J85" s="3">
        <v>3367</v>
      </c>
      <c r="K85" s="3">
        <v>9.2</v>
      </c>
      <c r="L85" s="3">
        <v>187</v>
      </c>
      <c r="M85" s="3">
        <v>22.7</v>
      </c>
      <c r="N85" s="3" t="s">
        <v>846</v>
      </c>
      <c r="O85" s="3">
        <v>39</v>
      </c>
      <c r="P85" s="3">
        <v>80.3</v>
      </c>
      <c r="Q85" s="3" t="s">
        <v>801</v>
      </c>
    </row>
    <row r="86" ht="15.9" customHeight="1" spans="1:17">
      <c r="A86" s="3">
        <v>2022</v>
      </c>
      <c r="B86" s="3" t="s">
        <v>798</v>
      </c>
      <c r="C86" s="3" t="s">
        <v>107</v>
      </c>
      <c r="D86" s="3">
        <v>2022010473</v>
      </c>
      <c r="E86" s="3" t="s">
        <v>123</v>
      </c>
      <c r="F86" s="3" t="s">
        <v>812</v>
      </c>
      <c r="G86" s="3"/>
      <c r="H86" s="3">
        <v>179.5</v>
      </c>
      <c r="I86" s="3">
        <v>65</v>
      </c>
      <c r="J86" s="3">
        <v>5656</v>
      </c>
      <c r="K86" s="3">
        <v>7.4</v>
      </c>
      <c r="L86" s="3">
        <v>207</v>
      </c>
      <c r="M86" s="3">
        <v>5.5</v>
      </c>
      <c r="N86" s="3" t="s">
        <v>864</v>
      </c>
      <c r="O86" s="3">
        <v>0</v>
      </c>
      <c r="P86" s="3">
        <v>68.4</v>
      </c>
      <c r="Q86" s="3" t="s">
        <v>803</v>
      </c>
    </row>
    <row r="87" ht="15.9" customHeight="1" spans="1:17">
      <c r="A87" s="3">
        <v>2022</v>
      </c>
      <c r="B87" s="3" t="s">
        <v>798</v>
      </c>
      <c r="C87" s="3" t="s">
        <v>107</v>
      </c>
      <c r="D87" s="3">
        <v>2022010476</v>
      </c>
      <c r="E87" s="3" t="s">
        <v>124</v>
      </c>
      <c r="F87" s="3" t="s">
        <v>812</v>
      </c>
      <c r="G87" s="3"/>
      <c r="H87" s="3">
        <v>186</v>
      </c>
      <c r="I87" s="3">
        <v>99.1</v>
      </c>
      <c r="J87" s="3">
        <v>5820</v>
      </c>
      <c r="K87" s="3">
        <v>7.3</v>
      </c>
      <c r="L87" s="3">
        <v>204</v>
      </c>
      <c r="M87" s="3">
        <v>3.6</v>
      </c>
      <c r="N87" s="3" t="s">
        <v>865</v>
      </c>
      <c r="O87" s="3">
        <v>3</v>
      </c>
      <c r="P87" s="3">
        <v>62</v>
      </c>
      <c r="Q87" s="3" t="s">
        <v>803</v>
      </c>
    </row>
    <row r="88" ht="15.9" customHeight="1" spans="1:17">
      <c r="A88" s="3">
        <v>2022</v>
      </c>
      <c r="B88" s="3" t="s">
        <v>798</v>
      </c>
      <c r="C88" s="3" t="s">
        <v>107</v>
      </c>
      <c r="D88" s="3">
        <v>2022010477</v>
      </c>
      <c r="E88" s="3" t="s">
        <v>125</v>
      </c>
      <c r="F88" s="3" t="s">
        <v>812</v>
      </c>
      <c r="G88" s="3"/>
      <c r="H88" s="3">
        <v>173.5</v>
      </c>
      <c r="I88" s="3">
        <v>79.9</v>
      </c>
      <c r="J88" s="3">
        <v>6993</v>
      </c>
      <c r="K88" s="3">
        <v>7.1</v>
      </c>
      <c r="L88" s="3">
        <v>218</v>
      </c>
      <c r="M88" s="3">
        <v>13.6</v>
      </c>
      <c r="N88" s="3" t="s">
        <v>866</v>
      </c>
      <c r="O88" s="3">
        <v>6</v>
      </c>
      <c r="P88" s="3">
        <v>74.8</v>
      </c>
      <c r="Q88" s="3" t="s">
        <v>803</v>
      </c>
    </row>
    <row r="89" ht="15.9" customHeight="1" spans="1:17">
      <c r="A89" s="3">
        <v>2022</v>
      </c>
      <c r="B89" s="3" t="s">
        <v>798</v>
      </c>
      <c r="C89" s="3" t="s">
        <v>107</v>
      </c>
      <c r="D89" s="3">
        <v>2022010478</v>
      </c>
      <c r="E89" s="3" t="s">
        <v>126</v>
      </c>
      <c r="F89" s="3" t="s">
        <v>812</v>
      </c>
      <c r="G89" s="3"/>
      <c r="H89" s="3">
        <v>168</v>
      </c>
      <c r="I89" s="3">
        <v>53</v>
      </c>
      <c r="J89" s="3">
        <v>4889</v>
      </c>
      <c r="K89" s="3">
        <v>7.1</v>
      </c>
      <c r="L89" s="3">
        <v>234</v>
      </c>
      <c r="M89" s="3">
        <v>16.2</v>
      </c>
      <c r="N89" s="3" t="s">
        <v>848</v>
      </c>
      <c r="O89" s="3">
        <v>7</v>
      </c>
      <c r="P89" s="3">
        <v>80.3</v>
      </c>
      <c r="Q89" s="3" t="s">
        <v>801</v>
      </c>
    </row>
    <row r="90" ht="15.9" customHeight="1" spans="1:17">
      <c r="A90" s="3">
        <v>2022</v>
      </c>
      <c r="B90" s="3" t="s">
        <v>798</v>
      </c>
      <c r="C90" s="3" t="s">
        <v>107</v>
      </c>
      <c r="D90" s="3">
        <v>2022010479</v>
      </c>
      <c r="E90" s="3" t="s">
        <v>127</v>
      </c>
      <c r="F90" s="3" t="s">
        <v>812</v>
      </c>
      <c r="G90" s="3"/>
      <c r="H90" s="3">
        <v>168</v>
      </c>
      <c r="I90" s="3">
        <v>55.6</v>
      </c>
      <c r="J90" s="3">
        <v>4169</v>
      </c>
      <c r="K90" s="3">
        <v>7.1</v>
      </c>
      <c r="L90" s="3">
        <v>229</v>
      </c>
      <c r="M90" s="3">
        <v>20</v>
      </c>
      <c r="N90" s="3" t="s">
        <v>843</v>
      </c>
      <c r="O90" s="3">
        <v>7</v>
      </c>
      <c r="P90" s="3">
        <v>77.9</v>
      </c>
      <c r="Q90" s="3" t="s">
        <v>803</v>
      </c>
    </row>
    <row r="91" ht="15.9" customHeight="1" spans="1:17">
      <c r="A91" s="3">
        <v>2022</v>
      </c>
      <c r="B91" s="3" t="s">
        <v>798</v>
      </c>
      <c r="C91" s="3" t="s">
        <v>107</v>
      </c>
      <c r="D91" s="3">
        <v>2022010480</v>
      </c>
      <c r="E91" s="3" t="s">
        <v>128</v>
      </c>
      <c r="F91" s="3" t="s">
        <v>812</v>
      </c>
      <c r="G91" s="3"/>
      <c r="H91" s="3">
        <v>174</v>
      </c>
      <c r="I91" s="3">
        <v>86.6</v>
      </c>
      <c r="J91" s="3">
        <v>5941</v>
      </c>
      <c r="K91" s="3">
        <v>7.4</v>
      </c>
      <c r="L91" s="3">
        <v>228</v>
      </c>
      <c r="M91" s="3">
        <v>5.4</v>
      </c>
      <c r="N91" s="3" t="s">
        <v>867</v>
      </c>
      <c r="O91" s="3">
        <v>7</v>
      </c>
      <c r="P91" s="3">
        <v>65.4</v>
      </c>
      <c r="Q91" s="3" t="s">
        <v>803</v>
      </c>
    </row>
    <row r="92" ht="15.9" customHeight="1" spans="1:17">
      <c r="A92" s="3">
        <v>2022</v>
      </c>
      <c r="B92" s="3" t="s">
        <v>798</v>
      </c>
      <c r="C92" s="3" t="s">
        <v>107</v>
      </c>
      <c r="D92" s="3">
        <v>2022010482</v>
      </c>
      <c r="E92" s="3" t="s">
        <v>129</v>
      </c>
      <c r="F92" s="3" t="s">
        <v>812</v>
      </c>
      <c r="G92" s="3"/>
      <c r="H92" s="3">
        <v>182</v>
      </c>
      <c r="I92" s="3">
        <v>76.3</v>
      </c>
      <c r="J92" s="3">
        <v>6232</v>
      </c>
      <c r="K92" s="3">
        <v>7.6</v>
      </c>
      <c r="L92" s="3">
        <v>206</v>
      </c>
      <c r="M92" s="3">
        <v>15.6</v>
      </c>
      <c r="N92" s="3" t="s">
        <v>868</v>
      </c>
      <c r="O92" s="3">
        <v>0</v>
      </c>
      <c r="P92" s="3">
        <v>70.6</v>
      </c>
      <c r="Q92" s="3" t="s">
        <v>803</v>
      </c>
    </row>
    <row r="93" ht="15.9" customHeight="1" spans="1:17">
      <c r="A93" s="3">
        <v>2022</v>
      </c>
      <c r="B93" s="3" t="s">
        <v>798</v>
      </c>
      <c r="C93" s="3" t="s">
        <v>107</v>
      </c>
      <c r="D93" s="3">
        <v>2022010483</v>
      </c>
      <c r="E93" s="3" t="s">
        <v>130</v>
      </c>
      <c r="F93" s="3" t="s">
        <v>812</v>
      </c>
      <c r="G93" s="3"/>
      <c r="H93" s="3">
        <v>174</v>
      </c>
      <c r="I93" s="3">
        <v>57</v>
      </c>
      <c r="J93" s="3">
        <v>4490</v>
      </c>
      <c r="K93" s="3">
        <v>7.6</v>
      </c>
      <c r="L93" s="3">
        <v>189</v>
      </c>
      <c r="M93" s="3">
        <v>5.9</v>
      </c>
      <c r="N93" s="3" t="s">
        <v>863</v>
      </c>
      <c r="O93" s="3">
        <v>0</v>
      </c>
      <c r="P93" s="3">
        <v>64.4</v>
      </c>
      <c r="Q93" s="3" t="s">
        <v>803</v>
      </c>
    </row>
    <row r="94" ht="15.9" customHeight="1" spans="1:17">
      <c r="A94" s="3">
        <v>2022</v>
      </c>
      <c r="B94" s="3" t="s">
        <v>798</v>
      </c>
      <c r="C94" s="3" t="s">
        <v>107</v>
      </c>
      <c r="D94" s="3">
        <v>2022010487</v>
      </c>
      <c r="E94" s="3" t="s">
        <v>131</v>
      </c>
      <c r="F94" s="3" t="s">
        <v>812</v>
      </c>
      <c r="G94" s="3"/>
      <c r="H94" s="3">
        <v>178.5</v>
      </c>
      <c r="I94" s="3">
        <v>81.4</v>
      </c>
      <c r="J94" s="3">
        <v>5799</v>
      </c>
      <c r="K94" s="3">
        <v>7</v>
      </c>
      <c r="L94" s="3">
        <v>194</v>
      </c>
      <c r="M94" s="3">
        <v>7.3</v>
      </c>
      <c r="N94" s="3" t="s">
        <v>869</v>
      </c>
      <c r="O94" s="3">
        <v>4</v>
      </c>
      <c r="P94" s="3">
        <v>63.4</v>
      </c>
      <c r="Q94" s="3" t="s">
        <v>803</v>
      </c>
    </row>
    <row r="95" ht="15.9" customHeight="1" spans="1:17">
      <c r="A95" s="3">
        <v>2022</v>
      </c>
      <c r="B95" s="3" t="s">
        <v>798</v>
      </c>
      <c r="C95" s="3" t="s">
        <v>107</v>
      </c>
      <c r="D95" s="3">
        <v>2022010489</v>
      </c>
      <c r="E95" s="3" t="s">
        <v>132</v>
      </c>
      <c r="F95" s="3" t="s">
        <v>812</v>
      </c>
      <c r="G95" s="3"/>
      <c r="H95" s="3">
        <v>108</v>
      </c>
      <c r="I95" s="3">
        <v>85</v>
      </c>
      <c r="J95" s="3">
        <v>4570</v>
      </c>
      <c r="K95" s="3">
        <v>6.7</v>
      </c>
      <c r="L95" s="3">
        <v>230</v>
      </c>
      <c r="M95" s="3">
        <v>21.3</v>
      </c>
      <c r="N95" s="3">
        <v>3.4</v>
      </c>
      <c r="O95" s="3">
        <v>10</v>
      </c>
      <c r="P95" s="3">
        <v>82.8</v>
      </c>
      <c r="Q95" s="3" t="s">
        <v>814</v>
      </c>
    </row>
    <row r="96" ht="15.9" customHeight="1" spans="1:17">
      <c r="A96" s="3">
        <v>2022</v>
      </c>
      <c r="B96" s="3" t="s">
        <v>798</v>
      </c>
      <c r="C96" s="3" t="s">
        <v>107</v>
      </c>
      <c r="D96" s="3">
        <v>2022010490</v>
      </c>
      <c r="E96" s="3" t="s">
        <v>133</v>
      </c>
      <c r="F96" s="3" t="s">
        <v>812</v>
      </c>
      <c r="G96" s="3"/>
      <c r="H96" s="3">
        <v>184</v>
      </c>
      <c r="I96" s="3">
        <v>92.1</v>
      </c>
      <c r="J96" s="3">
        <v>5255</v>
      </c>
      <c r="K96" s="3">
        <v>6.9</v>
      </c>
      <c r="L96" s="3">
        <v>212</v>
      </c>
      <c r="M96" s="3">
        <v>4.2</v>
      </c>
      <c r="N96" s="3" t="s">
        <v>811</v>
      </c>
      <c r="O96" s="3">
        <v>0</v>
      </c>
      <c r="P96" s="3">
        <v>72</v>
      </c>
      <c r="Q96" s="3" t="s">
        <v>803</v>
      </c>
    </row>
    <row r="97" ht="15.9" customHeight="1" spans="1:17">
      <c r="A97" s="3">
        <v>2022</v>
      </c>
      <c r="B97" s="3" t="s">
        <v>798</v>
      </c>
      <c r="C97" s="3" t="s">
        <v>107</v>
      </c>
      <c r="D97" s="3">
        <v>2022010500</v>
      </c>
      <c r="E97" s="3" t="s">
        <v>117</v>
      </c>
      <c r="F97" s="3" t="s">
        <v>799</v>
      </c>
      <c r="G97" s="3"/>
      <c r="H97" s="3">
        <v>162.5</v>
      </c>
      <c r="I97" s="3">
        <v>60.3</v>
      </c>
      <c r="J97" s="3">
        <v>3704</v>
      </c>
      <c r="K97" s="3">
        <v>8.4</v>
      </c>
      <c r="L97" s="3">
        <v>186</v>
      </c>
      <c r="M97" s="3">
        <v>11.1</v>
      </c>
      <c r="N97" s="3" t="s">
        <v>864</v>
      </c>
      <c r="O97" s="3">
        <v>24</v>
      </c>
      <c r="P97" s="3">
        <v>77.6</v>
      </c>
      <c r="Q97" s="3" t="s">
        <v>803</v>
      </c>
    </row>
    <row r="98" ht="15.9" customHeight="1" spans="1:17">
      <c r="A98" s="3">
        <v>2022</v>
      </c>
      <c r="B98" s="3" t="s">
        <v>798</v>
      </c>
      <c r="C98" s="3" t="s">
        <v>107</v>
      </c>
      <c r="D98" s="3">
        <v>2022010501</v>
      </c>
      <c r="E98" s="3" t="s">
        <v>118</v>
      </c>
      <c r="F98" s="3" t="s">
        <v>799</v>
      </c>
      <c r="G98" s="3"/>
      <c r="H98" s="3">
        <v>160</v>
      </c>
      <c r="I98" s="3">
        <v>50</v>
      </c>
      <c r="J98" s="3">
        <v>3900</v>
      </c>
      <c r="K98" s="3">
        <v>7.2</v>
      </c>
      <c r="L98" s="3">
        <v>200</v>
      </c>
      <c r="M98" s="3">
        <v>25</v>
      </c>
      <c r="N98" s="3" t="s">
        <v>870</v>
      </c>
      <c r="O98" s="3">
        <v>50</v>
      </c>
      <c r="P98" s="3">
        <v>98</v>
      </c>
      <c r="Q98" s="3" t="s">
        <v>833</v>
      </c>
    </row>
    <row r="99" ht="15.9" customHeight="1" spans="1:17">
      <c r="A99" s="3">
        <v>2022</v>
      </c>
      <c r="B99" s="3" t="s">
        <v>798</v>
      </c>
      <c r="C99" s="3" t="s">
        <v>107</v>
      </c>
      <c r="D99" s="3">
        <v>2022010504</v>
      </c>
      <c r="E99" s="3" t="s">
        <v>134</v>
      </c>
      <c r="F99" s="3" t="s">
        <v>812</v>
      </c>
      <c r="G99" s="3"/>
      <c r="H99" s="3">
        <v>172</v>
      </c>
      <c r="I99" s="3">
        <v>64.9</v>
      </c>
      <c r="J99" s="3">
        <v>4439</v>
      </c>
      <c r="K99" s="3">
        <v>7.3</v>
      </c>
      <c r="L99" s="3">
        <v>246</v>
      </c>
      <c r="M99" s="3">
        <v>4.2</v>
      </c>
      <c r="N99" s="3" t="s">
        <v>871</v>
      </c>
      <c r="O99" s="3">
        <v>0</v>
      </c>
      <c r="P99" s="3">
        <v>64.4</v>
      </c>
      <c r="Q99" s="3" t="s">
        <v>803</v>
      </c>
    </row>
    <row r="100" ht="15.9" customHeight="1" spans="1:17">
      <c r="A100" s="3">
        <v>2022</v>
      </c>
      <c r="B100" s="3" t="s">
        <v>798</v>
      </c>
      <c r="C100" s="3" t="s">
        <v>107</v>
      </c>
      <c r="D100" s="3">
        <v>2022010506</v>
      </c>
      <c r="E100" s="3" t="s">
        <v>135</v>
      </c>
      <c r="F100" s="3" t="s">
        <v>812</v>
      </c>
      <c r="G100" s="3"/>
      <c r="H100" s="3" t="s">
        <v>807</v>
      </c>
      <c r="I100" s="3" t="s">
        <v>807</v>
      </c>
      <c r="J100" s="3" t="s">
        <v>807</v>
      </c>
      <c r="K100" s="3">
        <v>7</v>
      </c>
      <c r="L100" s="3" t="s">
        <v>807</v>
      </c>
      <c r="M100" s="3" t="s">
        <v>807</v>
      </c>
      <c r="N100" s="3" t="s">
        <v>826</v>
      </c>
      <c r="O100" s="3">
        <v>20</v>
      </c>
      <c r="P100" s="3">
        <v>42.8</v>
      </c>
      <c r="Q100" s="3" t="s">
        <v>814</v>
      </c>
    </row>
    <row r="101" ht="15.9" customHeight="1" spans="1:17">
      <c r="A101" s="3">
        <v>2022</v>
      </c>
      <c r="B101" s="3" t="s">
        <v>798</v>
      </c>
      <c r="C101" s="3" t="s">
        <v>107</v>
      </c>
      <c r="D101" s="3">
        <v>2022010507</v>
      </c>
      <c r="E101" s="3" t="s">
        <v>136</v>
      </c>
      <c r="F101" s="3" t="s">
        <v>812</v>
      </c>
      <c r="G101" s="3"/>
      <c r="H101" s="3">
        <v>184</v>
      </c>
      <c r="I101" s="3">
        <v>62</v>
      </c>
      <c r="J101" s="3">
        <v>3103</v>
      </c>
      <c r="K101" s="3">
        <v>7.5</v>
      </c>
      <c r="L101" s="3">
        <v>237</v>
      </c>
      <c r="M101" s="3">
        <v>7.3</v>
      </c>
      <c r="N101" s="3" t="s">
        <v>834</v>
      </c>
      <c r="O101" s="3">
        <v>9</v>
      </c>
      <c r="P101" s="3">
        <v>68</v>
      </c>
      <c r="Q101" s="3" t="s">
        <v>803</v>
      </c>
    </row>
    <row r="102" ht="15.9" customHeight="1" spans="1:17">
      <c r="A102" s="3">
        <v>2022</v>
      </c>
      <c r="B102" s="3" t="s">
        <v>798</v>
      </c>
      <c r="C102" s="3" t="s">
        <v>107</v>
      </c>
      <c r="D102" s="3">
        <v>2022010547</v>
      </c>
      <c r="E102" s="3" t="s">
        <v>139</v>
      </c>
      <c r="F102" s="3" t="s">
        <v>812</v>
      </c>
      <c r="G102" s="3"/>
      <c r="H102" s="3">
        <v>166</v>
      </c>
      <c r="I102" s="3">
        <v>61</v>
      </c>
      <c r="J102" s="3">
        <v>3871</v>
      </c>
      <c r="K102" s="3">
        <v>7</v>
      </c>
      <c r="L102" s="3">
        <v>215</v>
      </c>
      <c r="M102" s="3">
        <v>16.4</v>
      </c>
      <c r="N102" s="3" t="s">
        <v>856</v>
      </c>
      <c r="O102" s="3">
        <v>11</v>
      </c>
      <c r="P102" s="3">
        <v>78</v>
      </c>
      <c r="Q102" s="3" t="s">
        <v>803</v>
      </c>
    </row>
    <row r="103" ht="15.9" customHeight="1" spans="1:17">
      <c r="A103" s="3">
        <v>2022</v>
      </c>
      <c r="B103" s="3" t="s">
        <v>798</v>
      </c>
      <c r="C103" s="3" t="s">
        <v>107</v>
      </c>
      <c r="D103" s="3">
        <v>2022010837</v>
      </c>
      <c r="E103" s="3" t="s">
        <v>138</v>
      </c>
      <c r="F103" s="3" t="s">
        <v>812</v>
      </c>
      <c r="G103" s="3"/>
      <c r="H103" s="3">
        <v>164</v>
      </c>
      <c r="I103" s="3">
        <v>49</v>
      </c>
      <c r="J103" s="3">
        <v>4102</v>
      </c>
      <c r="K103" s="3">
        <v>6.9</v>
      </c>
      <c r="L103" s="3">
        <v>225</v>
      </c>
      <c r="M103" s="3">
        <v>16.9</v>
      </c>
      <c r="N103" s="3" t="s">
        <v>826</v>
      </c>
      <c r="O103" s="3">
        <v>11</v>
      </c>
      <c r="P103" s="3">
        <v>80.2</v>
      </c>
      <c r="Q103" s="3" t="s">
        <v>801</v>
      </c>
    </row>
    <row r="104" ht="15.9" customHeight="1" spans="1:17">
      <c r="A104" s="3">
        <v>2022</v>
      </c>
      <c r="B104" s="3" t="s">
        <v>798</v>
      </c>
      <c r="C104" s="3" t="s">
        <v>107</v>
      </c>
      <c r="D104" s="3">
        <v>2022011451</v>
      </c>
      <c r="E104" s="3" t="s">
        <v>137</v>
      </c>
      <c r="F104" s="3" t="s">
        <v>812</v>
      </c>
      <c r="G104" s="3"/>
      <c r="H104" s="3" t="s">
        <v>807</v>
      </c>
      <c r="I104" s="3" t="s">
        <v>807</v>
      </c>
      <c r="J104" s="3" t="s">
        <v>807</v>
      </c>
      <c r="K104" s="3">
        <v>6.9</v>
      </c>
      <c r="L104" s="3" t="s">
        <v>807</v>
      </c>
      <c r="M104" s="3" t="s">
        <v>807</v>
      </c>
      <c r="N104" s="3" t="s">
        <v>872</v>
      </c>
      <c r="O104" s="3">
        <v>7</v>
      </c>
      <c r="P104" s="3">
        <v>35</v>
      </c>
      <c r="Q104" s="3" t="s">
        <v>814</v>
      </c>
    </row>
    <row r="105" ht="15.9" customHeight="1" spans="1:17">
      <c r="A105" s="3">
        <v>2022</v>
      </c>
      <c r="B105" s="3" t="s">
        <v>798</v>
      </c>
      <c r="C105" s="3" t="s">
        <v>107</v>
      </c>
      <c r="D105" s="3">
        <v>2022015771</v>
      </c>
      <c r="E105" s="3" t="s">
        <v>873</v>
      </c>
      <c r="F105" s="3" t="s">
        <v>812</v>
      </c>
      <c r="G105" s="3"/>
      <c r="H105" s="3" t="s">
        <v>807</v>
      </c>
      <c r="I105" s="3" t="s">
        <v>807</v>
      </c>
      <c r="J105" s="3" t="s">
        <v>807</v>
      </c>
      <c r="K105" s="3">
        <v>7.4</v>
      </c>
      <c r="L105" s="3" t="s">
        <v>807</v>
      </c>
      <c r="M105" s="3" t="s">
        <v>807</v>
      </c>
      <c r="N105" s="3" t="s">
        <v>874</v>
      </c>
      <c r="O105" s="3">
        <v>6</v>
      </c>
      <c r="P105" s="3">
        <v>33.2</v>
      </c>
      <c r="Q105" s="3" t="s">
        <v>814</v>
      </c>
    </row>
    <row r="106" ht="15.9" customHeight="1" spans="1:17">
      <c r="A106" s="3">
        <v>2022</v>
      </c>
      <c r="B106" s="3" t="s">
        <v>798</v>
      </c>
      <c r="C106" s="3" t="s">
        <v>107</v>
      </c>
      <c r="D106" s="3">
        <v>2022015845</v>
      </c>
      <c r="E106" s="3" t="s">
        <v>875</v>
      </c>
      <c r="F106" s="3" t="s">
        <v>812</v>
      </c>
      <c r="G106" s="3"/>
      <c r="H106" s="3" t="s">
        <v>807</v>
      </c>
      <c r="I106" s="3" t="s">
        <v>807</v>
      </c>
      <c r="J106" s="3" t="s">
        <v>807</v>
      </c>
      <c r="K106" s="3">
        <v>6.7</v>
      </c>
      <c r="L106" s="3" t="s">
        <v>807</v>
      </c>
      <c r="M106" s="3" t="s">
        <v>807</v>
      </c>
      <c r="N106" s="3" t="s">
        <v>843</v>
      </c>
      <c r="O106" s="3">
        <v>10</v>
      </c>
      <c r="P106" s="3">
        <v>43</v>
      </c>
      <c r="Q106" s="3" t="s">
        <v>814</v>
      </c>
    </row>
    <row r="107" ht="15.9" customHeight="1" spans="1:17">
      <c r="A107" s="3">
        <v>2022</v>
      </c>
      <c r="B107" s="3" t="s">
        <v>798</v>
      </c>
      <c r="C107" s="3" t="s">
        <v>876</v>
      </c>
      <c r="D107" s="3">
        <v>2022010375</v>
      </c>
      <c r="E107" s="3" t="s">
        <v>877</v>
      </c>
      <c r="F107" s="3" t="s">
        <v>799</v>
      </c>
      <c r="G107" s="3"/>
      <c r="H107" s="3" t="s">
        <v>807</v>
      </c>
      <c r="I107" s="3" t="s">
        <v>807</v>
      </c>
      <c r="J107" s="3" t="s">
        <v>807</v>
      </c>
      <c r="K107" s="3" t="s">
        <v>807</v>
      </c>
      <c r="L107" s="3" t="s">
        <v>807</v>
      </c>
      <c r="M107" s="3" t="s">
        <v>807</v>
      </c>
      <c r="N107" s="3" t="s">
        <v>807</v>
      </c>
      <c r="O107" s="3" t="s">
        <v>807</v>
      </c>
      <c r="P107" s="3">
        <v>0</v>
      </c>
      <c r="Q107" s="3" t="s">
        <v>814</v>
      </c>
    </row>
    <row r="108" ht="15.9" customHeight="1" spans="1:17">
      <c r="A108" s="3">
        <v>2022</v>
      </c>
      <c r="B108" s="3" t="s">
        <v>798</v>
      </c>
      <c r="C108" s="3" t="s">
        <v>878</v>
      </c>
      <c r="D108" s="3">
        <v>2022010415</v>
      </c>
      <c r="E108" s="3" t="s">
        <v>879</v>
      </c>
      <c r="F108" s="3" t="s">
        <v>812</v>
      </c>
      <c r="G108" s="3"/>
      <c r="H108" s="3" t="s">
        <v>807</v>
      </c>
      <c r="I108" s="3" t="s">
        <v>807</v>
      </c>
      <c r="J108" s="3" t="s">
        <v>807</v>
      </c>
      <c r="K108" s="3" t="s">
        <v>807</v>
      </c>
      <c r="L108" s="3" t="s">
        <v>807</v>
      </c>
      <c r="M108" s="3" t="s">
        <v>807</v>
      </c>
      <c r="N108" s="3" t="s">
        <v>807</v>
      </c>
      <c r="O108" s="3" t="s">
        <v>807</v>
      </c>
      <c r="P108" s="3">
        <v>0</v>
      </c>
      <c r="Q108" s="3" t="s">
        <v>814</v>
      </c>
    </row>
    <row r="109" ht="15.9" customHeight="1" spans="1:17">
      <c r="A109" s="3">
        <v>2022</v>
      </c>
      <c r="B109" s="3" t="s">
        <v>798</v>
      </c>
      <c r="C109" s="3" t="s">
        <v>878</v>
      </c>
      <c r="D109" s="3">
        <v>2022010416</v>
      </c>
      <c r="E109" s="3" t="s">
        <v>880</v>
      </c>
      <c r="F109" s="3" t="s">
        <v>812</v>
      </c>
      <c r="G109" s="3"/>
      <c r="H109" s="3" t="s">
        <v>807</v>
      </c>
      <c r="I109" s="3" t="s">
        <v>807</v>
      </c>
      <c r="J109" s="3" t="s">
        <v>807</v>
      </c>
      <c r="K109" s="3" t="s">
        <v>807</v>
      </c>
      <c r="L109" s="3" t="s">
        <v>807</v>
      </c>
      <c r="M109" s="3" t="s">
        <v>807</v>
      </c>
      <c r="N109" s="3" t="s">
        <v>807</v>
      </c>
      <c r="O109" s="3" t="s">
        <v>807</v>
      </c>
      <c r="P109" s="3">
        <v>0</v>
      </c>
      <c r="Q109" s="3" t="s">
        <v>814</v>
      </c>
    </row>
    <row r="110" ht="15.9" customHeight="1" spans="1:17">
      <c r="A110" s="3">
        <v>2022</v>
      </c>
      <c r="B110" s="3" t="s">
        <v>798</v>
      </c>
      <c r="C110" s="3" t="s">
        <v>881</v>
      </c>
      <c r="D110" s="3">
        <v>2022012315</v>
      </c>
      <c r="E110" s="3" t="s">
        <v>882</v>
      </c>
      <c r="F110" s="3" t="s">
        <v>812</v>
      </c>
      <c r="G110" s="3" t="s">
        <v>806</v>
      </c>
      <c r="H110" s="3" t="s">
        <v>807</v>
      </c>
      <c r="I110" s="3" t="s">
        <v>807</v>
      </c>
      <c r="J110" s="3" t="s">
        <v>807</v>
      </c>
      <c r="K110" s="3" t="s">
        <v>807</v>
      </c>
      <c r="L110" s="3" t="s">
        <v>807</v>
      </c>
      <c r="M110" s="3" t="s">
        <v>807</v>
      </c>
      <c r="N110" s="3" t="s">
        <v>807</v>
      </c>
      <c r="O110" s="3" t="s">
        <v>807</v>
      </c>
      <c r="P110" s="3">
        <v>60</v>
      </c>
      <c r="Q110" s="3" t="s">
        <v>806</v>
      </c>
    </row>
    <row r="111" ht="15.9" customHeight="1" spans="1:17">
      <c r="A111" s="3">
        <v>2022</v>
      </c>
      <c r="B111" s="3" t="s">
        <v>798</v>
      </c>
      <c r="C111" s="3" t="s">
        <v>883</v>
      </c>
      <c r="D111" s="3">
        <v>2022010529</v>
      </c>
      <c r="E111" s="3" t="s">
        <v>884</v>
      </c>
      <c r="F111" s="3" t="s">
        <v>799</v>
      </c>
      <c r="G111" s="3"/>
      <c r="H111" s="3">
        <v>170.5</v>
      </c>
      <c r="I111" s="3">
        <v>54.6</v>
      </c>
      <c r="J111" s="3">
        <v>4039</v>
      </c>
      <c r="K111" s="3">
        <v>8.3</v>
      </c>
      <c r="L111" s="3">
        <v>184</v>
      </c>
      <c r="M111" s="3">
        <v>26.5</v>
      </c>
      <c r="N111" s="3" t="s">
        <v>804</v>
      </c>
      <c r="O111" s="3">
        <v>30</v>
      </c>
      <c r="P111" s="3">
        <v>87.4</v>
      </c>
      <c r="Q111" s="3" t="s">
        <v>801</v>
      </c>
    </row>
    <row r="112" ht="15.9" customHeight="1" spans="1:17">
      <c r="A112" s="3">
        <v>2022</v>
      </c>
      <c r="B112" s="3" t="s">
        <v>798</v>
      </c>
      <c r="C112" s="3" t="s">
        <v>883</v>
      </c>
      <c r="D112" s="3">
        <v>2022010530</v>
      </c>
      <c r="E112" s="3" t="s">
        <v>885</v>
      </c>
      <c r="F112" s="3" t="s">
        <v>799</v>
      </c>
      <c r="G112" s="3"/>
      <c r="H112" s="3">
        <v>156.5</v>
      </c>
      <c r="I112" s="3">
        <v>80.5</v>
      </c>
      <c r="J112" s="3">
        <v>2729</v>
      </c>
      <c r="K112" s="3">
        <v>10.6</v>
      </c>
      <c r="L112" s="3">
        <v>128</v>
      </c>
      <c r="M112" s="3">
        <v>10.9</v>
      </c>
      <c r="N112" s="3" t="s">
        <v>886</v>
      </c>
      <c r="O112" s="3">
        <v>29</v>
      </c>
      <c r="P112" s="3">
        <v>51.9</v>
      </c>
      <c r="Q112" s="3" t="s">
        <v>814</v>
      </c>
    </row>
    <row r="113" ht="15.9" customHeight="1" spans="1:17">
      <c r="A113" s="3">
        <v>2022</v>
      </c>
      <c r="B113" s="3" t="s">
        <v>798</v>
      </c>
      <c r="C113" s="3" t="s">
        <v>883</v>
      </c>
      <c r="D113" s="3">
        <v>2022010531</v>
      </c>
      <c r="E113" s="3" t="s">
        <v>887</v>
      </c>
      <c r="F113" s="3" t="s">
        <v>799</v>
      </c>
      <c r="G113" s="3"/>
      <c r="H113" s="3">
        <v>168</v>
      </c>
      <c r="I113" s="3">
        <v>50.7</v>
      </c>
      <c r="J113" s="3">
        <v>3650</v>
      </c>
      <c r="K113" s="3">
        <v>8.8</v>
      </c>
      <c r="L113" s="3">
        <v>174</v>
      </c>
      <c r="M113" s="3">
        <v>22.6</v>
      </c>
      <c r="N113" s="3" t="s">
        <v>854</v>
      </c>
      <c r="O113" s="3">
        <v>32</v>
      </c>
      <c r="P113" s="3">
        <v>83.4</v>
      </c>
      <c r="Q113" s="3" t="s">
        <v>801</v>
      </c>
    </row>
    <row r="114" ht="15.9" customHeight="1" spans="1:17">
      <c r="A114" s="3">
        <v>2022</v>
      </c>
      <c r="B114" s="3" t="s">
        <v>798</v>
      </c>
      <c r="C114" s="3" t="s">
        <v>883</v>
      </c>
      <c r="D114" s="3">
        <v>2022010532</v>
      </c>
      <c r="E114" s="3" t="s">
        <v>888</v>
      </c>
      <c r="F114" s="3" t="s">
        <v>799</v>
      </c>
      <c r="G114" s="3"/>
      <c r="H114" s="3">
        <v>154</v>
      </c>
      <c r="I114" s="3">
        <v>43.8</v>
      </c>
      <c r="J114" s="3">
        <v>2249</v>
      </c>
      <c r="K114" s="3">
        <v>9.2</v>
      </c>
      <c r="L114" s="3">
        <v>168</v>
      </c>
      <c r="M114" s="3">
        <v>10.6</v>
      </c>
      <c r="N114" s="3" t="s">
        <v>889</v>
      </c>
      <c r="O114" s="3">
        <v>29</v>
      </c>
      <c r="P114" s="3">
        <v>73.2</v>
      </c>
      <c r="Q114" s="3" t="s">
        <v>803</v>
      </c>
    </row>
    <row r="115" ht="15.9" customHeight="1" spans="1:17">
      <c r="A115" s="3">
        <v>2022</v>
      </c>
      <c r="B115" s="3" t="s">
        <v>798</v>
      </c>
      <c r="C115" s="3" t="s">
        <v>883</v>
      </c>
      <c r="D115" s="3">
        <v>2022010533</v>
      </c>
      <c r="E115" s="3" t="s">
        <v>890</v>
      </c>
      <c r="F115" s="3" t="s">
        <v>799</v>
      </c>
      <c r="G115" s="3"/>
      <c r="H115" s="3">
        <v>154</v>
      </c>
      <c r="I115" s="3">
        <v>37.3</v>
      </c>
      <c r="J115" s="3">
        <v>2792</v>
      </c>
      <c r="K115" s="3">
        <v>9</v>
      </c>
      <c r="L115" s="3">
        <v>178</v>
      </c>
      <c r="M115" s="3">
        <v>6.7</v>
      </c>
      <c r="N115" s="3" t="s">
        <v>891</v>
      </c>
      <c r="O115" s="3">
        <v>31</v>
      </c>
      <c r="P115" s="3">
        <v>73.7</v>
      </c>
      <c r="Q115" s="3" t="s">
        <v>803</v>
      </c>
    </row>
    <row r="116" ht="15.9" customHeight="1" spans="1:17">
      <c r="A116" s="3">
        <v>2022</v>
      </c>
      <c r="B116" s="3" t="s">
        <v>798</v>
      </c>
      <c r="C116" s="3" t="s">
        <v>883</v>
      </c>
      <c r="D116" s="3">
        <v>2022010534</v>
      </c>
      <c r="E116" s="3" t="s">
        <v>892</v>
      </c>
      <c r="F116" s="3" t="s">
        <v>799</v>
      </c>
      <c r="G116" s="3"/>
      <c r="H116" s="3">
        <v>158</v>
      </c>
      <c r="I116" s="3">
        <v>52.9</v>
      </c>
      <c r="J116" s="3">
        <v>3358</v>
      </c>
      <c r="K116" s="3">
        <v>8.3</v>
      </c>
      <c r="L116" s="3">
        <v>159</v>
      </c>
      <c r="M116" s="3">
        <v>17.8</v>
      </c>
      <c r="N116" s="3" t="s">
        <v>843</v>
      </c>
      <c r="O116" s="3">
        <v>42</v>
      </c>
      <c r="P116" s="3">
        <v>85.1</v>
      </c>
      <c r="Q116" s="3" t="s">
        <v>801</v>
      </c>
    </row>
    <row r="117" ht="15.9" customHeight="1" spans="1:17">
      <c r="A117" s="3">
        <v>2022</v>
      </c>
      <c r="B117" s="3" t="s">
        <v>798</v>
      </c>
      <c r="C117" s="3" t="s">
        <v>883</v>
      </c>
      <c r="D117" s="3">
        <v>2022010536</v>
      </c>
      <c r="E117" s="3" t="s">
        <v>893</v>
      </c>
      <c r="F117" s="3" t="s">
        <v>799</v>
      </c>
      <c r="G117" s="3"/>
      <c r="H117" s="3">
        <v>162</v>
      </c>
      <c r="I117" s="3">
        <v>53.1</v>
      </c>
      <c r="J117" s="3">
        <v>4024</v>
      </c>
      <c r="K117" s="3">
        <v>8.9</v>
      </c>
      <c r="L117" s="3">
        <v>190</v>
      </c>
      <c r="M117" s="3">
        <v>18</v>
      </c>
      <c r="N117" s="3" t="s">
        <v>891</v>
      </c>
      <c r="O117" s="3">
        <v>50</v>
      </c>
      <c r="P117" s="3">
        <v>85.6</v>
      </c>
      <c r="Q117" s="3" t="s">
        <v>801</v>
      </c>
    </row>
    <row r="118" ht="15.9" customHeight="1" spans="1:17">
      <c r="A118" s="3">
        <v>2022</v>
      </c>
      <c r="B118" s="3" t="s">
        <v>798</v>
      </c>
      <c r="C118" s="3" t="s">
        <v>883</v>
      </c>
      <c r="D118" s="3">
        <v>2022010537</v>
      </c>
      <c r="E118" s="3" t="s">
        <v>894</v>
      </c>
      <c r="F118" s="3" t="s">
        <v>812</v>
      </c>
      <c r="G118" s="3"/>
      <c r="H118" s="3">
        <v>184</v>
      </c>
      <c r="I118" s="3">
        <v>96</v>
      </c>
      <c r="J118" s="3">
        <v>6056</v>
      </c>
      <c r="K118" s="3">
        <v>7.6</v>
      </c>
      <c r="L118" s="3">
        <v>182</v>
      </c>
      <c r="M118" s="3">
        <v>3.5</v>
      </c>
      <c r="N118" s="3" t="s">
        <v>869</v>
      </c>
      <c r="O118" s="3">
        <v>0</v>
      </c>
      <c r="P118" s="3">
        <v>53.8</v>
      </c>
      <c r="Q118" s="3" t="s">
        <v>814</v>
      </c>
    </row>
    <row r="119" ht="15.9" customHeight="1" spans="1:17">
      <c r="A119" s="3">
        <v>2022</v>
      </c>
      <c r="B119" s="3" t="s">
        <v>798</v>
      </c>
      <c r="C119" s="3" t="s">
        <v>883</v>
      </c>
      <c r="D119" s="3">
        <v>2022010543</v>
      </c>
      <c r="E119" s="3" t="s">
        <v>895</v>
      </c>
      <c r="F119" s="3" t="s">
        <v>812</v>
      </c>
      <c r="G119" s="3"/>
      <c r="H119" s="3">
        <v>167</v>
      </c>
      <c r="I119" s="3">
        <v>50.5</v>
      </c>
      <c r="J119" s="3">
        <v>3986</v>
      </c>
      <c r="K119" s="3">
        <v>7.1</v>
      </c>
      <c r="L119" s="3">
        <v>218</v>
      </c>
      <c r="M119" s="3">
        <v>24.1</v>
      </c>
      <c r="N119" s="3" t="s">
        <v>824</v>
      </c>
      <c r="O119" s="3">
        <v>5</v>
      </c>
      <c r="P119" s="3">
        <v>69</v>
      </c>
      <c r="Q119" s="3" t="s">
        <v>803</v>
      </c>
    </row>
    <row r="120" ht="15.9" customHeight="1" spans="1:17">
      <c r="A120" s="3">
        <v>2022</v>
      </c>
      <c r="B120" s="3" t="s">
        <v>798</v>
      </c>
      <c r="C120" s="3" t="s">
        <v>883</v>
      </c>
      <c r="D120" s="3">
        <v>2022010545</v>
      </c>
      <c r="E120" s="3" t="s">
        <v>896</v>
      </c>
      <c r="F120" s="3" t="s">
        <v>812</v>
      </c>
      <c r="G120" s="3"/>
      <c r="H120" s="3">
        <v>181</v>
      </c>
      <c r="I120" s="3">
        <v>57.8</v>
      </c>
      <c r="J120" s="3">
        <v>3834</v>
      </c>
      <c r="K120" s="3">
        <v>6.8</v>
      </c>
      <c r="L120" s="3">
        <v>218</v>
      </c>
      <c r="M120" s="3">
        <v>7.6</v>
      </c>
      <c r="N120" s="3" t="s">
        <v>897</v>
      </c>
      <c r="O120" s="3">
        <v>5</v>
      </c>
      <c r="P120" s="3">
        <v>74.6</v>
      </c>
      <c r="Q120" s="3" t="s">
        <v>803</v>
      </c>
    </row>
    <row r="121" ht="15.9" customHeight="1" spans="1:17">
      <c r="A121" s="3">
        <v>2022</v>
      </c>
      <c r="B121" s="3" t="s">
        <v>798</v>
      </c>
      <c r="C121" s="3" t="s">
        <v>883</v>
      </c>
      <c r="D121" s="3">
        <v>2022010546</v>
      </c>
      <c r="E121" s="3" t="s">
        <v>898</v>
      </c>
      <c r="F121" s="3" t="s">
        <v>812</v>
      </c>
      <c r="G121" s="3"/>
      <c r="H121" s="3">
        <v>172</v>
      </c>
      <c r="I121" s="3">
        <v>94.7</v>
      </c>
      <c r="J121" s="3">
        <v>4710</v>
      </c>
      <c r="K121" s="3">
        <v>7.9</v>
      </c>
      <c r="L121" s="3">
        <v>209</v>
      </c>
      <c r="M121" s="3">
        <v>4</v>
      </c>
      <c r="N121" s="3" t="s">
        <v>807</v>
      </c>
      <c r="O121" s="3">
        <v>2</v>
      </c>
      <c r="P121" s="3">
        <v>48.2</v>
      </c>
      <c r="Q121" s="3" t="s">
        <v>814</v>
      </c>
    </row>
    <row r="122" ht="15.9" customHeight="1" spans="1:17">
      <c r="A122" s="3">
        <v>2022</v>
      </c>
      <c r="B122" s="3" t="s">
        <v>798</v>
      </c>
      <c r="C122" s="3" t="s">
        <v>883</v>
      </c>
      <c r="D122" s="3">
        <v>2022010549</v>
      </c>
      <c r="E122" s="3" t="s">
        <v>899</v>
      </c>
      <c r="F122" s="3" t="s">
        <v>812</v>
      </c>
      <c r="G122" s="3"/>
      <c r="H122" s="3">
        <v>180</v>
      </c>
      <c r="I122" s="3">
        <v>62.6</v>
      </c>
      <c r="J122" s="3">
        <v>3985</v>
      </c>
      <c r="K122" s="3">
        <v>6.7</v>
      </c>
      <c r="L122" s="3">
        <v>212</v>
      </c>
      <c r="M122" s="3">
        <v>8.4</v>
      </c>
      <c r="N122" s="3" t="s">
        <v>886</v>
      </c>
      <c r="O122" s="3">
        <v>0</v>
      </c>
      <c r="P122" s="3">
        <v>68.9</v>
      </c>
      <c r="Q122" s="3" t="s">
        <v>803</v>
      </c>
    </row>
    <row r="123" ht="15.9" customHeight="1" spans="1:17">
      <c r="A123" s="3">
        <v>2022</v>
      </c>
      <c r="B123" s="3" t="s">
        <v>798</v>
      </c>
      <c r="C123" s="3" t="s">
        <v>883</v>
      </c>
      <c r="D123" s="3">
        <v>2022010552</v>
      </c>
      <c r="E123" s="3" t="s">
        <v>900</v>
      </c>
      <c r="F123" s="3" t="s">
        <v>799</v>
      </c>
      <c r="G123" s="3"/>
      <c r="H123" s="3">
        <v>161</v>
      </c>
      <c r="I123" s="3">
        <v>40.5</v>
      </c>
      <c r="J123" s="3">
        <v>2438</v>
      </c>
      <c r="K123" s="3">
        <v>8.3</v>
      </c>
      <c r="L123" s="3">
        <v>154</v>
      </c>
      <c r="M123" s="3">
        <v>6.5</v>
      </c>
      <c r="N123" s="3" t="s">
        <v>804</v>
      </c>
      <c r="O123" s="3">
        <v>34</v>
      </c>
      <c r="P123" s="3">
        <v>74.2</v>
      </c>
      <c r="Q123" s="3" t="s">
        <v>803</v>
      </c>
    </row>
    <row r="124" ht="15.9" customHeight="1" spans="1:17">
      <c r="A124" s="3">
        <v>2022</v>
      </c>
      <c r="B124" s="3" t="s">
        <v>798</v>
      </c>
      <c r="C124" s="3" t="s">
        <v>883</v>
      </c>
      <c r="D124" s="3">
        <v>2022010565</v>
      </c>
      <c r="E124" s="3" t="s">
        <v>901</v>
      </c>
      <c r="F124" s="3" t="s">
        <v>812</v>
      </c>
      <c r="G124" s="3"/>
      <c r="H124" s="3">
        <v>170</v>
      </c>
      <c r="I124" s="3">
        <v>85.8</v>
      </c>
      <c r="J124" s="3">
        <v>5212</v>
      </c>
      <c r="K124" s="3">
        <v>7.6</v>
      </c>
      <c r="L124" s="3">
        <v>235</v>
      </c>
      <c r="M124" s="3">
        <v>17</v>
      </c>
      <c r="N124" s="3" t="s">
        <v>864</v>
      </c>
      <c r="O124" s="3">
        <v>0</v>
      </c>
      <c r="P124" s="3">
        <v>65.8</v>
      </c>
      <c r="Q124" s="3" t="s">
        <v>803</v>
      </c>
    </row>
    <row r="125" ht="15.9" customHeight="1" spans="1:17">
      <c r="A125" s="3">
        <v>2022</v>
      </c>
      <c r="B125" s="3" t="s">
        <v>798</v>
      </c>
      <c r="C125" s="3" t="s">
        <v>883</v>
      </c>
      <c r="D125" s="3">
        <v>2022010566</v>
      </c>
      <c r="E125" s="3" t="s">
        <v>902</v>
      </c>
      <c r="F125" s="3" t="s">
        <v>812</v>
      </c>
      <c r="G125" s="3"/>
      <c r="H125" s="3">
        <v>174</v>
      </c>
      <c r="I125" s="3">
        <v>66.6</v>
      </c>
      <c r="J125" s="3">
        <v>5593</v>
      </c>
      <c r="K125" s="3">
        <v>6.7</v>
      </c>
      <c r="L125" s="3">
        <v>259</v>
      </c>
      <c r="M125" s="3">
        <v>15.4</v>
      </c>
      <c r="N125" s="3" t="s">
        <v>839</v>
      </c>
      <c r="O125" s="3">
        <v>23</v>
      </c>
      <c r="P125" s="3">
        <v>99.1</v>
      </c>
      <c r="Q125" s="3" t="s">
        <v>833</v>
      </c>
    </row>
    <row r="126" ht="15.9" customHeight="1" spans="1:17">
      <c r="A126" s="3">
        <v>2022</v>
      </c>
      <c r="B126" s="3" t="s">
        <v>798</v>
      </c>
      <c r="C126" s="3" t="s">
        <v>883</v>
      </c>
      <c r="D126" s="3">
        <v>2022010569</v>
      </c>
      <c r="E126" s="3" t="s">
        <v>903</v>
      </c>
      <c r="F126" s="3" t="s">
        <v>812</v>
      </c>
      <c r="G126" s="3"/>
      <c r="H126" s="3">
        <v>167</v>
      </c>
      <c r="I126" s="3">
        <v>52</v>
      </c>
      <c r="J126" s="3">
        <v>2956</v>
      </c>
      <c r="K126" s="3">
        <v>7.8</v>
      </c>
      <c r="L126" s="3">
        <v>184</v>
      </c>
      <c r="M126" s="3">
        <v>22.7</v>
      </c>
      <c r="N126" s="3" t="s">
        <v>851</v>
      </c>
      <c r="O126" s="3" t="s">
        <v>807</v>
      </c>
      <c r="P126" s="3">
        <v>60.1</v>
      </c>
      <c r="Q126" s="3" t="s">
        <v>803</v>
      </c>
    </row>
    <row r="127" ht="15.9" customHeight="1" spans="1:17">
      <c r="A127" s="3">
        <v>2022</v>
      </c>
      <c r="B127" s="3" t="s">
        <v>798</v>
      </c>
      <c r="C127" s="3" t="s">
        <v>883</v>
      </c>
      <c r="D127" s="3">
        <v>2022010570</v>
      </c>
      <c r="E127" s="3" t="s">
        <v>904</v>
      </c>
      <c r="F127" s="3" t="s">
        <v>812</v>
      </c>
      <c r="G127" s="3"/>
      <c r="H127" s="3">
        <v>181.5</v>
      </c>
      <c r="I127" s="3">
        <v>72</v>
      </c>
      <c r="J127" s="3">
        <v>4733</v>
      </c>
      <c r="K127" s="3">
        <v>7.5</v>
      </c>
      <c r="L127" s="3">
        <v>204</v>
      </c>
      <c r="M127" s="3">
        <v>17.1</v>
      </c>
      <c r="N127" s="3" t="s">
        <v>853</v>
      </c>
      <c r="O127" s="3">
        <v>0</v>
      </c>
      <c r="P127" s="3">
        <v>69.4</v>
      </c>
      <c r="Q127" s="3" t="s">
        <v>803</v>
      </c>
    </row>
    <row r="128" ht="15.9" customHeight="1" spans="1:17">
      <c r="A128" s="3">
        <v>2022</v>
      </c>
      <c r="B128" s="3" t="s">
        <v>798</v>
      </c>
      <c r="C128" s="3" t="s">
        <v>883</v>
      </c>
      <c r="D128" s="3">
        <v>2022010609</v>
      </c>
      <c r="E128" s="3" t="s">
        <v>905</v>
      </c>
      <c r="F128" s="3" t="s">
        <v>799</v>
      </c>
      <c r="G128" s="3"/>
      <c r="H128" s="3">
        <v>159</v>
      </c>
      <c r="I128" s="3">
        <v>57</v>
      </c>
      <c r="J128" s="3">
        <v>4061</v>
      </c>
      <c r="K128" s="3">
        <v>7.2</v>
      </c>
      <c r="L128" s="3">
        <v>201</v>
      </c>
      <c r="M128" s="3">
        <v>18</v>
      </c>
      <c r="N128" s="3" t="s">
        <v>906</v>
      </c>
      <c r="O128" s="3">
        <v>48</v>
      </c>
      <c r="P128" s="3">
        <v>95.3</v>
      </c>
      <c r="Q128" s="3" t="s">
        <v>833</v>
      </c>
    </row>
    <row r="129" ht="15.9" customHeight="1" spans="1:17">
      <c r="A129" s="3">
        <v>2022</v>
      </c>
      <c r="B129" s="3" t="s">
        <v>798</v>
      </c>
      <c r="C129" s="3" t="s">
        <v>883</v>
      </c>
      <c r="D129" s="3">
        <v>2022010610</v>
      </c>
      <c r="E129" s="3" t="s">
        <v>907</v>
      </c>
      <c r="F129" s="3" t="s">
        <v>799</v>
      </c>
      <c r="G129" s="3"/>
      <c r="H129" s="3">
        <v>153</v>
      </c>
      <c r="I129" s="3">
        <v>50.2</v>
      </c>
      <c r="J129" s="3">
        <v>3886</v>
      </c>
      <c r="K129" s="3">
        <v>8.3</v>
      </c>
      <c r="L129" s="3">
        <v>188</v>
      </c>
      <c r="M129" s="3">
        <v>25.2</v>
      </c>
      <c r="N129" s="3" t="s">
        <v>908</v>
      </c>
      <c r="O129" s="3">
        <v>33</v>
      </c>
      <c r="P129" s="3">
        <v>87.6</v>
      </c>
      <c r="Q129" s="3" t="s">
        <v>801</v>
      </c>
    </row>
    <row r="130" ht="15.9" customHeight="1" spans="1:17">
      <c r="A130" s="3">
        <v>2022</v>
      </c>
      <c r="B130" s="3" t="s">
        <v>798</v>
      </c>
      <c r="C130" s="3" t="s">
        <v>883</v>
      </c>
      <c r="D130" s="3">
        <v>2022010611</v>
      </c>
      <c r="E130" s="3" t="s">
        <v>909</v>
      </c>
      <c r="F130" s="3" t="s">
        <v>799</v>
      </c>
      <c r="G130" s="3"/>
      <c r="H130" s="3">
        <v>158</v>
      </c>
      <c r="I130" s="3">
        <v>46.6</v>
      </c>
      <c r="J130" s="3">
        <v>3212</v>
      </c>
      <c r="K130" s="3">
        <v>8.3</v>
      </c>
      <c r="L130" s="3">
        <v>206</v>
      </c>
      <c r="M130" s="3">
        <v>11</v>
      </c>
      <c r="N130" s="3" t="s">
        <v>804</v>
      </c>
      <c r="O130" s="3">
        <v>30</v>
      </c>
      <c r="P130" s="3">
        <v>83.3</v>
      </c>
      <c r="Q130" s="3" t="s">
        <v>801</v>
      </c>
    </row>
    <row r="131" ht="15.9" customHeight="1" spans="1:17">
      <c r="A131" s="3">
        <v>2022</v>
      </c>
      <c r="B131" s="3" t="s">
        <v>798</v>
      </c>
      <c r="C131" s="3" t="s">
        <v>883</v>
      </c>
      <c r="D131" s="3">
        <v>2022010612</v>
      </c>
      <c r="E131" s="3" t="s">
        <v>910</v>
      </c>
      <c r="F131" s="3" t="s">
        <v>799</v>
      </c>
      <c r="G131" s="3"/>
      <c r="H131" s="3">
        <v>163</v>
      </c>
      <c r="I131" s="3">
        <v>53.3</v>
      </c>
      <c r="J131" s="3">
        <v>3487</v>
      </c>
      <c r="K131" s="3">
        <v>9.2</v>
      </c>
      <c r="L131" s="3">
        <v>188</v>
      </c>
      <c r="M131" s="3">
        <v>19.7</v>
      </c>
      <c r="N131" s="3" t="s">
        <v>911</v>
      </c>
      <c r="O131" s="3">
        <v>30</v>
      </c>
      <c r="P131" s="3">
        <v>80.9</v>
      </c>
      <c r="Q131" s="3" t="s">
        <v>801</v>
      </c>
    </row>
    <row r="132" ht="15.9" customHeight="1" spans="1:17">
      <c r="A132" s="3">
        <v>2022</v>
      </c>
      <c r="B132" s="3" t="s">
        <v>798</v>
      </c>
      <c r="C132" s="3" t="s">
        <v>883</v>
      </c>
      <c r="D132" s="3">
        <v>2022010616</v>
      </c>
      <c r="E132" s="3" t="s">
        <v>912</v>
      </c>
      <c r="F132" s="3" t="s">
        <v>799</v>
      </c>
      <c r="G132" s="3"/>
      <c r="H132" s="3">
        <v>168</v>
      </c>
      <c r="I132" s="3">
        <v>56.2</v>
      </c>
      <c r="J132" s="3">
        <v>3899</v>
      </c>
      <c r="K132" s="3">
        <v>8.2</v>
      </c>
      <c r="L132" s="3">
        <v>166</v>
      </c>
      <c r="M132" s="3">
        <v>9.1</v>
      </c>
      <c r="N132" s="3" t="s">
        <v>854</v>
      </c>
      <c r="O132" s="3">
        <v>24</v>
      </c>
      <c r="P132" s="3">
        <v>80</v>
      </c>
      <c r="Q132" s="3" t="s">
        <v>801</v>
      </c>
    </row>
    <row r="133" ht="15.9" customHeight="1" spans="1:17">
      <c r="A133" s="3">
        <v>2022</v>
      </c>
      <c r="B133" s="3" t="s">
        <v>798</v>
      </c>
      <c r="C133" s="3" t="s">
        <v>883</v>
      </c>
      <c r="D133" s="3">
        <v>2022010619</v>
      </c>
      <c r="E133" s="3" t="s">
        <v>913</v>
      </c>
      <c r="F133" s="3" t="s">
        <v>799</v>
      </c>
      <c r="G133" s="3"/>
      <c r="H133" s="3">
        <v>174</v>
      </c>
      <c r="I133" s="3">
        <v>96</v>
      </c>
      <c r="J133" s="3">
        <v>4096</v>
      </c>
      <c r="K133" s="3">
        <v>9.7</v>
      </c>
      <c r="L133" s="3">
        <v>105</v>
      </c>
      <c r="M133" s="3">
        <v>20.5</v>
      </c>
      <c r="N133" s="3" t="s">
        <v>914</v>
      </c>
      <c r="O133" s="3">
        <v>24</v>
      </c>
      <c r="P133" s="3">
        <v>63</v>
      </c>
      <c r="Q133" s="3" t="s">
        <v>803</v>
      </c>
    </row>
    <row r="134" ht="15.9" customHeight="1" spans="1:17">
      <c r="A134" s="3">
        <v>2022</v>
      </c>
      <c r="B134" s="3" t="s">
        <v>798</v>
      </c>
      <c r="C134" s="3" t="s">
        <v>883</v>
      </c>
      <c r="D134" s="3">
        <v>2022010623</v>
      </c>
      <c r="E134" s="3" t="s">
        <v>915</v>
      </c>
      <c r="F134" s="3" t="s">
        <v>812</v>
      </c>
      <c r="G134" s="3"/>
      <c r="H134" s="3">
        <v>180</v>
      </c>
      <c r="I134" s="3">
        <v>60</v>
      </c>
      <c r="J134" s="3">
        <v>6407</v>
      </c>
      <c r="K134" s="3">
        <v>7.4</v>
      </c>
      <c r="L134" s="3">
        <v>236</v>
      </c>
      <c r="M134" s="3">
        <v>6.3</v>
      </c>
      <c r="N134" s="3" t="s">
        <v>820</v>
      </c>
      <c r="O134" s="3">
        <v>0</v>
      </c>
      <c r="P134" s="3">
        <v>72</v>
      </c>
      <c r="Q134" s="3" t="s">
        <v>803</v>
      </c>
    </row>
    <row r="135" ht="15.9" customHeight="1" spans="1:17">
      <c r="A135" s="3">
        <v>2022</v>
      </c>
      <c r="B135" s="3" t="s">
        <v>798</v>
      </c>
      <c r="C135" s="3" t="s">
        <v>883</v>
      </c>
      <c r="D135" s="3">
        <v>2022010625</v>
      </c>
      <c r="E135" s="3" t="s">
        <v>916</v>
      </c>
      <c r="F135" s="3" t="s">
        <v>812</v>
      </c>
      <c r="G135" s="3"/>
      <c r="H135" s="3">
        <v>168</v>
      </c>
      <c r="I135" s="3">
        <v>55.3</v>
      </c>
      <c r="J135" s="3">
        <v>3826</v>
      </c>
      <c r="K135" s="3">
        <v>7.4</v>
      </c>
      <c r="L135" s="3">
        <v>223</v>
      </c>
      <c r="M135" s="3">
        <v>-5.8</v>
      </c>
      <c r="N135" s="3" t="s">
        <v>917</v>
      </c>
      <c r="O135" s="3">
        <v>13</v>
      </c>
      <c r="P135" s="3">
        <v>68.8</v>
      </c>
      <c r="Q135" s="3" t="s">
        <v>803</v>
      </c>
    </row>
    <row r="136" ht="15.9" customHeight="1" spans="1:17">
      <c r="A136" s="3">
        <v>2022</v>
      </c>
      <c r="B136" s="3" t="s">
        <v>798</v>
      </c>
      <c r="C136" s="3" t="s">
        <v>883</v>
      </c>
      <c r="D136" s="3">
        <v>2022010626</v>
      </c>
      <c r="E136" s="3" t="s">
        <v>918</v>
      </c>
      <c r="F136" s="3" t="s">
        <v>812</v>
      </c>
      <c r="G136" s="3"/>
      <c r="H136" s="3">
        <v>180</v>
      </c>
      <c r="I136" s="3">
        <v>83.7</v>
      </c>
      <c r="J136" s="3">
        <v>6041</v>
      </c>
      <c r="K136" s="3">
        <v>6.8</v>
      </c>
      <c r="L136" s="3">
        <v>258</v>
      </c>
      <c r="M136" s="3">
        <v>3.4</v>
      </c>
      <c r="N136" s="3" t="s">
        <v>802</v>
      </c>
      <c r="O136" s="3" t="s">
        <v>807</v>
      </c>
      <c r="P136" s="3">
        <v>74.7</v>
      </c>
      <c r="Q136" s="3" t="s">
        <v>803</v>
      </c>
    </row>
    <row r="137" ht="15.9" customHeight="1" spans="1:17">
      <c r="A137" s="3">
        <v>2022</v>
      </c>
      <c r="B137" s="3" t="s">
        <v>798</v>
      </c>
      <c r="C137" s="3" t="s">
        <v>883</v>
      </c>
      <c r="D137" s="3">
        <v>2022010628</v>
      </c>
      <c r="E137" s="3" t="s">
        <v>919</v>
      </c>
      <c r="F137" s="3" t="s">
        <v>812</v>
      </c>
      <c r="G137" s="3"/>
      <c r="H137" s="3">
        <v>169.5</v>
      </c>
      <c r="I137" s="3">
        <v>67.2</v>
      </c>
      <c r="J137" s="3">
        <v>4794</v>
      </c>
      <c r="K137" s="3">
        <v>6.6</v>
      </c>
      <c r="L137" s="3">
        <v>244</v>
      </c>
      <c r="M137" s="3">
        <v>12.9</v>
      </c>
      <c r="N137" s="3" t="s">
        <v>805</v>
      </c>
      <c r="O137" s="3">
        <v>3</v>
      </c>
      <c r="P137" s="3">
        <v>77.2</v>
      </c>
      <c r="Q137" s="3" t="s">
        <v>803</v>
      </c>
    </row>
    <row r="138" ht="15.9" customHeight="1" spans="1:17">
      <c r="A138" s="3">
        <v>2022</v>
      </c>
      <c r="B138" s="3" t="s">
        <v>798</v>
      </c>
      <c r="C138" s="3" t="s">
        <v>883</v>
      </c>
      <c r="D138" s="3">
        <v>2022010629</v>
      </c>
      <c r="E138" s="3" t="s">
        <v>920</v>
      </c>
      <c r="F138" s="3" t="s">
        <v>812</v>
      </c>
      <c r="G138" s="3"/>
      <c r="H138" s="3">
        <v>170.5</v>
      </c>
      <c r="I138" s="3">
        <v>64.7</v>
      </c>
      <c r="J138" s="3">
        <v>5341</v>
      </c>
      <c r="K138" s="3">
        <v>7.1</v>
      </c>
      <c r="L138" s="3">
        <v>210</v>
      </c>
      <c r="M138" s="3">
        <v>0.7</v>
      </c>
      <c r="N138" s="3" t="s">
        <v>825</v>
      </c>
      <c r="O138" s="3">
        <v>0</v>
      </c>
      <c r="P138" s="3">
        <v>69</v>
      </c>
      <c r="Q138" s="3" t="s">
        <v>803</v>
      </c>
    </row>
    <row r="139" ht="15.9" customHeight="1" spans="1:17">
      <c r="A139" s="3">
        <v>2022</v>
      </c>
      <c r="B139" s="3" t="s">
        <v>798</v>
      </c>
      <c r="C139" s="3" t="s">
        <v>883</v>
      </c>
      <c r="D139" s="3">
        <v>2022010630</v>
      </c>
      <c r="E139" s="3" t="s">
        <v>921</v>
      </c>
      <c r="F139" s="3" t="s">
        <v>812</v>
      </c>
      <c r="G139" s="3"/>
      <c r="H139" s="3">
        <v>181.5</v>
      </c>
      <c r="I139" s="3">
        <v>76.8</v>
      </c>
      <c r="J139" s="3">
        <v>5716</v>
      </c>
      <c r="K139" s="3">
        <v>8.3</v>
      </c>
      <c r="L139" s="3">
        <v>256</v>
      </c>
      <c r="M139" s="3">
        <v>20.7</v>
      </c>
      <c r="N139" s="3" t="s">
        <v>865</v>
      </c>
      <c r="O139" s="3">
        <v>3</v>
      </c>
      <c r="P139" s="3">
        <v>73</v>
      </c>
      <c r="Q139" s="3" t="s">
        <v>803</v>
      </c>
    </row>
    <row r="140" ht="15.9" customHeight="1" spans="1:17">
      <c r="A140" s="3">
        <v>2022</v>
      </c>
      <c r="B140" s="3" t="s">
        <v>798</v>
      </c>
      <c r="C140" s="3" t="s">
        <v>883</v>
      </c>
      <c r="D140" s="3">
        <v>2022010633</v>
      </c>
      <c r="E140" s="3" t="s">
        <v>922</v>
      </c>
      <c r="F140" s="3" t="s">
        <v>812</v>
      </c>
      <c r="G140" s="3"/>
      <c r="H140" s="3">
        <v>176</v>
      </c>
      <c r="I140" s="3">
        <v>57.3</v>
      </c>
      <c r="J140" s="3">
        <v>3916</v>
      </c>
      <c r="K140" s="3">
        <v>7.4</v>
      </c>
      <c r="L140" s="3">
        <v>236</v>
      </c>
      <c r="M140" s="3">
        <v>25.5</v>
      </c>
      <c r="N140" s="3" t="s">
        <v>923</v>
      </c>
      <c r="O140" s="3">
        <v>5</v>
      </c>
      <c r="P140" s="3">
        <v>69.4</v>
      </c>
      <c r="Q140" s="3" t="s">
        <v>803</v>
      </c>
    </row>
    <row r="141" ht="15.9" customHeight="1" spans="1:17">
      <c r="A141" s="3">
        <v>2022</v>
      </c>
      <c r="B141" s="3" t="s">
        <v>798</v>
      </c>
      <c r="C141" s="3" t="s">
        <v>883</v>
      </c>
      <c r="D141" s="3">
        <v>2022012321</v>
      </c>
      <c r="E141" s="3" t="s">
        <v>924</v>
      </c>
      <c r="F141" s="3" t="s">
        <v>799</v>
      </c>
      <c r="G141" s="3"/>
      <c r="H141" s="3">
        <v>155</v>
      </c>
      <c r="I141" s="3">
        <v>52.6</v>
      </c>
      <c r="J141" s="3">
        <v>2982</v>
      </c>
      <c r="K141" s="3">
        <v>9</v>
      </c>
      <c r="L141" s="3">
        <v>153</v>
      </c>
      <c r="M141" s="3">
        <v>12.4</v>
      </c>
      <c r="N141" s="3" t="s">
        <v>810</v>
      </c>
      <c r="O141" s="3">
        <v>28</v>
      </c>
      <c r="P141" s="3">
        <v>75.7</v>
      </c>
      <c r="Q141" s="3" t="s">
        <v>803</v>
      </c>
    </row>
    <row r="142" ht="15.9" customHeight="1" spans="1:17">
      <c r="A142" s="3">
        <v>2022</v>
      </c>
      <c r="B142" s="3" t="s">
        <v>798</v>
      </c>
      <c r="C142" s="3" t="s">
        <v>883</v>
      </c>
      <c r="D142" s="3">
        <v>2022012328</v>
      </c>
      <c r="E142" s="3" t="s">
        <v>925</v>
      </c>
      <c r="F142" s="3" t="s">
        <v>812</v>
      </c>
      <c r="G142" s="3"/>
      <c r="H142" s="3">
        <v>175.5</v>
      </c>
      <c r="I142" s="3">
        <v>62.6</v>
      </c>
      <c r="J142" s="3">
        <v>5302</v>
      </c>
      <c r="K142" s="3">
        <v>6.7</v>
      </c>
      <c r="L142" s="3">
        <v>241</v>
      </c>
      <c r="M142" s="3">
        <v>9.2</v>
      </c>
      <c r="N142" s="3" t="s">
        <v>926</v>
      </c>
      <c r="O142" s="3">
        <v>18</v>
      </c>
      <c r="P142" s="3">
        <v>89.7</v>
      </c>
      <c r="Q142" s="3" t="s">
        <v>801</v>
      </c>
    </row>
    <row r="143" ht="15.9" customHeight="1" spans="1:17">
      <c r="A143" s="3">
        <v>2022</v>
      </c>
      <c r="B143" s="3" t="s">
        <v>798</v>
      </c>
      <c r="C143" s="3" t="s">
        <v>883</v>
      </c>
      <c r="D143" s="3">
        <v>2022012329</v>
      </c>
      <c r="E143" s="3" t="s">
        <v>927</v>
      </c>
      <c r="F143" s="3" t="s">
        <v>812</v>
      </c>
      <c r="G143" s="3"/>
      <c r="H143" s="3">
        <v>180</v>
      </c>
      <c r="I143" s="3">
        <v>77.7</v>
      </c>
      <c r="J143" s="3">
        <v>5439</v>
      </c>
      <c r="K143" s="3">
        <v>6.6</v>
      </c>
      <c r="L143" s="3">
        <v>206</v>
      </c>
      <c r="M143" s="3">
        <v>-2</v>
      </c>
      <c r="N143" s="3" t="s">
        <v>928</v>
      </c>
      <c r="O143" s="3">
        <v>7</v>
      </c>
      <c r="P143" s="3">
        <v>70.2</v>
      </c>
      <c r="Q143" s="3" t="s">
        <v>803</v>
      </c>
    </row>
    <row r="144" ht="15.9" customHeight="1" spans="1:17">
      <c r="A144" s="3">
        <v>2022</v>
      </c>
      <c r="B144" s="3" t="s">
        <v>798</v>
      </c>
      <c r="C144" s="3" t="s">
        <v>883</v>
      </c>
      <c r="D144" s="3">
        <v>2022016263</v>
      </c>
      <c r="E144" s="3" t="s">
        <v>929</v>
      </c>
      <c r="F144" s="3" t="s">
        <v>799</v>
      </c>
      <c r="G144" s="3"/>
      <c r="H144" s="3" t="s">
        <v>807</v>
      </c>
      <c r="I144" s="3" t="s">
        <v>807</v>
      </c>
      <c r="J144" s="3" t="s">
        <v>807</v>
      </c>
      <c r="K144" s="3" t="s">
        <v>807</v>
      </c>
      <c r="L144" s="3" t="s">
        <v>807</v>
      </c>
      <c r="M144" s="3" t="s">
        <v>807</v>
      </c>
      <c r="N144" s="3" t="s">
        <v>807</v>
      </c>
      <c r="O144" s="3" t="s">
        <v>807</v>
      </c>
      <c r="P144" s="3">
        <v>0</v>
      </c>
      <c r="Q144" s="3" t="s">
        <v>814</v>
      </c>
    </row>
    <row r="145" ht="15.9" customHeight="1" spans="1:17">
      <c r="A145" s="3">
        <v>2022</v>
      </c>
      <c r="B145" s="3" t="s">
        <v>798</v>
      </c>
      <c r="C145" s="3" t="s">
        <v>930</v>
      </c>
      <c r="D145" s="3">
        <v>2022010524</v>
      </c>
      <c r="E145" s="3" t="s">
        <v>931</v>
      </c>
      <c r="F145" s="3" t="s">
        <v>799</v>
      </c>
      <c r="G145" s="3"/>
      <c r="H145" s="3">
        <v>159</v>
      </c>
      <c r="I145" s="3">
        <v>57.5</v>
      </c>
      <c r="J145" s="3">
        <v>3868</v>
      </c>
      <c r="K145" s="3">
        <v>8.3</v>
      </c>
      <c r="L145" s="3">
        <v>180</v>
      </c>
      <c r="M145" s="3">
        <v>11.1</v>
      </c>
      <c r="N145" s="3" t="s">
        <v>932</v>
      </c>
      <c r="O145" s="3">
        <v>36</v>
      </c>
      <c r="P145" s="3">
        <v>82.2</v>
      </c>
      <c r="Q145" s="3" t="s">
        <v>801</v>
      </c>
    </row>
    <row r="146" ht="15.9" customHeight="1" spans="1:17">
      <c r="A146" s="3">
        <v>2022</v>
      </c>
      <c r="B146" s="3" t="s">
        <v>798</v>
      </c>
      <c r="C146" s="3" t="s">
        <v>930</v>
      </c>
      <c r="D146" s="3">
        <v>2022010525</v>
      </c>
      <c r="E146" s="3" t="s">
        <v>933</v>
      </c>
      <c r="F146" s="3" t="s">
        <v>799</v>
      </c>
      <c r="G146" s="3"/>
      <c r="H146" s="3">
        <v>154.5</v>
      </c>
      <c r="I146" s="3">
        <v>47.5</v>
      </c>
      <c r="J146" s="3">
        <v>3266</v>
      </c>
      <c r="K146" s="3">
        <v>9.1</v>
      </c>
      <c r="L146" s="3">
        <v>163</v>
      </c>
      <c r="M146" s="3">
        <v>21</v>
      </c>
      <c r="N146" s="3" t="s">
        <v>932</v>
      </c>
      <c r="O146" s="3">
        <v>42</v>
      </c>
      <c r="P146" s="3">
        <v>79.9</v>
      </c>
      <c r="Q146" s="3" t="s">
        <v>803</v>
      </c>
    </row>
    <row r="147" ht="15.9" customHeight="1" spans="1:17">
      <c r="A147" s="3">
        <v>2022</v>
      </c>
      <c r="B147" s="3" t="s">
        <v>798</v>
      </c>
      <c r="C147" s="3" t="s">
        <v>930</v>
      </c>
      <c r="D147" s="3">
        <v>2022010526</v>
      </c>
      <c r="E147" s="3" t="s">
        <v>934</v>
      </c>
      <c r="F147" s="3" t="s">
        <v>799</v>
      </c>
      <c r="G147" s="3"/>
      <c r="H147" s="3">
        <v>162</v>
      </c>
      <c r="I147" s="3">
        <v>66.2</v>
      </c>
      <c r="J147" s="3">
        <v>3729</v>
      </c>
      <c r="K147" s="3">
        <v>8.9</v>
      </c>
      <c r="L147" s="3">
        <v>159</v>
      </c>
      <c r="M147" s="3">
        <v>18.6</v>
      </c>
      <c r="N147" s="3" t="s">
        <v>932</v>
      </c>
      <c r="O147" s="3">
        <v>36</v>
      </c>
      <c r="P147" s="3">
        <v>77.8</v>
      </c>
      <c r="Q147" s="3" t="s">
        <v>803</v>
      </c>
    </row>
    <row r="148" ht="15.9" customHeight="1" spans="1:17">
      <c r="A148" s="3">
        <v>2022</v>
      </c>
      <c r="B148" s="3" t="s">
        <v>798</v>
      </c>
      <c r="C148" s="3" t="s">
        <v>930</v>
      </c>
      <c r="D148" s="3">
        <v>2022010527</v>
      </c>
      <c r="E148" s="3" t="s">
        <v>935</v>
      </c>
      <c r="F148" s="3" t="s">
        <v>799</v>
      </c>
      <c r="G148" s="3"/>
      <c r="H148" s="3">
        <v>169</v>
      </c>
      <c r="I148" s="3">
        <v>56.2</v>
      </c>
      <c r="J148" s="3">
        <v>3681</v>
      </c>
      <c r="K148" s="3">
        <v>8.9</v>
      </c>
      <c r="L148" s="3">
        <v>173</v>
      </c>
      <c r="M148" s="3">
        <v>22.9</v>
      </c>
      <c r="N148" s="3" t="s">
        <v>865</v>
      </c>
      <c r="O148" s="3">
        <v>25</v>
      </c>
      <c r="P148" s="3">
        <v>78.6</v>
      </c>
      <c r="Q148" s="3" t="s">
        <v>803</v>
      </c>
    </row>
    <row r="149" ht="15.9" customHeight="1" spans="1:17">
      <c r="A149" s="3">
        <v>2022</v>
      </c>
      <c r="B149" s="3" t="s">
        <v>798</v>
      </c>
      <c r="C149" s="3" t="s">
        <v>930</v>
      </c>
      <c r="D149" s="3">
        <v>2022010555</v>
      </c>
      <c r="E149" s="3" t="s">
        <v>936</v>
      </c>
      <c r="F149" s="3" t="s">
        <v>799</v>
      </c>
      <c r="G149" s="3"/>
      <c r="H149" s="3">
        <v>163</v>
      </c>
      <c r="I149" s="3">
        <v>58.5</v>
      </c>
      <c r="J149" s="3">
        <v>4785</v>
      </c>
      <c r="K149" s="3">
        <v>10.2</v>
      </c>
      <c r="L149" s="3">
        <v>129</v>
      </c>
      <c r="M149" s="3">
        <v>13.3</v>
      </c>
      <c r="N149" s="3" t="s">
        <v>937</v>
      </c>
      <c r="O149" s="3">
        <v>23</v>
      </c>
      <c r="P149" s="3">
        <v>66.8</v>
      </c>
      <c r="Q149" s="3" t="s">
        <v>803</v>
      </c>
    </row>
    <row r="150" ht="15.9" customHeight="1" spans="1:17">
      <c r="A150" s="3">
        <v>2022</v>
      </c>
      <c r="B150" s="3" t="s">
        <v>798</v>
      </c>
      <c r="C150" s="3" t="s">
        <v>930</v>
      </c>
      <c r="D150" s="3">
        <v>2022010562</v>
      </c>
      <c r="E150" s="3" t="s">
        <v>938</v>
      </c>
      <c r="F150" s="3" t="s">
        <v>799</v>
      </c>
      <c r="G150" s="3"/>
      <c r="H150" s="3">
        <v>166</v>
      </c>
      <c r="I150" s="3">
        <v>61.3</v>
      </c>
      <c r="J150" s="3">
        <v>3456</v>
      </c>
      <c r="K150" s="3">
        <v>9</v>
      </c>
      <c r="L150" s="3">
        <v>164</v>
      </c>
      <c r="M150" s="3">
        <v>15.5</v>
      </c>
      <c r="N150" s="3" t="s">
        <v>939</v>
      </c>
      <c r="O150" s="3">
        <v>50</v>
      </c>
      <c r="P150" s="3">
        <v>82.3</v>
      </c>
      <c r="Q150" s="3" t="s">
        <v>801</v>
      </c>
    </row>
    <row r="151" ht="15.9" customHeight="1" spans="1:17">
      <c r="A151" s="3">
        <v>2022</v>
      </c>
      <c r="B151" s="3" t="s">
        <v>798</v>
      </c>
      <c r="C151" s="3" t="s">
        <v>930</v>
      </c>
      <c r="D151" s="3">
        <v>2022010564</v>
      </c>
      <c r="E151" s="3" t="s">
        <v>940</v>
      </c>
      <c r="F151" s="3" t="s">
        <v>799</v>
      </c>
      <c r="G151" s="3"/>
      <c r="H151" s="3">
        <v>163</v>
      </c>
      <c r="I151" s="3">
        <v>66.2</v>
      </c>
      <c r="J151" s="3">
        <v>4460</v>
      </c>
      <c r="K151" s="3">
        <v>9.3</v>
      </c>
      <c r="L151" s="3">
        <v>161</v>
      </c>
      <c r="M151" s="3">
        <v>20.1</v>
      </c>
      <c r="N151" s="3" t="s">
        <v>805</v>
      </c>
      <c r="O151" s="3">
        <v>43</v>
      </c>
      <c r="P151" s="3">
        <v>77.6</v>
      </c>
      <c r="Q151" s="3" t="s">
        <v>803</v>
      </c>
    </row>
    <row r="152" ht="15.9" customHeight="1" spans="1:17">
      <c r="A152" s="3">
        <v>2022</v>
      </c>
      <c r="B152" s="3" t="s">
        <v>798</v>
      </c>
      <c r="C152" s="3" t="s">
        <v>930</v>
      </c>
      <c r="D152" s="3">
        <v>2022010571</v>
      </c>
      <c r="E152" s="3" t="s">
        <v>941</v>
      </c>
      <c r="F152" s="3" t="s">
        <v>812</v>
      </c>
      <c r="G152" s="3"/>
      <c r="H152" s="3">
        <v>170</v>
      </c>
      <c r="I152" s="3">
        <v>57.2</v>
      </c>
      <c r="J152" s="3">
        <v>4622</v>
      </c>
      <c r="K152" s="3">
        <v>6.9</v>
      </c>
      <c r="L152" s="3">
        <v>227</v>
      </c>
      <c r="M152" s="3">
        <v>9.9</v>
      </c>
      <c r="N152" s="3" t="s">
        <v>839</v>
      </c>
      <c r="O152" s="3">
        <v>16</v>
      </c>
      <c r="P152" s="3">
        <v>86.9</v>
      </c>
      <c r="Q152" s="3" t="s">
        <v>801</v>
      </c>
    </row>
    <row r="153" ht="15.9" customHeight="1" spans="1:17">
      <c r="A153" s="3">
        <v>2022</v>
      </c>
      <c r="B153" s="3" t="s">
        <v>798</v>
      </c>
      <c r="C153" s="3" t="s">
        <v>930</v>
      </c>
      <c r="D153" s="3">
        <v>2022010572</v>
      </c>
      <c r="E153" s="3" t="s">
        <v>942</v>
      </c>
      <c r="F153" s="3" t="s">
        <v>812</v>
      </c>
      <c r="G153" s="3"/>
      <c r="H153" s="3">
        <v>170</v>
      </c>
      <c r="I153" s="3">
        <v>62.8</v>
      </c>
      <c r="J153" s="3">
        <v>5437</v>
      </c>
      <c r="K153" s="3">
        <v>7.9</v>
      </c>
      <c r="L153" s="3">
        <v>208</v>
      </c>
      <c r="M153" s="3">
        <v>9.4</v>
      </c>
      <c r="N153" s="3" t="s">
        <v>857</v>
      </c>
      <c r="O153" s="3">
        <v>3</v>
      </c>
      <c r="P153" s="3">
        <v>71.2</v>
      </c>
      <c r="Q153" s="3" t="s">
        <v>803</v>
      </c>
    </row>
    <row r="154" ht="15.9" customHeight="1" spans="1:17">
      <c r="A154" s="3">
        <v>2022</v>
      </c>
      <c r="B154" s="3" t="s">
        <v>798</v>
      </c>
      <c r="C154" s="3" t="s">
        <v>930</v>
      </c>
      <c r="D154" s="3">
        <v>2022010573</v>
      </c>
      <c r="E154" s="3" t="s">
        <v>943</v>
      </c>
      <c r="F154" s="3" t="s">
        <v>812</v>
      </c>
      <c r="G154" s="3"/>
      <c r="H154" s="3">
        <v>173.5</v>
      </c>
      <c r="I154" s="3">
        <v>106</v>
      </c>
      <c r="J154" s="3">
        <v>4649</v>
      </c>
      <c r="K154" s="3">
        <v>7.6</v>
      </c>
      <c r="L154" s="3">
        <v>194</v>
      </c>
      <c r="M154" s="3">
        <v>6.9</v>
      </c>
      <c r="N154" s="3" t="s">
        <v>805</v>
      </c>
      <c r="O154" s="3">
        <v>5</v>
      </c>
      <c r="P154" s="3">
        <v>61.4</v>
      </c>
      <c r="Q154" s="3" t="s">
        <v>803</v>
      </c>
    </row>
    <row r="155" ht="15.9" customHeight="1" spans="1:17">
      <c r="A155" s="3">
        <v>2022</v>
      </c>
      <c r="B155" s="3" t="s">
        <v>798</v>
      </c>
      <c r="C155" s="3" t="s">
        <v>930</v>
      </c>
      <c r="D155" s="3">
        <v>2022010575</v>
      </c>
      <c r="E155" s="3" t="s">
        <v>944</v>
      </c>
      <c r="F155" s="3" t="s">
        <v>812</v>
      </c>
      <c r="G155" s="3"/>
      <c r="H155" s="3">
        <v>160</v>
      </c>
      <c r="I155" s="3">
        <v>74.9</v>
      </c>
      <c r="J155" s="3">
        <v>3989</v>
      </c>
      <c r="K155" s="3">
        <v>8.4</v>
      </c>
      <c r="L155" s="3">
        <v>191</v>
      </c>
      <c r="M155" s="3">
        <v>17.7</v>
      </c>
      <c r="N155" s="3" t="s">
        <v>945</v>
      </c>
      <c r="O155" s="3">
        <v>2</v>
      </c>
      <c r="P155" s="3">
        <v>51.3</v>
      </c>
      <c r="Q155" s="3" t="s">
        <v>814</v>
      </c>
    </row>
    <row r="156" ht="15.9" customHeight="1" spans="1:17">
      <c r="A156" s="3">
        <v>2022</v>
      </c>
      <c r="B156" s="3" t="s">
        <v>798</v>
      </c>
      <c r="C156" s="3" t="s">
        <v>930</v>
      </c>
      <c r="D156" s="3">
        <v>2022010576</v>
      </c>
      <c r="E156" s="3" t="s">
        <v>946</v>
      </c>
      <c r="F156" s="3" t="s">
        <v>812</v>
      </c>
      <c r="G156" s="3"/>
      <c r="H156" s="3">
        <v>173.5</v>
      </c>
      <c r="I156" s="3">
        <v>70.5</v>
      </c>
      <c r="J156" s="3">
        <v>5086</v>
      </c>
      <c r="K156" s="3">
        <v>6.7</v>
      </c>
      <c r="L156" s="3">
        <v>226</v>
      </c>
      <c r="M156" s="3">
        <v>13.3</v>
      </c>
      <c r="N156" s="3" t="s">
        <v>815</v>
      </c>
      <c r="O156" s="3">
        <v>17</v>
      </c>
      <c r="P156" s="3">
        <v>87.8</v>
      </c>
      <c r="Q156" s="3" t="s">
        <v>801</v>
      </c>
    </row>
    <row r="157" ht="15.9" customHeight="1" spans="1:17">
      <c r="A157" s="3">
        <v>2022</v>
      </c>
      <c r="B157" s="3" t="s">
        <v>798</v>
      </c>
      <c r="C157" s="3" t="s">
        <v>930</v>
      </c>
      <c r="D157" s="3">
        <v>2022010578</v>
      </c>
      <c r="E157" s="3" t="s">
        <v>947</v>
      </c>
      <c r="F157" s="3" t="s">
        <v>812</v>
      </c>
      <c r="G157" s="3"/>
      <c r="H157" s="3">
        <v>172</v>
      </c>
      <c r="I157" s="3">
        <v>66.3</v>
      </c>
      <c r="J157" s="3">
        <v>4722</v>
      </c>
      <c r="K157" s="3">
        <v>7</v>
      </c>
      <c r="L157" s="3">
        <v>253</v>
      </c>
      <c r="M157" s="3">
        <v>16.2</v>
      </c>
      <c r="N157" s="3" t="s">
        <v>826</v>
      </c>
      <c r="O157" s="3">
        <v>14</v>
      </c>
      <c r="P157" s="3">
        <v>82.8</v>
      </c>
      <c r="Q157" s="3" t="s">
        <v>801</v>
      </c>
    </row>
    <row r="158" ht="15.9" customHeight="1" spans="1:17">
      <c r="A158" s="3">
        <v>2022</v>
      </c>
      <c r="B158" s="3" t="s">
        <v>798</v>
      </c>
      <c r="C158" s="3" t="s">
        <v>930</v>
      </c>
      <c r="D158" s="3">
        <v>2022010579</v>
      </c>
      <c r="E158" s="3" t="s">
        <v>948</v>
      </c>
      <c r="F158" s="3" t="s">
        <v>812</v>
      </c>
      <c r="G158" s="3"/>
      <c r="H158" s="3">
        <v>170</v>
      </c>
      <c r="I158" s="3">
        <v>67.4</v>
      </c>
      <c r="J158" s="3">
        <v>5045</v>
      </c>
      <c r="K158" s="3">
        <v>7</v>
      </c>
      <c r="L158" s="3" t="s">
        <v>807</v>
      </c>
      <c r="M158" s="3">
        <v>6.7</v>
      </c>
      <c r="N158" s="3" t="s">
        <v>820</v>
      </c>
      <c r="O158" s="3">
        <v>17</v>
      </c>
      <c r="P158" s="3">
        <v>75.6</v>
      </c>
      <c r="Q158" s="3" t="s">
        <v>803</v>
      </c>
    </row>
    <row r="159" ht="15.9" customHeight="1" spans="1:17">
      <c r="A159" s="3">
        <v>2022</v>
      </c>
      <c r="B159" s="3" t="s">
        <v>798</v>
      </c>
      <c r="C159" s="3" t="s">
        <v>930</v>
      </c>
      <c r="D159" s="3">
        <v>2022010581</v>
      </c>
      <c r="E159" s="3" t="s">
        <v>949</v>
      </c>
      <c r="F159" s="3" t="s">
        <v>799</v>
      </c>
      <c r="G159" s="3"/>
      <c r="H159" s="3">
        <v>159</v>
      </c>
      <c r="I159" s="3">
        <v>45.2</v>
      </c>
      <c r="J159" s="3">
        <v>3894</v>
      </c>
      <c r="K159" s="3">
        <v>8.1</v>
      </c>
      <c r="L159" s="3">
        <v>186</v>
      </c>
      <c r="M159" s="3">
        <v>22.7</v>
      </c>
      <c r="N159" s="3" t="s">
        <v>908</v>
      </c>
      <c r="O159" s="3">
        <v>42</v>
      </c>
      <c r="P159" s="3">
        <v>87.6</v>
      </c>
      <c r="Q159" s="3" t="s">
        <v>801</v>
      </c>
    </row>
    <row r="160" ht="15.9" customHeight="1" spans="1:17">
      <c r="A160" s="3">
        <v>2022</v>
      </c>
      <c r="B160" s="3" t="s">
        <v>798</v>
      </c>
      <c r="C160" s="3" t="s">
        <v>930</v>
      </c>
      <c r="D160" s="3">
        <v>2022010583</v>
      </c>
      <c r="E160" s="3" t="s">
        <v>950</v>
      </c>
      <c r="F160" s="3" t="s">
        <v>799</v>
      </c>
      <c r="G160" s="3"/>
      <c r="H160" s="3">
        <v>176</v>
      </c>
      <c r="I160" s="3">
        <v>47.7</v>
      </c>
      <c r="J160" s="3">
        <v>2959</v>
      </c>
      <c r="K160" s="3">
        <v>10.2</v>
      </c>
      <c r="L160" s="3">
        <v>146</v>
      </c>
      <c r="M160" s="3">
        <v>1.6</v>
      </c>
      <c r="N160" s="3" t="s">
        <v>951</v>
      </c>
      <c r="O160" s="3">
        <v>24</v>
      </c>
      <c r="P160" s="3">
        <v>53.7</v>
      </c>
      <c r="Q160" s="3" t="s">
        <v>814</v>
      </c>
    </row>
    <row r="161" ht="15.9" customHeight="1" spans="1:17">
      <c r="A161" s="3">
        <v>2022</v>
      </c>
      <c r="B161" s="3" t="s">
        <v>798</v>
      </c>
      <c r="C161" s="3" t="s">
        <v>930</v>
      </c>
      <c r="D161" s="3">
        <v>2022010586</v>
      </c>
      <c r="E161" s="3" t="s">
        <v>952</v>
      </c>
      <c r="F161" s="3" t="s">
        <v>799</v>
      </c>
      <c r="G161" s="3"/>
      <c r="H161" s="3">
        <v>166</v>
      </c>
      <c r="I161" s="3">
        <v>54.9</v>
      </c>
      <c r="J161" s="3">
        <v>4091</v>
      </c>
      <c r="K161" s="3">
        <v>8.6</v>
      </c>
      <c r="L161" s="3">
        <v>169</v>
      </c>
      <c r="M161" s="3">
        <v>15.3</v>
      </c>
      <c r="N161" s="3" t="s">
        <v>854</v>
      </c>
      <c r="O161" s="3">
        <v>36</v>
      </c>
      <c r="P161" s="3">
        <v>82.4</v>
      </c>
      <c r="Q161" s="3" t="s">
        <v>801</v>
      </c>
    </row>
    <row r="162" ht="15.9" customHeight="1" spans="1:17">
      <c r="A162" s="3">
        <v>2022</v>
      </c>
      <c r="B162" s="3" t="s">
        <v>798</v>
      </c>
      <c r="C162" s="3" t="s">
        <v>930</v>
      </c>
      <c r="D162" s="3">
        <v>2022010587</v>
      </c>
      <c r="E162" s="3" t="s">
        <v>953</v>
      </c>
      <c r="F162" s="3" t="s">
        <v>799</v>
      </c>
      <c r="G162" s="3"/>
      <c r="H162" s="3">
        <v>160</v>
      </c>
      <c r="I162" s="3">
        <v>44.5</v>
      </c>
      <c r="J162" s="3">
        <v>2479</v>
      </c>
      <c r="K162" s="3">
        <v>8.3</v>
      </c>
      <c r="L162" s="3">
        <v>168</v>
      </c>
      <c r="M162" s="3">
        <v>2.7</v>
      </c>
      <c r="N162" s="3" t="s">
        <v>804</v>
      </c>
      <c r="O162" s="3">
        <v>38</v>
      </c>
      <c r="P162" s="3">
        <v>73.4</v>
      </c>
      <c r="Q162" s="3" t="s">
        <v>803</v>
      </c>
    </row>
    <row r="163" ht="15.9" customHeight="1" spans="1:17">
      <c r="A163" s="3">
        <v>2022</v>
      </c>
      <c r="B163" s="3" t="s">
        <v>798</v>
      </c>
      <c r="C163" s="3" t="s">
        <v>930</v>
      </c>
      <c r="D163" s="3">
        <v>2022010589</v>
      </c>
      <c r="E163" s="3" t="s">
        <v>954</v>
      </c>
      <c r="F163" s="3" t="s">
        <v>799</v>
      </c>
      <c r="G163" s="3"/>
      <c r="H163" s="3">
        <v>164</v>
      </c>
      <c r="I163" s="3">
        <v>58.4</v>
      </c>
      <c r="J163" s="3">
        <v>3359</v>
      </c>
      <c r="K163" s="3">
        <v>8.1</v>
      </c>
      <c r="L163" s="3">
        <v>193</v>
      </c>
      <c r="M163" s="3">
        <v>20.7</v>
      </c>
      <c r="N163" s="3" t="s">
        <v>843</v>
      </c>
      <c r="O163" s="3">
        <v>39</v>
      </c>
      <c r="P163" s="3">
        <v>87.5</v>
      </c>
      <c r="Q163" s="3" t="s">
        <v>801</v>
      </c>
    </row>
    <row r="164" ht="15.9" customHeight="1" spans="1:17">
      <c r="A164" s="3">
        <v>2022</v>
      </c>
      <c r="B164" s="3" t="s">
        <v>798</v>
      </c>
      <c r="C164" s="3" t="s">
        <v>930</v>
      </c>
      <c r="D164" s="3">
        <v>2022010592</v>
      </c>
      <c r="E164" s="3" t="s">
        <v>955</v>
      </c>
      <c r="F164" s="3" t="s">
        <v>799</v>
      </c>
      <c r="G164" s="3"/>
      <c r="H164" s="3">
        <v>159</v>
      </c>
      <c r="I164" s="3">
        <v>45.4</v>
      </c>
      <c r="J164" s="3">
        <v>3371</v>
      </c>
      <c r="K164" s="3">
        <v>9.1</v>
      </c>
      <c r="L164" s="3">
        <v>174</v>
      </c>
      <c r="M164" s="3">
        <v>10.7</v>
      </c>
      <c r="N164" s="3" t="s">
        <v>839</v>
      </c>
      <c r="O164" s="3">
        <v>41</v>
      </c>
      <c r="P164" s="3">
        <v>84.1</v>
      </c>
      <c r="Q164" s="3" t="s">
        <v>801</v>
      </c>
    </row>
    <row r="165" ht="15.9" customHeight="1" spans="1:17">
      <c r="A165" s="3">
        <v>2022</v>
      </c>
      <c r="B165" s="3" t="s">
        <v>798</v>
      </c>
      <c r="C165" s="3" t="s">
        <v>930</v>
      </c>
      <c r="D165" s="3">
        <v>2022010593</v>
      </c>
      <c r="E165" s="3" t="s">
        <v>956</v>
      </c>
      <c r="F165" s="3" t="s">
        <v>812</v>
      </c>
      <c r="G165" s="3"/>
      <c r="H165" s="3">
        <v>181</v>
      </c>
      <c r="I165" s="3">
        <v>57.1</v>
      </c>
      <c r="J165" s="3">
        <v>3818</v>
      </c>
      <c r="K165" s="3">
        <v>7.2</v>
      </c>
      <c r="L165" s="3">
        <v>221</v>
      </c>
      <c r="M165" s="3">
        <v>4.5</v>
      </c>
      <c r="N165" s="3" t="s">
        <v>863</v>
      </c>
      <c r="O165" s="3">
        <v>3</v>
      </c>
      <c r="P165" s="3">
        <v>65.1</v>
      </c>
      <c r="Q165" s="3" t="s">
        <v>803</v>
      </c>
    </row>
    <row r="166" ht="15.9" customHeight="1" spans="1:17">
      <c r="A166" s="3">
        <v>2022</v>
      </c>
      <c r="B166" s="3" t="s">
        <v>798</v>
      </c>
      <c r="C166" s="3" t="s">
        <v>930</v>
      </c>
      <c r="D166" s="3">
        <v>2022010594</v>
      </c>
      <c r="E166" s="3" t="s">
        <v>957</v>
      </c>
      <c r="F166" s="3" t="s">
        <v>812</v>
      </c>
      <c r="G166" s="3"/>
      <c r="H166" s="3">
        <v>170.5</v>
      </c>
      <c r="I166" s="3">
        <v>72</v>
      </c>
      <c r="J166" s="3">
        <v>5467</v>
      </c>
      <c r="K166" s="3">
        <v>6.8</v>
      </c>
      <c r="L166" s="3">
        <v>217</v>
      </c>
      <c r="M166" s="3">
        <v>0.4</v>
      </c>
      <c r="N166" s="3" t="s">
        <v>825</v>
      </c>
      <c r="O166" s="3">
        <v>6</v>
      </c>
      <c r="P166" s="3">
        <v>70.4</v>
      </c>
      <c r="Q166" s="3" t="s">
        <v>803</v>
      </c>
    </row>
    <row r="167" ht="15.9" customHeight="1" spans="1:17">
      <c r="A167" s="3">
        <v>2022</v>
      </c>
      <c r="B167" s="3" t="s">
        <v>798</v>
      </c>
      <c r="C167" s="3" t="s">
        <v>930</v>
      </c>
      <c r="D167" s="3">
        <v>2022010595</v>
      </c>
      <c r="E167" s="3" t="s">
        <v>958</v>
      </c>
      <c r="F167" s="3" t="s">
        <v>812</v>
      </c>
      <c r="G167" s="3"/>
      <c r="H167" s="3">
        <v>168</v>
      </c>
      <c r="I167" s="3">
        <v>50.7</v>
      </c>
      <c r="J167" s="3">
        <v>3076</v>
      </c>
      <c r="K167" s="3">
        <v>7.4</v>
      </c>
      <c r="L167" s="3">
        <v>212</v>
      </c>
      <c r="M167" s="3">
        <v>22.3</v>
      </c>
      <c r="N167" s="3" t="s">
        <v>959</v>
      </c>
      <c r="O167" s="3">
        <v>5</v>
      </c>
      <c r="P167" s="3">
        <v>66.7</v>
      </c>
      <c r="Q167" s="3" t="s">
        <v>803</v>
      </c>
    </row>
    <row r="168" ht="15.9" customHeight="1" spans="1:17">
      <c r="A168" s="3">
        <v>2022</v>
      </c>
      <c r="B168" s="3" t="s">
        <v>798</v>
      </c>
      <c r="C168" s="3" t="s">
        <v>930</v>
      </c>
      <c r="D168" s="3">
        <v>2022010597</v>
      </c>
      <c r="E168" s="3" t="s">
        <v>960</v>
      </c>
      <c r="F168" s="3" t="s">
        <v>812</v>
      </c>
      <c r="G168" s="3"/>
      <c r="H168" s="3">
        <v>180.5</v>
      </c>
      <c r="I168" s="3">
        <v>55</v>
      </c>
      <c r="J168" s="3">
        <v>3844</v>
      </c>
      <c r="K168" s="3">
        <v>7.4</v>
      </c>
      <c r="L168" s="3">
        <v>244</v>
      </c>
      <c r="M168" s="3">
        <v>1</v>
      </c>
      <c r="N168" s="3" t="s">
        <v>917</v>
      </c>
      <c r="O168" s="3">
        <v>0</v>
      </c>
      <c r="P168" s="3">
        <v>62.8</v>
      </c>
      <c r="Q168" s="3" t="s">
        <v>803</v>
      </c>
    </row>
    <row r="169" ht="15.9" customHeight="1" spans="1:17">
      <c r="A169" s="3">
        <v>2022</v>
      </c>
      <c r="B169" s="3" t="s">
        <v>798</v>
      </c>
      <c r="C169" s="3" t="s">
        <v>930</v>
      </c>
      <c r="D169" s="3">
        <v>2022010598</v>
      </c>
      <c r="E169" s="3" t="s">
        <v>961</v>
      </c>
      <c r="F169" s="3" t="s">
        <v>812</v>
      </c>
      <c r="G169" s="3"/>
      <c r="H169" s="3">
        <v>180.5</v>
      </c>
      <c r="I169" s="3">
        <v>72.8</v>
      </c>
      <c r="J169" s="3">
        <v>5576</v>
      </c>
      <c r="K169" s="3">
        <v>6.7</v>
      </c>
      <c r="L169" s="3">
        <v>246</v>
      </c>
      <c r="M169" s="3">
        <v>25.8</v>
      </c>
      <c r="N169" s="3" t="s">
        <v>962</v>
      </c>
      <c r="O169" s="3">
        <v>15</v>
      </c>
      <c r="P169" s="3">
        <v>92.8</v>
      </c>
      <c r="Q169" s="3" t="s">
        <v>833</v>
      </c>
    </row>
    <row r="170" ht="15.9" customHeight="1" spans="1:17">
      <c r="A170" s="3">
        <v>2022</v>
      </c>
      <c r="B170" s="3" t="s">
        <v>798</v>
      </c>
      <c r="C170" s="3" t="s">
        <v>930</v>
      </c>
      <c r="D170" s="3">
        <v>2022010601</v>
      </c>
      <c r="E170" s="3" t="s">
        <v>963</v>
      </c>
      <c r="F170" s="3" t="s">
        <v>812</v>
      </c>
      <c r="G170" s="3"/>
      <c r="H170" s="3">
        <v>185</v>
      </c>
      <c r="I170" s="3">
        <v>93.8</v>
      </c>
      <c r="J170" s="3">
        <v>6403</v>
      </c>
      <c r="K170" s="3">
        <v>7.2</v>
      </c>
      <c r="L170" s="3">
        <v>238</v>
      </c>
      <c r="M170" s="3">
        <v>9.9</v>
      </c>
      <c r="N170" s="3" t="s">
        <v>811</v>
      </c>
      <c r="O170" s="3">
        <v>7</v>
      </c>
      <c r="P170" s="3">
        <v>74.6</v>
      </c>
      <c r="Q170" s="3" t="s">
        <v>803</v>
      </c>
    </row>
    <row r="171" ht="15.9" customHeight="1" spans="1:17">
      <c r="A171" s="3">
        <v>2022</v>
      </c>
      <c r="B171" s="3" t="s">
        <v>798</v>
      </c>
      <c r="C171" s="3" t="s">
        <v>930</v>
      </c>
      <c r="D171" s="3">
        <v>2022010602</v>
      </c>
      <c r="E171" s="3" t="s">
        <v>964</v>
      </c>
      <c r="F171" s="3" t="s">
        <v>812</v>
      </c>
      <c r="G171" s="3"/>
      <c r="H171" s="3">
        <v>183.5</v>
      </c>
      <c r="I171" s="3">
        <v>67.8</v>
      </c>
      <c r="J171" s="3">
        <v>5936</v>
      </c>
      <c r="K171" s="3">
        <v>6.5</v>
      </c>
      <c r="L171" s="3">
        <v>240</v>
      </c>
      <c r="M171" s="3">
        <v>1.6</v>
      </c>
      <c r="N171" s="3" t="s">
        <v>861</v>
      </c>
      <c r="O171" s="3">
        <v>18</v>
      </c>
      <c r="P171" s="3">
        <v>91.1</v>
      </c>
      <c r="Q171" s="3" t="s">
        <v>833</v>
      </c>
    </row>
    <row r="172" ht="15.9" customHeight="1" spans="1:17">
      <c r="A172" s="3">
        <v>2022</v>
      </c>
      <c r="B172" s="3" t="s">
        <v>798</v>
      </c>
      <c r="C172" s="3" t="s">
        <v>930</v>
      </c>
      <c r="D172" s="3">
        <v>2022010604</v>
      </c>
      <c r="E172" s="3" t="s">
        <v>965</v>
      </c>
      <c r="F172" s="3" t="s">
        <v>812</v>
      </c>
      <c r="G172" s="3"/>
      <c r="H172" s="3">
        <v>166.5</v>
      </c>
      <c r="I172" s="3">
        <v>66.6</v>
      </c>
      <c r="J172" s="3">
        <v>4223</v>
      </c>
      <c r="K172" s="3">
        <v>6.8</v>
      </c>
      <c r="L172" s="3">
        <v>194</v>
      </c>
      <c r="M172" s="3">
        <v>3.9</v>
      </c>
      <c r="N172" s="3" t="s">
        <v>868</v>
      </c>
      <c r="O172" s="3">
        <v>5</v>
      </c>
      <c r="P172" s="3">
        <v>65.9</v>
      </c>
      <c r="Q172" s="3" t="s">
        <v>803</v>
      </c>
    </row>
    <row r="173" ht="15.9" customHeight="1" spans="1:17">
      <c r="A173" s="3">
        <v>2022</v>
      </c>
      <c r="B173" s="3" t="s">
        <v>798</v>
      </c>
      <c r="C173" s="3" t="s">
        <v>930</v>
      </c>
      <c r="D173" s="3">
        <v>2022010605</v>
      </c>
      <c r="E173" s="3" t="s">
        <v>966</v>
      </c>
      <c r="F173" s="3" t="s">
        <v>812</v>
      </c>
      <c r="G173" s="3"/>
      <c r="H173" s="3">
        <v>186</v>
      </c>
      <c r="I173" s="3">
        <v>117</v>
      </c>
      <c r="J173" s="3">
        <v>6614</v>
      </c>
      <c r="K173" s="3">
        <v>8.1</v>
      </c>
      <c r="L173" s="3">
        <v>181</v>
      </c>
      <c r="M173" s="3">
        <v>13.9</v>
      </c>
      <c r="N173" s="3" t="s">
        <v>967</v>
      </c>
      <c r="O173" s="3">
        <v>0</v>
      </c>
      <c r="P173" s="3">
        <v>55.4</v>
      </c>
      <c r="Q173" s="3" t="s">
        <v>814</v>
      </c>
    </row>
    <row r="174" ht="15.9" customHeight="1" spans="1:17">
      <c r="A174" s="3">
        <v>2022</v>
      </c>
      <c r="B174" s="3" t="s">
        <v>798</v>
      </c>
      <c r="C174" s="3" t="s">
        <v>930</v>
      </c>
      <c r="D174" s="3">
        <v>2022010606</v>
      </c>
      <c r="E174" s="3" t="s">
        <v>968</v>
      </c>
      <c r="F174" s="3" t="s">
        <v>812</v>
      </c>
      <c r="G174" s="3"/>
      <c r="H174" s="3">
        <v>173.5</v>
      </c>
      <c r="I174" s="3">
        <v>61.5</v>
      </c>
      <c r="J174" s="3">
        <v>4406</v>
      </c>
      <c r="K174" s="3">
        <v>6.8</v>
      </c>
      <c r="L174" s="3">
        <v>215</v>
      </c>
      <c r="M174" s="3">
        <v>8.4</v>
      </c>
      <c r="N174" s="3" t="s">
        <v>805</v>
      </c>
      <c r="O174" s="3">
        <v>11</v>
      </c>
      <c r="P174" s="3">
        <v>79.6</v>
      </c>
      <c r="Q174" s="3" t="s">
        <v>803</v>
      </c>
    </row>
    <row r="175" ht="15.9" customHeight="1" spans="1:17">
      <c r="A175" s="3">
        <v>2022</v>
      </c>
      <c r="B175" s="3" t="s">
        <v>798</v>
      </c>
      <c r="C175" s="3" t="s">
        <v>930</v>
      </c>
      <c r="D175" s="3">
        <v>2022010607</v>
      </c>
      <c r="E175" s="3" t="s">
        <v>969</v>
      </c>
      <c r="F175" s="3" t="s">
        <v>812</v>
      </c>
      <c r="G175" s="3"/>
      <c r="H175" s="3">
        <v>165</v>
      </c>
      <c r="I175" s="3">
        <v>75.7</v>
      </c>
      <c r="J175" s="3">
        <v>5049</v>
      </c>
      <c r="K175" s="3">
        <v>8.4</v>
      </c>
      <c r="L175" s="3">
        <v>199</v>
      </c>
      <c r="M175" s="3">
        <v>7.1</v>
      </c>
      <c r="N175" s="3" t="s">
        <v>970</v>
      </c>
      <c r="O175" s="3">
        <v>4</v>
      </c>
      <c r="P175" s="3">
        <v>52.6</v>
      </c>
      <c r="Q175" s="3" t="s">
        <v>814</v>
      </c>
    </row>
    <row r="176" ht="15.9" customHeight="1" spans="1:17">
      <c r="A176" s="3">
        <v>2022</v>
      </c>
      <c r="B176" s="3" t="s">
        <v>798</v>
      </c>
      <c r="C176" s="3" t="s">
        <v>930</v>
      </c>
      <c r="D176" s="3">
        <v>2022010613</v>
      </c>
      <c r="E176" s="3" t="s">
        <v>971</v>
      </c>
      <c r="F176" s="3" t="s">
        <v>799</v>
      </c>
      <c r="G176" s="3"/>
      <c r="H176" s="3">
        <v>162.5</v>
      </c>
      <c r="I176" s="3">
        <v>49.5</v>
      </c>
      <c r="J176" s="3">
        <v>3926</v>
      </c>
      <c r="K176" s="3">
        <v>9</v>
      </c>
      <c r="L176" s="3">
        <v>176</v>
      </c>
      <c r="M176" s="3">
        <v>8.2</v>
      </c>
      <c r="N176" s="3" t="s">
        <v>926</v>
      </c>
      <c r="O176" s="3">
        <v>31</v>
      </c>
      <c r="P176" s="3">
        <v>80.6</v>
      </c>
      <c r="Q176" s="3" t="s">
        <v>801</v>
      </c>
    </row>
    <row r="177" ht="15.9" customHeight="1" spans="1:17">
      <c r="A177" s="3">
        <v>2022</v>
      </c>
      <c r="B177" s="3" t="s">
        <v>798</v>
      </c>
      <c r="C177" s="3" t="s">
        <v>930</v>
      </c>
      <c r="D177" s="3">
        <v>2022012326</v>
      </c>
      <c r="E177" s="3" t="s">
        <v>972</v>
      </c>
      <c r="F177" s="3" t="s">
        <v>812</v>
      </c>
      <c r="G177" s="3"/>
      <c r="H177" s="3">
        <v>181</v>
      </c>
      <c r="I177" s="3">
        <v>83.8</v>
      </c>
      <c r="J177" s="3">
        <v>6706</v>
      </c>
      <c r="K177" s="3">
        <v>7.8</v>
      </c>
      <c r="L177" s="3">
        <v>220</v>
      </c>
      <c r="M177" s="3">
        <v>11.4</v>
      </c>
      <c r="N177" s="3" t="s">
        <v>863</v>
      </c>
      <c r="O177" s="3">
        <v>0</v>
      </c>
      <c r="P177" s="3">
        <v>69.4</v>
      </c>
      <c r="Q177" s="3" t="s">
        <v>803</v>
      </c>
    </row>
    <row r="178" ht="15.9" customHeight="1" spans="1:17">
      <c r="A178" s="3">
        <v>2022</v>
      </c>
      <c r="B178" s="3" t="s">
        <v>798</v>
      </c>
      <c r="C178" s="3" t="s">
        <v>930</v>
      </c>
      <c r="D178" s="3">
        <v>2022012327</v>
      </c>
      <c r="E178" s="3" t="s">
        <v>973</v>
      </c>
      <c r="F178" s="3" t="s">
        <v>812</v>
      </c>
      <c r="G178" s="3"/>
      <c r="H178" s="3">
        <v>179.5</v>
      </c>
      <c r="I178" s="3">
        <v>76.3</v>
      </c>
      <c r="J178" s="3">
        <v>5391</v>
      </c>
      <c r="K178" s="3">
        <v>6.5</v>
      </c>
      <c r="L178" s="3">
        <v>240</v>
      </c>
      <c r="M178" s="3">
        <v>10.6</v>
      </c>
      <c r="N178" s="3" t="s">
        <v>861</v>
      </c>
      <c r="O178" s="3">
        <v>14</v>
      </c>
      <c r="P178" s="3">
        <v>93</v>
      </c>
      <c r="Q178" s="3" t="s">
        <v>833</v>
      </c>
    </row>
    <row r="179" ht="15.9" customHeight="1" spans="1:17">
      <c r="A179" s="3">
        <v>2022</v>
      </c>
      <c r="B179" s="3" t="s">
        <v>798</v>
      </c>
      <c r="C179" s="3" t="s">
        <v>930</v>
      </c>
      <c r="D179" s="3">
        <v>2022016257</v>
      </c>
      <c r="E179" s="3" t="s">
        <v>974</v>
      </c>
      <c r="F179" s="3" t="s">
        <v>799</v>
      </c>
      <c r="G179" s="3"/>
      <c r="H179" s="3" t="s">
        <v>807</v>
      </c>
      <c r="I179" s="3" t="s">
        <v>807</v>
      </c>
      <c r="J179" s="3" t="s">
        <v>807</v>
      </c>
      <c r="K179" s="3">
        <v>9.4</v>
      </c>
      <c r="L179" s="3" t="s">
        <v>807</v>
      </c>
      <c r="M179" s="3" t="s">
        <v>807</v>
      </c>
      <c r="N179" s="3" t="s">
        <v>863</v>
      </c>
      <c r="O179" s="3" t="s">
        <v>807</v>
      </c>
      <c r="P179" s="3">
        <v>28</v>
      </c>
      <c r="Q179" s="3" t="s">
        <v>814</v>
      </c>
    </row>
    <row r="180" ht="15.9" customHeight="1" spans="1:17">
      <c r="A180" s="3">
        <v>2022</v>
      </c>
      <c r="B180" s="3" t="s">
        <v>798</v>
      </c>
      <c r="C180" s="3" t="s">
        <v>975</v>
      </c>
      <c r="D180" s="3">
        <v>2022010544</v>
      </c>
      <c r="E180" s="3" t="s">
        <v>976</v>
      </c>
      <c r="F180" s="3" t="s">
        <v>812</v>
      </c>
      <c r="G180" s="3"/>
      <c r="H180" s="3" t="s">
        <v>807</v>
      </c>
      <c r="I180" s="3" t="s">
        <v>807</v>
      </c>
      <c r="J180" s="3" t="s">
        <v>807</v>
      </c>
      <c r="K180" s="3" t="s">
        <v>807</v>
      </c>
      <c r="L180" s="3" t="s">
        <v>807</v>
      </c>
      <c r="M180" s="3" t="s">
        <v>807</v>
      </c>
      <c r="N180" s="3" t="s">
        <v>807</v>
      </c>
      <c r="O180" s="3" t="s">
        <v>807</v>
      </c>
      <c r="P180" s="3">
        <v>0</v>
      </c>
      <c r="Q180" s="3" t="s">
        <v>814</v>
      </c>
    </row>
    <row r="181" ht="15.9" customHeight="1" spans="1:17">
      <c r="A181" s="3">
        <v>2022</v>
      </c>
      <c r="B181" s="3" t="s">
        <v>798</v>
      </c>
      <c r="C181" s="3" t="s">
        <v>977</v>
      </c>
      <c r="D181" s="3">
        <v>2022012325</v>
      </c>
      <c r="E181" s="3" t="s">
        <v>978</v>
      </c>
      <c r="F181" s="3" t="s">
        <v>812</v>
      </c>
      <c r="G181" s="3"/>
      <c r="H181" s="3" t="s">
        <v>807</v>
      </c>
      <c r="I181" s="3" t="s">
        <v>807</v>
      </c>
      <c r="J181" s="3" t="s">
        <v>807</v>
      </c>
      <c r="K181" s="3" t="s">
        <v>807</v>
      </c>
      <c r="L181" s="3" t="s">
        <v>807</v>
      </c>
      <c r="M181" s="3" t="s">
        <v>807</v>
      </c>
      <c r="N181" s="3" t="s">
        <v>807</v>
      </c>
      <c r="O181" s="3" t="s">
        <v>807</v>
      </c>
      <c r="P181" s="3">
        <v>0</v>
      </c>
      <c r="Q181" s="3" t="s">
        <v>814</v>
      </c>
    </row>
    <row r="182" ht="15.9" customHeight="1" spans="1:17">
      <c r="A182" s="3">
        <v>2022</v>
      </c>
      <c r="B182" s="3" t="s">
        <v>798</v>
      </c>
      <c r="C182" s="3" t="s">
        <v>979</v>
      </c>
      <c r="D182" s="3">
        <v>2022010631</v>
      </c>
      <c r="E182" s="3" t="s">
        <v>980</v>
      </c>
      <c r="F182" s="3" t="s">
        <v>812</v>
      </c>
      <c r="G182" s="3"/>
      <c r="H182" s="3" t="s">
        <v>807</v>
      </c>
      <c r="I182" s="3" t="s">
        <v>807</v>
      </c>
      <c r="J182" s="3" t="s">
        <v>807</v>
      </c>
      <c r="K182" s="3" t="s">
        <v>807</v>
      </c>
      <c r="L182" s="3" t="s">
        <v>807</v>
      </c>
      <c r="M182" s="3" t="s">
        <v>807</v>
      </c>
      <c r="N182" s="3" t="s">
        <v>807</v>
      </c>
      <c r="O182" s="3" t="s">
        <v>807</v>
      </c>
      <c r="P182" s="3">
        <v>0</v>
      </c>
      <c r="Q182" s="3" t="s">
        <v>814</v>
      </c>
    </row>
    <row r="183" ht="15.9" customHeight="1" spans="1:17">
      <c r="A183" s="3">
        <v>2022</v>
      </c>
      <c r="B183" s="3" t="s">
        <v>798</v>
      </c>
      <c r="C183" s="3" t="s">
        <v>981</v>
      </c>
      <c r="D183" s="3">
        <v>2022010528</v>
      </c>
      <c r="E183" s="3" t="s">
        <v>982</v>
      </c>
      <c r="F183" s="3" t="s">
        <v>799</v>
      </c>
      <c r="G183" s="3"/>
      <c r="H183" s="3">
        <v>162.5</v>
      </c>
      <c r="I183" s="3">
        <v>92.3</v>
      </c>
      <c r="J183" s="3">
        <v>3728</v>
      </c>
      <c r="K183" s="3">
        <v>11.9</v>
      </c>
      <c r="L183" s="3">
        <v>129</v>
      </c>
      <c r="M183" s="3">
        <v>9.3</v>
      </c>
      <c r="N183" s="3" t="s">
        <v>983</v>
      </c>
      <c r="O183" s="3">
        <v>19</v>
      </c>
      <c r="P183" s="3">
        <v>35.4</v>
      </c>
      <c r="Q183" s="3" t="s">
        <v>814</v>
      </c>
    </row>
    <row r="184" ht="15.9" customHeight="1" spans="1:17">
      <c r="A184" s="3">
        <v>2022</v>
      </c>
      <c r="B184" s="3" t="s">
        <v>798</v>
      </c>
      <c r="C184" s="3" t="s">
        <v>981</v>
      </c>
      <c r="D184" s="3">
        <v>2022010538</v>
      </c>
      <c r="E184" s="3" t="s">
        <v>984</v>
      </c>
      <c r="F184" s="3" t="s">
        <v>812</v>
      </c>
      <c r="G184" s="3"/>
      <c r="H184" s="3">
        <v>177</v>
      </c>
      <c r="I184" s="3">
        <v>81.4</v>
      </c>
      <c r="J184" s="3">
        <v>6304</v>
      </c>
      <c r="K184" s="3">
        <v>7.1</v>
      </c>
      <c r="L184" s="3">
        <v>247</v>
      </c>
      <c r="M184" s="3">
        <v>12.1</v>
      </c>
      <c r="N184" s="3" t="s">
        <v>872</v>
      </c>
      <c r="O184" s="3">
        <v>0</v>
      </c>
      <c r="P184" s="3">
        <v>72</v>
      </c>
      <c r="Q184" s="3" t="s">
        <v>803</v>
      </c>
    </row>
    <row r="185" ht="15.9" customHeight="1" spans="1:17">
      <c r="A185" s="3">
        <v>2022</v>
      </c>
      <c r="B185" s="3" t="s">
        <v>798</v>
      </c>
      <c r="C185" s="3" t="s">
        <v>981</v>
      </c>
      <c r="D185" s="3">
        <v>2022010540</v>
      </c>
      <c r="E185" s="3" t="s">
        <v>985</v>
      </c>
      <c r="F185" s="3" t="s">
        <v>812</v>
      </c>
      <c r="G185" s="3"/>
      <c r="H185" s="3">
        <v>189</v>
      </c>
      <c r="I185" s="3">
        <v>82.3</v>
      </c>
      <c r="J185" s="3">
        <v>6049</v>
      </c>
      <c r="K185" s="3">
        <v>7.6</v>
      </c>
      <c r="L185" s="3">
        <v>213</v>
      </c>
      <c r="M185" s="3">
        <v>-6.4</v>
      </c>
      <c r="N185" s="3" t="s">
        <v>823</v>
      </c>
      <c r="O185" s="3" t="s">
        <v>807</v>
      </c>
      <c r="P185" s="3">
        <v>64.6</v>
      </c>
      <c r="Q185" s="3" t="s">
        <v>803</v>
      </c>
    </row>
    <row r="186" ht="15.9" customHeight="1" spans="1:17">
      <c r="A186" s="3">
        <v>2022</v>
      </c>
      <c r="B186" s="3" t="s">
        <v>798</v>
      </c>
      <c r="C186" s="3" t="s">
        <v>981</v>
      </c>
      <c r="D186" s="3">
        <v>2022010541</v>
      </c>
      <c r="E186" s="3" t="s">
        <v>986</v>
      </c>
      <c r="F186" s="3" t="s">
        <v>812</v>
      </c>
      <c r="G186" s="3"/>
      <c r="H186" s="3">
        <v>178.5</v>
      </c>
      <c r="I186" s="3">
        <v>84.4</v>
      </c>
      <c r="J186" s="3">
        <v>5723</v>
      </c>
      <c r="K186" s="3">
        <v>7.8</v>
      </c>
      <c r="L186" s="3">
        <v>246</v>
      </c>
      <c r="M186" s="3">
        <v>-0.1</v>
      </c>
      <c r="N186" s="3" t="s">
        <v>951</v>
      </c>
      <c r="O186" s="3">
        <v>0</v>
      </c>
      <c r="P186" s="3">
        <v>61.2</v>
      </c>
      <c r="Q186" s="3" t="s">
        <v>803</v>
      </c>
    </row>
    <row r="187" ht="15.9" customHeight="1" spans="1:17">
      <c r="A187" s="3">
        <v>2022</v>
      </c>
      <c r="B187" s="3" t="s">
        <v>798</v>
      </c>
      <c r="C187" s="3" t="s">
        <v>981</v>
      </c>
      <c r="D187" s="3">
        <v>2022010542</v>
      </c>
      <c r="E187" s="3" t="s">
        <v>987</v>
      </c>
      <c r="F187" s="3" t="s">
        <v>812</v>
      </c>
      <c r="G187" s="3"/>
      <c r="H187" s="3">
        <v>181</v>
      </c>
      <c r="I187" s="3">
        <v>92.2</v>
      </c>
      <c r="J187" s="3">
        <v>6287</v>
      </c>
      <c r="K187" s="3">
        <v>7.8</v>
      </c>
      <c r="L187" s="3">
        <v>233</v>
      </c>
      <c r="M187" s="3">
        <v>3</v>
      </c>
      <c r="N187" s="3" t="s">
        <v>850</v>
      </c>
      <c r="O187" s="3">
        <v>0</v>
      </c>
      <c r="P187" s="3">
        <v>56.6</v>
      </c>
      <c r="Q187" s="3" t="s">
        <v>814</v>
      </c>
    </row>
    <row r="188" ht="15.9" customHeight="1" spans="1:17">
      <c r="A188" s="3">
        <v>2022</v>
      </c>
      <c r="B188" s="3" t="s">
        <v>798</v>
      </c>
      <c r="C188" s="3" t="s">
        <v>981</v>
      </c>
      <c r="D188" s="3">
        <v>2022010548</v>
      </c>
      <c r="E188" s="3" t="s">
        <v>988</v>
      </c>
      <c r="F188" s="3" t="s">
        <v>812</v>
      </c>
      <c r="G188" s="3"/>
      <c r="H188" s="3">
        <v>177</v>
      </c>
      <c r="I188" s="3">
        <v>74.1</v>
      </c>
      <c r="J188" s="3">
        <v>4336</v>
      </c>
      <c r="K188" s="3">
        <v>7.2</v>
      </c>
      <c r="L188" s="3">
        <v>102</v>
      </c>
      <c r="M188" s="3">
        <v>7.1</v>
      </c>
      <c r="N188" s="3" t="s">
        <v>989</v>
      </c>
      <c r="O188" s="3">
        <v>0</v>
      </c>
      <c r="P188" s="3">
        <v>61</v>
      </c>
      <c r="Q188" s="3" t="s">
        <v>803</v>
      </c>
    </row>
    <row r="189" ht="15.9" customHeight="1" spans="1:17">
      <c r="A189" s="3">
        <v>2022</v>
      </c>
      <c r="B189" s="3" t="s">
        <v>798</v>
      </c>
      <c r="C189" s="3" t="s">
        <v>981</v>
      </c>
      <c r="D189" s="3">
        <v>2022010551</v>
      </c>
      <c r="E189" s="3" t="s">
        <v>990</v>
      </c>
      <c r="F189" s="3" t="s">
        <v>812</v>
      </c>
      <c r="G189" s="3"/>
      <c r="H189" s="3">
        <v>174</v>
      </c>
      <c r="I189" s="3">
        <v>104</v>
      </c>
      <c r="J189" s="3">
        <v>4864</v>
      </c>
      <c r="K189" s="3">
        <v>7.9</v>
      </c>
      <c r="L189" s="3">
        <v>211</v>
      </c>
      <c r="M189" s="3">
        <v>16</v>
      </c>
      <c r="N189" s="3" t="s">
        <v>991</v>
      </c>
      <c r="O189" s="3">
        <v>0</v>
      </c>
      <c r="P189" s="3">
        <v>52.5</v>
      </c>
      <c r="Q189" s="3" t="s">
        <v>814</v>
      </c>
    </row>
    <row r="190" ht="15.9" customHeight="1" spans="1:17">
      <c r="A190" s="3">
        <v>2022</v>
      </c>
      <c r="B190" s="3" t="s">
        <v>798</v>
      </c>
      <c r="C190" s="3" t="s">
        <v>981</v>
      </c>
      <c r="D190" s="3">
        <v>2022010553</v>
      </c>
      <c r="E190" s="3" t="s">
        <v>992</v>
      </c>
      <c r="F190" s="3" t="s">
        <v>799</v>
      </c>
      <c r="G190" s="3"/>
      <c r="H190" s="3" t="s">
        <v>807</v>
      </c>
      <c r="I190" s="3" t="s">
        <v>807</v>
      </c>
      <c r="J190" s="3" t="s">
        <v>807</v>
      </c>
      <c r="K190" s="3" t="s">
        <v>807</v>
      </c>
      <c r="L190" s="3" t="s">
        <v>807</v>
      </c>
      <c r="M190" s="3" t="s">
        <v>807</v>
      </c>
      <c r="N190" s="3" t="s">
        <v>807</v>
      </c>
      <c r="O190" s="3" t="s">
        <v>807</v>
      </c>
      <c r="P190" s="3">
        <v>0</v>
      </c>
      <c r="Q190" s="3" t="s">
        <v>814</v>
      </c>
    </row>
    <row r="191" ht="15.9" customHeight="1" spans="1:17">
      <c r="A191" s="3">
        <v>2022</v>
      </c>
      <c r="B191" s="3" t="s">
        <v>798</v>
      </c>
      <c r="C191" s="3" t="s">
        <v>981</v>
      </c>
      <c r="D191" s="3">
        <v>2022010554</v>
      </c>
      <c r="E191" s="3" t="s">
        <v>993</v>
      </c>
      <c r="F191" s="3" t="s">
        <v>799</v>
      </c>
      <c r="G191" s="3"/>
      <c r="H191" s="3">
        <v>165</v>
      </c>
      <c r="I191" s="3">
        <v>56</v>
      </c>
      <c r="J191" s="3">
        <v>3580</v>
      </c>
      <c r="K191" s="3">
        <v>9.9</v>
      </c>
      <c r="L191" s="3">
        <v>138</v>
      </c>
      <c r="M191" s="3">
        <v>7</v>
      </c>
      <c r="N191" s="3" t="s">
        <v>994</v>
      </c>
      <c r="O191" s="3">
        <v>28</v>
      </c>
      <c r="P191" s="3">
        <v>66</v>
      </c>
      <c r="Q191" s="3" t="s">
        <v>803</v>
      </c>
    </row>
    <row r="192" ht="15.9" customHeight="1" spans="1:17">
      <c r="A192" s="3">
        <v>2022</v>
      </c>
      <c r="B192" s="3" t="s">
        <v>798</v>
      </c>
      <c r="C192" s="3" t="s">
        <v>981</v>
      </c>
      <c r="D192" s="3">
        <v>2022010563</v>
      </c>
      <c r="E192" s="3" t="s">
        <v>995</v>
      </c>
      <c r="F192" s="3" t="s">
        <v>799</v>
      </c>
      <c r="G192" s="3"/>
      <c r="H192" s="3">
        <v>155</v>
      </c>
      <c r="I192" s="3">
        <v>42.9</v>
      </c>
      <c r="J192" s="3">
        <v>2089</v>
      </c>
      <c r="K192" s="3">
        <v>7.9</v>
      </c>
      <c r="L192" s="3">
        <v>182</v>
      </c>
      <c r="M192" s="3">
        <v>13.1</v>
      </c>
      <c r="N192" s="3" t="s">
        <v>891</v>
      </c>
      <c r="O192" s="3">
        <v>47</v>
      </c>
      <c r="P192" s="3">
        <v>80</v>
      </c>
      <c r="Q192" s="3" t="s">
        <v>801</v>
      </c>
    </row>
    <row r="193" ht="15.9" customHeight="1" spans="1:17">
      <c r="A193" s="3">
        <v>2022</v>
      </c>
      <c r="B193" s="3" t="s">
        <v>798</v>
      </c>
      <c r="C193" s="3" t="s">
        <v>981</v>
      </c>
      <c r="D193" s="3">
        <v>2022010567</v>
      </c>
      <c r="E193" s="3" t="s">
        <v>996</v>
      </c>
      <c r="F193" s="3" t="s">
        <v>812</v>
      </c>
      <c r="G193" s="3"/>
      <c r="H193" s="3" t="s">
        <v>807</v>
      </c>
      <c r="I193" s="3" t="s">
        <v>807</v>
      </c>
      <c r="J193" s="3" t="s">
        <v>807</v>
      </c>
      <c r="K193" s="3">
        <v>7.8</v>
      </c>
      <c r="L193" s="3" t="s">
        <v>807</v>
      </c>
      <c r="M193" s="3" t="s">
        <v>807</v>
      </c>
      <c r="N193" s="3" t="s">
        <v>989</v>
      </c>
      <c r="O193" s="3">
        <v>0</v>
      </c>
      <c r="P193" s="3">
        <v>26.4</v>
      </c>
      <c r="Q193" s="3" t="s">
        <v>814</v>
      </c>
    </row>
    <row r="194" ht="15.9" customHeight="1" spans="1:17">
      <c r="A194" s="3">
        <v>2022</v>
      </c>
      <c r="B194" s="3" t="s">
        <v>798</v>
      </c>
      <c r="C194" s="3" t="s">
        <v>981</v>
      </c>
      <c r="D194" s="3">
        <v>2022010574</v>
      </c>
      <c r="E194" s="3" t="s">
        <v>997</v>
      </c>
      <c r="F194" s="3" t="s">
        <v>812</v>
      </c>
      <c r="G194" s="3"/>
      <c r="H194" s="3" t="s">
        <v>807</v>
      </c>
      <c r="I194" s="3" t="s">
        <v>807</v>
      </c>
      <c r="J194" s="3" t="s">
        <v>807</v>
      </c>
      <c r="K194" s="3">
        <v>7.3</v>
      </c>
      <c r="L194" s="3" t="s">
        <v>807</v>
      </c>
      <c r="M194" s="3" t="s">
        <v>807</v>
      </c>
      <c r="N194" s="3" t="s">
        <v>807</v>
      </c>
      <c r="O194" s="3">
        <v>4</v>
      </c>
      <c r="P194" s="3">
        <v>15.6</v>
      </c>
      <c r="Q194" s="3" t="s">
        <v>814</v>
      </c>
    </row>
    <row r="195" ht="15.9" customHeight="1" spans="1:17">
      <c r="A195" s="3">
        <v>2022</v>
      </c>
      <c r="B195" s="3" t="s">
        <v>798</v>
      </c>
      <c r="C195" s="3" t="s">
        <v>981</v>
      </c>
      <c r="D195" s="3">
        <v>2022010577</v>
      </c>
      <c r="E195" s="3" t="s">
        <v>998</v>
      </c>
      <c r="F195" s="3" t="s">
        <v>812</v>
      </c>
      <c r="G195" s="3"/>
      <c r="H195" s="3">
        <v>176.5</v>
      </c>
      <c r="I195" s="3">
        <v>52.5</v>
      </c>
      <c r="J195" s="3">
        <v>5037</v>
      </c>
      <c r="K195" s="3">
        <v>7</v>
      </c>
      <c r="L195" s="3">
        <v>231</v>
      </c>
      <c r="M195" s="3">
        <v>-0.1</v>
      </c>
      <c r="N195" s="3" t="s">
        <v>855</v>
      </c>
      <c r="O195" s="3">
        <v>4</v>
      </c>
      <c r="P195" s="3">
        <v>65.5</v>
      </c>
      <c r="Q195" s="3" t="s">
        <v>803</v>
      </c>
    </row>
    <row r="196" ht="15.9" customHeight="1" spans="1:17">
      <c r="A196" s="3">
        <v>2022</v>
      </c>
      <c r="B196" s="3" t="s">
        <v>798</v>
      </c>
      <c r="C196" s="3" t="s">
        <v>981</v>
      </c>
      <c r="D196" s="3">
        <v>2022010580</v>
      </c>
      <c r="E196" s="3" t="s">
        <v>999</v>
      </c>
      <c r="F196" s="3" t="s">
        <v>799</v>
      </c>
      <c r="G196" s="3"/>
      <c r="H196" s="3">
        <v>154.5</v>
      </c>
      <c r="I196" s="3">
        <v>46.6</v>
      </c>
      <c r="J196" s="3">
        <v>2878</v>
      </c>
      <c r="K196" s="3">
        <v>8.9</v>
      </c>
      <c r="L196" s="3">
        <v>171</v>
      </c>
      <c r="M196" s="3">
        <v>7.6</v>
      </c>
      <c r="N196" s="3" t="s">
        <v>822</v>
      </c>
      <c r="O196" s="3">
        <v>22</v>
      </c>
      <c r="P196" s="3">
        <v>76.6</v>
      </c>
      <c r="Q196" s="3" t="s">
        <v>803</v>
      </c>
    </row>
    <row r="197" ht="15.9" customHeight="1" spans="1:17">
      <c r="A197" s="3">
        <v>2022</v>
      </c>
      <c r="B197" s="3" t="s">
        <v>798</v>
      </c>
      <c r="C197" s="3" t="s">
        <v>981</v>
      </c>
      <c r="D197" s="3">
        <v>2022010588</v>
      </c>
      <c r="E197" s="3" t="s">
        <v>1000</v>
      </c>
      <c r="F197" s="3" t="s">
        <v>799</v>
      </c>
      <c r="G197" s="3"/>
      <c r="H197" s="3">
        <v>170.5</v>
      </c>
      <c r="I197" s="3">
        <v>52.9</v>
      </c>
      <c r="J197" s="3">
        <v>3710</v>
      </c>
      <c r="K197" s="3">
        <v>8.1</v>
      </c>
      <c r="L197" s="3">
        <v>187</v>
      </c>
      <c r="M197" s="3">
        <v>18.4</v>
      </c>
      <c r="N197" s="3" t="s">
        <v>825</v>
      </c>
      <c r="O197" s="3">
        <v>48</v>
      </c>
      <c r="P197" s="3">
        <v>83.8</v>
      </c>
      <c r="Q197" s="3" t="s">
        <v>801</v>
      </c>
    </row>
    <row r="198" ht="15.9" customHeight="1" spans="1:17">
      <c r="A198" s="3">
        <v>2022</v>
      </c>
      <c r="B198" s="3" t="s">
        <v>798</v>
      </c>
      <c r="C198" s="3" t="s">
        <v>981</v>
      </c>
      <c r="D198" s="3">
        <v>2022010590</v>
      </c>
      <c r="E198" s="3" t="s">
        <v>1001</v>
      </c>
      <c r="F198" s="3" t="s">
        <v>799</v>
      </c>
      <c r="G198" s="3"/>
      <c r="H198" s="3">
        <v>176</v>
      </c>
      <c r="I198" s="3">
        <v>71.5</v>
      </c>
      <c r="J198" s="3">
        <v>3714</v>
      </c>
      <c r="K198" s="3">
        <v>8.5</v>
      </c>
      <c r="L198" s="3">
        <v>146</v>
      </c>
      <c r="M198" s="3">
        <v>24.6</v>
      </c>
      <c r="N198" s="3" t="s">
        <v>1002</v>
      </c>
      <c r="O198" s="3">
        <v>37</v>
      </c>
      <c r="P198" s="3">
        <v>84.1</v>
      </c>
      <c r="Q198" s="3" t="s">
        <v>801</v>
      </c>
    </row>
    <row r="199" ht="15.9" customHeight="1" spans="1:17">
      <c r="A199" s="3">
        <v>2022</v>
      </c>
      <c r="B199" s="3" t="s">
        <v>798</v>
      </c>
      <c r="C199" s="3" t="s">
        <v>981</v>
      </c>
      <c r="D199" s="3">
        <v>2022010596</v>
      </c>
      <c r="E199" s="3" t="s">
        <v>1003</v>
      </c>
      <c r="F199" s="3" t="s">
        <v>812</v>
      </c>
      <c r="G199" s="3"/>
      <c r="H199" s="3">
        <v>173.5</v>
      </c>
      <c r="I199" s="3">
        <v>69.1</v>
      </c>
      <c r="J199" s="3">
        <v>4582</v>
      </c>
      <c r="K199" s="3">
        <v>7.2</v>
      </c>
      <c r="L199" s="3">
        <v>204</v>
      </c>
      <c r="M199" s="3">
        <v>-5.6</v>
      </c>
      <c r="N199" s="3" t="s">
        <v>800</v>
      </c>
      <c r="O199" s="3">
        <v>14</v>
      </c>
      <c r="P199" s="3">
        <v>71.6</v>
      </c>
      <c r="Q199" s="3" t="s">
        <v>803</v>
      </c>
    </row>
    <row r="200" ht="15.9" customHeight="1" spans="1:17">
      <c r="A200" s="3">
        <v>2022</v>
      </c>
      <c r="B200" s="3" t="s">
        <v>798</v>
      </c>
      <c r="C200" s="3" t="s">
        <v>981</v>
      </c>
      <c r="D200" s="3">
        <v>2022010599</v>
      </c>
      <c r="E200" s="3" t="s">
        <v>1004</v>
      </c>
      <c r="F200" s="3" t="s">
        <v>812</v>
      </c>
      <c r="G200" s="3"/>
      <c r="H200" s="3">
        <v>181.5</v>
      </c>
      <c r="I200" s="3">
        <v>96</v>
      </c>
      <c r="J200" s="3">
        <v>6397</v>
      </c>
      <c r="K200" s="3">
        <v>6.7</v>
      </c>
      <c r="L200" s="3">
        <v>241</v>
      </c>
      <c r="M200" s="3">
        <v>10.7</v>
      </c>
      <c r="N200" s="3" t="s">
        <v>1005</v>
      </c>
      <c r="O200" s="3">
        <v>6</v>
      </c>
      <c r="P200" s="3">
        <v>79.6</v>
      </c>
      <c r="Q200" s="3" t="s">
        <v>803</v>
      </c>
    </row>
    <row r="201" ht="15.9" customHeight="1" spans="1:17">
      <c r="A201" s="3">
        <v>2022</v>
      </c>
      <c r="B201" s="3" t="s">
        <v>798</v>
      </c>
      <c r="C201" s="3" t="s">
        <v>981</v>
      </c>
      <c r="D201" s="3">
        <v>2022010600</v>
      </c>
      <c r="E201" s="3" t="s">
        <v>1006</v>
      </c>
      <c r="F201" s="3" t="s">
        <v>812</v>
      </c>
      <c r="G201" s="3"/>
      <c r="H201" s="3">
        <v>179</v>
      </c>
      <c r="I201" s="3">
        <v>120</v>
      </c>
      <c r="J201" s="3">
        <v>5665</v>
      </c>
      <c r="K201" s="3">
        <v>8.6</v>
      </c>
      <c r="L201" s="3">
        <v>180</v>
      </c>
      <c r="M201" s="3" t="s">
        <v>807</v>
      </c>
      <c r="N201" s="3" t="s">
        <v>807</v>
      </c>
      <c r="O201" s="3">
        <v>0</v>
      </c>
      <c r="P201" s="3">
        <v>36.8</v>
      </c>
      <c r="Q201" s="3" t="s">
        <v>814</v>
      </c>
    </row>
    <row r="202" ht="15.9" customHeight="1" spans="1:17">
      <c r="A202" s="3">
        <v>2022</v>
      </c>
      <c r="B202" s="3" t="s">
        <v>798</v>
      </c>
      <c r="C202" s="3" t="s">
        <v>981</v>
      </c>
      <c r="D202" s="3">
        <v>2022010614</v>
      </c>
      <c r="E202" s="3" t="s">
        <v>1007</v>
      </c>
      <c r="F202" s="3" t="s">
        <v>799</v>
      </c>
      <c r="G202" s="3"/>
      <c r="H202" s="3">
        <v>164</v>
      </c>
      <c r="I202" s="3">
        <v>67.5</v>
      </c>
      <c r="J202" s="3">
        <v>3111</v>
      </c>
      <c r="K202" s="3">
        <v>8.5</v>
      </c>
      <c r="L202" s="3">
        <v>185</v>
      </c>
      <c r="M202" s="3">
        <v>13.6</v>
      </c>
      <c r="N202" s="3" t="s">
        <v>828</v>
      </c>
      <c r="O202" s="3">
        <v>47</v>
      </c>
      <c r="P202" s="3">
        <v>78.2</v>
      </c>
      <c r="Q202" s="3" t="s">
        <v>803</v>
      </c>
    </row>
    <row r="203" ht="15.9" customHeight="1" spans="1:17">
      <c r="A203" s="3">
        <v>2022</v>
      </c>
      <c r="B203" s="3" t="s">
        <v>798</v>
      </c>
      <c r="C203" s="3" t="s">
        <v>981</v>
      </c>
      <c r="D203" s="3">
        <v>2022010615</v>
      </c>
      <c r="E203" s="3" t="s">
        <v>1008</v>
      </c>
      <c r="F203" s="3" t="s">
        <v>799</v>
      </c>
      <c r="G203" s="3"/>
      <c r="H203" s="3">
        <v>165</v>
      </c>
      <c r="I203" s="3">
        <v>69.3</v>
      </c>
      <c r="J203" s="3">
        <v>3996</v>
      </c>
      <c r="K203" s="3">
        <v>10.1</v>
      </c>
      <c r="L203" s="3">
        <v>153</v>
      </c>
      <c r="M203" s="3">
        <v>27.1</v>
      </c>
      <c r="N203" s="3" t="s">
        <v>951</v>
      </c>
      <c r="O203" s="3">
        <v>27</v>
      </c>
      <c r="P203" s="3">
        <v>69.4</v>
      </c>
      <c r="Q203" s="3" t="s">
        <v>803</v>
      </c>
    </row>
    <row r="204" ht="15.9" customHeight="1" spans="1:17">
      <c r="A204" s="3">
        <v>2022</v>
      </c>
      <c r="B204" s="3" t="s">
        <v>798</v>
      </c>
      <c r="C204" s="3" t="s">
        <v>981</v>
      </c>
      <c r="D204" s="3">
        <v>2022010617</v>
      </c>
      <c r="E204" s="3" t="s">
        <v>1009</v>
      </c>
      <c r="F204" s="3" t="s">
        <v>799</v>
      </c>
      <c r="G204" s="3"/>
      <c r="H204" s="3">
        <v>168</v>
      </c>
      <c r="I204" s="3">
        <v>63.8</v>
      </c>
      <c r="J204" s="3">
        <v>4287</v>
      </c>
      <c r="K204" s="3">
        <v>8.6</v>
      </c>
      <c r="L204" s="3">
        <v>179</v>
      </c>
      <c r="M204" s="3">
        <v>10.6</v>
      </c>
      <c r="N204" s="3" t="s">
        <v>937</v>
      </c>
      <c r="O204" s="3">
        <v>41</v>
      </c>
      <c r="P204" s="3">
        <v>79.8</v>
      </c>
      <c r="Q204" s="3" t="s">
        <v>803</v>
      </c>
    </row>
    <row r="205" ht="15.9" customHeight="1" spans="1:17">
      <c r="A205" s="3">
        <v>2022</v>
      </c>
      <c r="B205" s="3" t="s">
        <v>798</v>
      </c>
      <c r="C205" s="3" t="s">
        <v>981</v>
      </c>
      <c r="D205" s="3">
        <v>2022010620</v>
      </c>
      <c r="E205" s="3" t="s">
        <v>1010</v>
      </c>
      <c r="F205" s="3" t="s">
        <v>799</v>
      </c>
      <c r="G205" s="3" t="s">
        <v>1011</v>
      </c>
      <c r="H205" s="3">
        <v>161.5</v>
      </c>
      <c r="I205" s="3">
        <v>50.2</v>
      </c>
      <c r="J205" s="3">
        <v>2403</v>
      </c>
      <c r="K205" s="3">
        <v>10.2</v>
      </c>
      <c r="L205" s="3">
        <v>156</v>
      </c>
      <c r="M205" s="3">
        <v>9.5</v>
      </c>
      <c r="N205" s="3" t="s">
        <v>1012</v>
      </c>
      <c r="O205" s="3">
        <v>36</v>
      </c>
      <c r="P205" s="3">
        <v>56.8</v>
      </c>
      <c r="Q205" s="3" t="s">
        <v>814</v>
      </c>
    </row>
    <row r="206" ht="15.9" customHeight="1" spans="1:17">
      <c r="A206" s="3">
        <v>2022</v>
      </c>
      <c r="B206" s="3" t="s">
        <v>798</v>
      </c>
      <c r="C206" s="3" t="s">
        <v>981</v>
      </c>
      <c r="D206" s="3">
        <v>2022010621</v>
      </c>
      <c r="E206" s="3" t="s">
        <v>1013</v>
      </c>
      <c r="F206" s="3" t="s">
        <v>799</v>
      </c>
      <c r="G206" s="3"/>
      <c r="H206" s="3">
        <v>169.5</v>
      </c>
      <c r="I206" s="3">
        <v>61.1</v>
      </c>
      <c r="J206" s="3">
        <v>3678</v>
      </c>
      <c r="K206" s="3">
        <v>8</v>
      </c>
      <c r="L206" s="3">
        <v>160</v>
      </c>
      <c r="M206" s="3">
        <v>15.8</v>
      </c>
      <c r="N206" s="3" t="s">
        <v>825</v>
      </c>
      <c r="O206" s="3">
        <v>33</v>
      </c>
      <c r="P206" s="3">
        <v>81.6</v>
      </c>
      <c r="Q206" s="3" t="s">
        <v>801</v>
      </c>
    </row>
    <row r="207" ht="15.9" customHeight="1" spans="1:17">
      <c r="A207" s="3">
        <v>2022</v>
      </c>
      <c r="B207" s="3" t="s">
        <v>798</v>
      </c>
      <c r="C207" s="3" t="s">
        <v>981</v>
      </c>
      <c r="D207" s="3">
        <v>2022010624</v>
      </c>
      <c r="E207" s="3" t="s">
        <v>1014</v>
      </c>
      <c r="F207" s="3" t="s">
        <v>812</v>
      </c>
      <c r="G207" s="3"/>
      <c r="H207" s="3">
        <v>166</v>
      </c>
      <c r="I207" s="3">
        <v>67.9</v>
      </c>
      <c r="J207" s="3">
        <v>5154</v>
      </c>
      <c r="K207" s="3">
        <v>7</v>
      </c>
      <c r="L207" s="3">
        <v>202</v>
      </c>
      <c r="M207" s="3">
        <v>8.8</v>
      </c>
      <c r="N207" s="3" t="s">
        <v>1015</v>
      </c>
      <c r="O207" s="3">
        <v>18</v>
      </c>
      <c r="P207" s="3">
        <v>74.1</v>
      </c>
      <c r="Q207" s="3" t="s">
        <v>803</v>
      </c>
    </row>
    <row r="208" ht="15.9" customHeight="1" spans="1:17">
      <c r="A208" s="3">
        <v>2022</v>
      </c>
      <c r="B208" s="3" t="s">
        <v>798</v>
      </c>
      <c r="C208" s="3" t="s">
        <v>981</v>
      </c>
      <c r="D208" s="3">
        <v>2022010627</v>
      </c>
      <c r="E208" s="3" t="s">
        <v>1016</v>
      </c>
      <c r="F208" s="3" t="s">
        <v>812</v>
      </c>
      <c r="G208" s="3"/>
      <c r="H208" s="3">
        <v>174.5</v>
      </c>
      <c r="I208" s="3">
        <v>103</v>
      </c>
      <c r="J208" s="3">
        <v>4148</v>
      </c>
      <c r="K208" s="3">
        <v>8</v>
      </c>
      <c r="L208" s="3">
        <v>173</v>
      </c>
      <c r="M208" s="3">
        <v>3.9</v>
      </c>
      <c r="N208" s="3" t="s">
        <v>1017</v>
      </c>
      <c r="O208" s="3">
        <v>0</v>
      </c>
      <c r="P208" s="3">
        <v>42.4</v>
      </c>
      <c r="Q208" s="3" t="s">
        <v>814</v>
      </c>
    </row>
    <row r="209" ht="15.9" customHeight="1" spans="1:17">
      <c r="A209" s="3">
        <v>2022</v>
      </c>
      <c r="B209" s="3" t="s">
        <v>798</v>
      </c>
      <c r="C209" s="3" t="s">
        <v>981</v>
      </c>
      <c r="D209" s="3">
        <v>2022010632</v>
      </c>
      <c r="E209" s="3" t="s">
        <v>1018</v>
      </c>
      <c r="F209" s="3" t="s">
        <v>812</v>
      </c>
      <c r="G209" s="3"/>
      <c r="H209" s="3">
        <v>161</v>
      </c>
      <c r="I209" s="3">
        <v>65.5</v>
      </c>
      <c r="J209" s="3">
        <v>4745</v>
      </c>
      <c r="K209" s="3">
        <v>6.7</v>
      </c>
      <c r="L209" s="3">
        <v>244</v>
      </c>
      <c r="M209" s="3">
        <v>0.3</v>
      </c>
      <c r="N209" s="3" t="s">
        <v>1019</v>
      </c>
      <c r="O209" s="3">
        <v>7</v>
      </c>
      <c r="P209" s="3">
        <v>69.6</v>
      </c>
      <c r="Q209" s="3" t="s">
        <v>803</v>
      </c>
    </row>
    <row r="210" ht="15.9" customHeight="1" spans="1:17">
      <c r="A210" s="3">
        <v>2022</v>
      </c>
      <c r="B210" s="3" t="s">
        <v>798</v>
      </c>
      <c r="C210" s="3" t="s">
        <v>981</v>
      </c>
      <c r="D210" s="3">
        <v>2022010634</v>
      </c>
      <c r="E210" s="3" t="s">
        <v>1020</v>
      </c>
      <c r="F210" s="3" t="s">
        <v>812</v>
      </c>
      <c r="G210" s="3"/>
      <c r="H210" s="3">
        <v>177.5</v>
      </c>
      <c r="I210" s="3">
        <v>55.5</v>
      </c>
      <c r="J210" s="3">
        <v>4841</v>
      </c>
      <c r="K210" s="3">
        <v>7.5</v>
      </c>
      <c r="L210" s="3">
        <v>209</v>
      </c>
      <c r="M210" s="3">
        <v>2.3</v>
      </c>
      <c r="N210" s="3" t="s">
        <v>914</v>
      </c>
      <c r="O210" s="3">
        <v>14</v>
      </c>
      <c r="P210" s="3">
        <v>71.1</v>
      </c>
      <c r="Q210" s="3" t="s">
        <v>803</v>
      </c>
    </row>
    <row r="211" ht="15.9" customHeight="1" spans="1:17">
      <c r="A211" s="3">
        <v>2022</v>
      </c>
      <c r="B211" s="3" t="s">
        <v>798</v>
      </c>
      <c r="C211" s="3" t="s">
        <v>981</v>
      </c>
      <c r="D211" s="3">
        <v>2022012322</v>
      </c>
      <c r="E211" s="3" t="s">
        <v>1021</v>
      </c>
      <c r="F211" s="3" t="s">
        <v>812</v>
      </c>
      <c r="G211" s="3"/>
      <c r="H211" s="3" t="s">
        <v>807</v>
      </c>
      <c r="I211" s="3" t="s">
        <v>807</v>
      </c>
      <c r="J211" s="3" t="s">
        <v>807</v>
      </c>
      <c r="K211" s="3">
        <v>6.9</v>
      </c>
      <c r="L211" s="3" t="s">
        <v>807</v>
      </c>
      <c r="M211" s="3" t="s">
        <v>807</v>
      </c>
      <c r="N211" s="3" t="s">
        <v>810</v>
      </c>
      <c r="O211" s="3">
        <v>20</v>
      </c>
      <c r="P211" s="3">
        <v>44.6</v>
      </c>
      <c r="Q211" s="3" t="s">
        <v>814</v>
      </c>
    </row>
    <row r="212" ht="15.9" customHeight="1" spans="1:17">
      <c r="A212" s="3">
        <v>2022</v>
      </c>
      <c r="B212" s="3" t="s">
        <v>798</v>
      </c>
      <c r="C212" s="3" t="s">
        <v>981</v>
      </c>
      <c r="D212" s="3">
        <v>2022012323</v>
      </c>
      <c r="E212" s="3" t="s">
        <v>1022</v>
      </c>
      <c r="F212" s="3" t="s">
        <v>812</v>
      </c>
      <c r="G212" s="3"/>
      <c r="H212" s="3" t="s">
        <v>807</v>
      </c>
      <c r="I212" s="3" t="s">
        <v>807</v>
      </c>
      <c r="J212" s="3" t="s">
        <v>807</v>
      </c>
      <c r="K212" s="3">
        <v>7.7</v>
      </c>
      <c r="L212" s="3" t="s">
        <v>807</v>
      </c>
      <c r="M212" s="3" t="s">
        <v>807</v>
      </c>
      <c r="N212" s="3" t="s">
        <v>1023</v>
      </c>
      <c r="O212" s="3">
        <v>6</v>
      </c>
      <c r="P212" s="3">
        <v>24.8</v>
      </c>
      <c r="Q212" s="3" t="s">
        <v>814</v>
      </c>
    </row>
    <row r="213" ht="15.9" customHeight="1" spans="1:17">
      <c r="A213" s="3">
        <v>2022</v>
      </c>
      <c r="B213" s="3" t="s">
        <v>798</v>
      </c>
      <c r="C213" s="3" t="s">
        <v>981</v>
      </c>
      <c r="D213" s="3">
        <v>2022012324</v>
      </c>
      <c r="E213" s="3" t="s">
        <v>1024</v>
      </c>
      <c r="F213" s="3" t="s">
        <v>799</v>
      </c>
      <c r="G213" s="3"/>
      <c r="H213" s="3">
        <v>160</v>
      </c>
      <c r="I213" s="3">
        <v>54.1</v>
      </c>
      <c r="J213" s="3">
        <v>3109</v>
      </c>
      <c r="K213" s="3">
        <v>10.1</v>
      </c>
      <c r="L213" s="3">
        <v>126</v>
      </c>
      <c r="M213" s="3">
        <v>19.9</v>
      </c>
      <c r="N213" s="3" t="s">
        <v>855</v>
      </c>
      <c r="O213" s="3">
        <v>38</v>
      </c>
      <c r="P213" s="3">
        <v>68.8</v>
      </c>
      <c r="Q213" s="3" t="s">
        <v>803</v>
      </c>
    </row>
    <row r="214" ht="15.9" customHeight="1" spans="1:17">
      <c r="A214" s="3">
        <v>2022</v>
      </c>
      <c r="B214" s="3" t="s">
        <v>798</v>
      </c>
      <c r="C214" s="3" t="s">
        <v>981</v>
      </c>
      <c r="D214" s="3">
        <v>2022012330</v>
      </c>
      <c r="E214" s="3" t="s">
        <v>1025</v>
      </c>
      <c r="F214" s="3" t="s">
        <v>812</v>
      </c>
      <c r="G214" s="3"/>
      <c r="H214" s="3">
        <v>170.5</v>
      </c>
      <c r="I214" s="3">
        <v>94.6</v>
      </c>
      <c r="J214" s="3">
        <v>4920</v>
      </c>
      <c r="K214" s="3">
        <v>8.3</v>
      </c>
      <c r="L214" s="3">
        <v>181</v>
      </c>
      <c r="M214" s="3">
        <v>1.6</v>
      </c>
      <c r="N214" s="3" t="s">
        <v>1026</v>
      </c>
      <c r="O214" s="3">
        <v>0</v>
      </c>
      <c r="P214" s="3">
        <v>41.9</v>
      </c>
      <c r="Q214" s="3" t="s">
        <v>814</v>
      </c>
    </row>
    <row r="215" ht="15.9" customHeight="1" spans="1:17">
      <c r="A215" s="3">
        <v>2022</v>
      </c>
      <c r="B215" s="3" t="s">
        <v>798</v>
      </c>
      <c r="C215" s="3" t="s">
        <v>981</v>
      </c>
      <c r="D215" s="3">
        <v>2022012367</v>
      </c>
      <c r="E215" s="3" t="s">
        <v>1027</v>
      </c>
      <c r="F215" s="3" t="s">
        <v>799</v>
      </c>
      <c r="G215" s="3"/>
      <c r="H215" s="3">
        <v>165</v>
      </c>
      <c r="I215" s="3">
        <v>48.7</v>
      </c>
      <c r="J215" s="3">
        <v>3696</v>
      </c>
      <c r="K215" s="3">
        <v>9.3</v>
      </c>
      <c r="L215" s="3">
        <v>157</v>
      </c>
      <c r="M215" s="3">
        <v>18</v>
      </c>
      <c r="N215" s="3" t="s">
        <v>1028</v>
      </c>
      <c r="O215" s="3">
        <v>29</v>
      </c>
      <c r="P215" s="3">
        <v>64.4</v>
      </c>
      <c r="Q215" s="3" t="s">
        <v>803</v>
      </c>
    </row>
    <row r="216" ht="15.9" customHeight="1" spans="1:17">
      <c r="A216" s="3">
        <v>2022</v>
      </c>
      <c r="B216" s="3" t="s">
        <v>798</v>
      </c>
      <c r="C216" s="3" t="s">
        <v>981</v>
      </c>
      <c r="D216" s="3">
        <v>2022012368</v>
      </c>
      <c r="E216" s="3" t="s">
        <v>1029</v>
      </c>
      <c r="F216" s="3" t="s">
        <v>799</v>
      </c>
      <c r="G216" s="3" t="s">
        <v>1011</v>
      </c>
      <c r="H216" s="3">
        <v>158.5</v>
      </c>
      <c r="I216" s="3">
        <v>50.9</v>
      </c>
      <c r="J216" s="3">
        <v>2744</v>
      </c>
      <c r="K216" s="3">
        <v>9.8</v>
      </c>
      <c r="L216" s="3">
        <v>138</v>
      </c>
      <c r="M216" s="3">
        <v>8.7</v>
      </c>
      <c r="N216" s="3" t="s">
        <v>869</v>
      </c>
      <c r="O216" s="3">
        <v>31</v>
      </c>
      <c r="P216" s="3">
        <v>60</v>
      </c>
      <c r="Q216" s="3" t="s">
        <v>803</v>
      </c>
    </row>
    <row r="217" ht="15.9" customHeight="1" spans="1:17">
      <c r="A217" s="3">
        <v>2022</v>
      </c>
      <c r="B217" s="3" t="s">
        <v>798</v>
      </c>
      <c r="C217" s="3" t="s">
        <v>275</v>
      </c>
      <c r="D217" s="3">
        <v>2022010376</v>
      </c>
      <c r="E217" s="3" t="s">
        <v>301</v>
      </c>
      <c r="F217" s="3" t="s">
        <v>812</v>
      </c>
      <c r="G217" s="3"/>
      <c r="H217" s="3">
        <v>171</v>
      </c>
      <c r="I217" s="3">
        <v>71.8</v>
      </c>
      <c r="J217" s="3">
        <v>4772</v>
      </c>
      <c r="K217" s="3">
        <v>7.6</v>
      </c>
      <c r="L217" s="3">
        <v>230</v>
      </c>
      <c r="M217" s="3">
        <v>3.5</v>
      </c>
      <c r="N217" s="3" t="s">
        <v>871</v>
      </c>
      <c r="O217" s="3">
        <v>9</v>
      </c>
      <c r="P217" s="3">
        <v>64.6</v>
      </c>
      <c r="Q217" s="3" t="s">
        <v>803</v>
      </c>
    </row>
    <row r="218" ht="15.9" customHeight="1" spans="1:17">
      <c r="A218" s="3">
        <v>2022</v>
      </c>
      <c r="B218" s="3" t="s">
        <v>798</v>
      </c>
      <c r="C218" s="3" t="s">
        <v>275</v>
      </c>
      <c r="D218" s="3">
        <v>2022010380</v>
      </c>
      <c r="E218" s="3" t="s">
        <v>302</v>
      </c>
      <c r="F218" s="3" t="s">
        <v>812</v>
      </c>
      <c r="G218" s="3" t="s">
        <v>806</v>
      </c>
      <c r="H218" s="3" t="s">
        <v>807</v>
      </c>
      <c r="I218" s="3" t="s">
        <v>807</v>
      </c>
      <c r="J218" s="3" t="s">
        <v>807</v>
      </c>
      <c r="K218" s="3" t="s">
        <v>807</v>
      </c>
      <c r="L218" s="3" t="s">
        <v>807</v>
      </c>
      <c r="M218" s="3" t="s">
        <v>807</v>
      </c>
      <c r="N218" s="3" t="s">
        <v>807</v>
      </c>
      <c r="O218" s="3" t="s">
        <v>807</v>
      </c>
      <c r="P218" s="3">
        <v>60</v>
      </c>
      <c r="Q218" s="3" t="s">
        <v>806</v>
      </c>
    </row>
    <row r="219" ht="15.9" customHeight="1" spans="1:17">
      <c r="A219" s="3">
        <v>2022</v>
      </c>
      <c r="B219" s="3" t="s">
        <v>798</v>
      </c>
      <c r="C219" s="3" t="s">
        <v>275</v>
      </c>
      <c r="D219" s="3">
        <v>2022010381</v>
      </c>
      <c r="E219" s="3" t="s">
        <v>303</v>
      </c>
      <c r="F219" s="3" t="s">
        <v>812</v>
      </c>
      <c r="G219" s="3"/>
      <c r="H219" s="3" t="s">
        <v>807</v>
      </c>
      <c r="I219" s="3" t="s">
        <v>807</v>
      </c>
      <c r="J219" s="3" t="s">
        <v>807</v>
      </c>
      <c r="K219" s="3" t="s">
        <v>807</v>
      </c>
      <c r="L219" s="3" t="s">
        <v>807</v>
      </c>
      <c r="M219" s="3" t="s">
        <v>807</v>
      </c>
      <c r="N219" s="3" t="s">
        <v>807</v>
      </c>
      <c r="O219" s="3" t="s">
        <v>807</v>
      </c>
      <c r="P219" s="3">
        <v>0</v>
      </c>
      <c r="Q219" s="3" t="s">
        <v>814</v>
      </c>
    </row>
    <row r="220" ht="15.9" customHeight="1" spans="1:17">
      <c r="A220" s="3">
        <v>2022</v>
      </c>
      <c r="B220" s="3" t="s">
        <v>798</v>
      </c>
      <c r="C220" s="3" t="s">
        <v>275</v>
      </c>
      <c r="D220" s="3">
        <v>2022010387</v>
      </c>
      <c r="E220" s="3" t="s">
        <v>304</v>
      </c>
      <c r="F220" s="3" t="s">
        <v>812</v>
      </c>
      <c r="G220" s="3"/>
      <c r="H220" s="3">
        <v>176.5</v>
      </c>
      <c r="I220" s="3">
        <v>72</v>
      </c>
      <c r="J220" s="3">
        <v>3893</v>
      </c>
      <c r="K220" s="3">
        <v>6.6</v>
      </c>
      <c r="L220" s="3">
        <v>242</v>
      </c>
      <c r="M220" s="3">
        <v>9.8</v>
      </c>
      <c r="N220" s="3" t="s">
        <v>839</v>
      </c>
      <c r="O220" s="3">
        <v>16</v>
      </c>
      <c r="P220" s="3">
        <v>87.7</v>
      </c>
      <c r="Q220" s="3" t="s">
        <v>801</v>
      </c>
    </row>
    <row r="221" ht="15.9" customHeight="1" spans="1:17">
      <c r="A221" s="3">
        <v>2022</v>
      </c>
      <c r="B221" s="3" t="s">
        <v>798</v>
      </c>
      <c r="C221" s="3" t="s">
        <v>275</v>
      </c>
      <c r="D221" s="3">
        <v>2022010388</v>
      </c>
      <c r="E221" s="3" t="s">
        <v>306</v>
      </c>
      <c r="F221" s="3" t="s">
        <v>812</v>
      </c>
      <c r="G221" s="3"/>
      <c r="H221" s="3">
        <v>190</v>
      </c>
      <c r="I221" s="3">
        <v>104</v>
      </c>
      <c r="J221" s="3">
        <v>8264</v>
      </c>
      <c r="K221" s="3">
        <v>7.2</v>
      </c>
      <c r="L221" s="3">
        <v>247</v>
      </c>
      <c r="M221" s="3">
        <v>5.1</v>
      </c>
      <c r="N221" s="3" t="s">
        <v>866</v>
      </c>
      <c r="O221" s="3" t="s">
        <v>807</v>
      </c>
      <c r="P221" s="3">
        <v>69.6</v>
      </c>
      <c r="Q221" s="3" t="s">
        <v>803</v>
      </c>
    </row>
    <row r="222" ht="15.9" customHeight="1" spans="1:17">
      <c r="A222" s="3">
        <v>2022</v>
      </c>
      <c r="B222" s="3" t="s">
        <v>798</v>
      </c>
      <c r="C222" s="3" t="s">
        <v>275</v>
      </c>
      <c r="D222" s="3">
        <v>2022010391</v>
      </c>
      <c r="E222" s="3" t="s">
        <v>307</v>
      </c>
      <c r="F222" s="3" t="s">
        <v>812</v>
      </c>
      <c r="G222" s="3"/>
      <c r="H222" s="3">
        <v>184</v>
      </c>
      <c r="I222" s="3">
        <v>103</v>
      </c>
      <c r="J222" s="3">
        <v>5731</v>
      </c>
      <c r="K222" s="3">
        <v>8</v>
      </c>
      <c r="L222" s="3">
        <v>201</v>
      </c>
      <c r="M222" s="3">
        <v>1.2</v>
      </c>
      <c r="N222" s="3" t="s">
        <v>1030</v>
      </c>
      <c r="O222" s="3">
        <v>0</v>
      </c>
      <c r="P222" s="3">
        <v>55</v>
      </c>
      <c r="Q222" s="3" t="s">
        <v>814</v>
      </c>
    </row>
    <row r="223" ht="15.9" customHeight="1" spans="1:17">
      <c r="A223" s="3">
        <v>2022</v>
      </c>
      <c r="B223" s="3" t="s">
        <v>798</v>
      </c>
      <c r="C223" s="3" t="s">
        <v>275</v>
      </c>
      <c r="D223" s="3">
        <v>2022010398</v>
      </c>
      <c r="E223" s="3" t="s">
        <v>276</v>
      </c>
      <c r="F223" s="3" t="s">
        <v>799</v>
      </c>
      <c r="G223" s="3"/>
      <c r="H223" s="3">
        <v>160.5</v>
      </c>
      <c r="I223" s="3">
        <v>50.8</v>
      </c>
      <c r="J223" s="3">
        <v>4462</v>
      </c>
      <c r="K223" s="3">
        <v>8.5</v>
      </c>
      <c r="L223" s="3">
        <v>185</v>
      </c>
      <c r="M223" s="3">
        <v>21</v>
      </c>
      <c r="N223" s="3" t="s">
        <v>821</v>
      </c>
      <c r="O223" s="3">
        <v>40</v>
      </c>
      <c r="P223" s="3">
        <v>85.1</v>
      </c>
      <c r="Q223" s="3" t="s">
        <v>801</v>
      </c>
    </row>
    <row r="224" ht="15.9" customHeight="1" spans="1:17">
      <c r="A224" s="3">
        <v>2022</v>
      </c>
      <c r="B224" s="3" t="s">
        <v>798</v>
      </c>
      <c r="C224" s="3" t="s">
        <v>275</v>
      </c>
      <c r="D224" s="3">
        <v>2022010399</v>
      </c>
      <c r="E224" s="3" t="s">
        <v>279</v>
      </c>
      <c r="F224" s="3" t="s">
        <v>799</v>
      </c>
      <c r="G224" s="3"/>
      <c r="H224" s="3">
        <v>159</v>
      </c>
      <c r="I224" s="3">
        <v>54.4</v>
      </c>
      <c r="J224" s="3">
        <v>3872</v>
      </c>
      <c r="K224" s="3">
        <v>8.1</v>
      </c>
      <c r="L224" s="3">
        <v>187</v>
      </c>
      <c r="M224" s="3">
        <v>25.3</v>
      </c>
      <c r="N224" s="3" t="s">
        <v>849</v>
      </c>
      <c r="O224" s="3">
        <v>48</v>
      </c>
      <c r="P224" s="3">
        <v>89.5</v>
      </c>
      <c r="Q224" s="3" t="s">
        <v>801</v>
      </c>
    </row>
    <row r="225" ht="15.9" customHeight="1" spans="1:17">
      <c r="A225" s="3">
        <v>2022</v>
      </c>
      <c r="B225" s="3" t="s">
        <v>798</v>
      </c>
      <c r="C225" s="3" t="s">
        <v>275</v>
      </c>
      <c r="D225" s="3">
        <v>2022010400</v>
      </c>
      <c r="E225" s="3" t="s">
        <v>281</v>
      </c>
      <c r="F225" s="3" t="s">
        <v>799</v>
      </c>
      <c r="G225" s="3"/>
      <c r="H225" s="3">
        <v>169</v>
      </c>
      <c r="I225" s="3">
        <v>53</v>
      </c>
      <c r="J225" s="3">
        <v>4365</v>
      </c>
      <c r="K225" s="3">
        <v>7.1</v>
      </c>
      <c r="L225" s="3">
        <v>243</v>
      </c>
      <c r="M225" s="3">
        <v>29</v>
      </c>
      <c r="N225" s="3" t="s">
        <v>1031</v>
      </c>
      <c r="O225" s="3">
        <v>63</v>
      </c>
      <c r="P225" s="3">
        <v>109</v>
      </c>
      <c r="Q225" s="3" t="s">
        <v>833</v>
      </c>
    </row>
    <row r="226" ht="15.9" customHeight="1" spans="1:17">
      <c r="A226" s="3">
        <v>2022</v>
      </c>
      <c r="B226" s="3" t="s">
        <v>798</v>
      </c>
      <c r="C226" s="3" t="s">
        <v>275</v>
      </c>
      <c r="D226" s="3">
        <v>2022010401</v>
      </c>
      <c r="E226" s="3" t="s">
        <v>283</v>
      </c>
      <c r="F226" s="3" t="s">
        <v>799</v>
      </c>
      <c r="G226" s="3"/>
      <c r="H226" s="3">
        <v>164</v>
      </c>
      <c r="I226" s="3">
        <v>54.7</v>
      </c>
      <c r="J226" s="3">
        <v>3608</v>
      </c>
      <c r="K226" s="3">
        <v>8.4</v>
      </c>
      <c r="L226" s="3">
        <v>194</v>
      </c>
      <c r="M226" s="3">
        <v>4.2</v>
      </c>
      <c r="N226" s="3" t="s">
        <v>908</v>
      </c>
      <c r="O226" s="3">
        <v>41</v>
      </c>
      <c r="P226" s="3">
        <v>81.5</v>
      </c>
      <c r="Q226" s="3" t="s">
        <v>801</v>
      </c>
    </row>
    <row r="227" ht="15.9" customHeight="1" spans="1:17">
      <c r="A227" s="3">
        <v>2022</v>
      </c>
      <c r="B227" s="3" t="s">
        <v>798</v>
      </c>
      <c r="C227" s="3" t="s">
        <v>275</v>
      </c>
      <c r="D227" s="3">
        <v>2022010402</v>
      </c>
      <c r="E227" s="3" t="s">
        <v>284</v>
      </c>
      <c r="F227" s="3" t="s">
        <v>799</v>
      </c>
      <c r="G227" s="3"/>
      <c r="H227" s="3">
        <v>168.5</v>
      </c>
      <c r="I227" s="3">
        <v>54.7</v>
      </c>
      <c r="J227" s="3">
        <v>3969</v>
      </c>
      <c r="K227" s="3">
        <v>8.6</v>
      </c>
      <c r="L227" s="3">
        <v>171</v>
      </c>
      <c r="M227" s="3">
        <v>-0.1</v>
      </c>
      <c r="N227" s="3" t="s">
        <v>810</v>
      </c>
      <c r="O227" s="3">
        <v>34</v>
      </c>
      <c r="P227" s="3">
        <v>74.8</v>
      </c>
      <c r="Q227" s="3" t="s">
        <v>803</v>
      </c>
    </row>
    <row r="228" ht="15.9" customHeight="1" spans="1:17">
      <c r="A228" s="3">
        <v>2022</v>
      </c>
      <c r="B228" s="3" t="s">
        <v>798</v>
      </c>
      <c r="C228" s="3" t="s">
        <v>275</v>
      </c>
      <c r="D228" s="3">
        <v>2022010403</v>
      </c>
      <c r="E228" s="3" t="s">
        <v>287</v>
      </c>
      <c r="F228" s="3" t="s">
        <v>799</v>
      </c>
      <c r="G228" s="3"/>
      <c r="H228" s="3">
        <v>166.5</v>
      </c>
      <c r="I228" s="3">
        <v>83.6</v>
      </c>
      <c r="J228" s="3">
        <v>4109</v>
      </c>
      <c r="K228" s="3">
        <v>9.8</v>
      </c>
      <c r="L228" s="3">
        <v>140</v>
      </c>
      <c r="M228" s="3">
        <v>8.6</v>
      </c>
      <c r="N228" s="3" t="s">
        <v>836</v>
      </c>
      <c r="O228" s="3">
        <v>20</v>
      </c>
      <c r="P228" s="3">
        <v>62.4</v>
      </c>
      <c r="Q228" s="3" t="s">
        <v>803</v>
      </c>
    </row>
    <row r="229" ht="15.9" customHeight="1" spans="1:17">
      <c r="A229" s="3">
        <v>2022</v>
      </c>
      <c r="B229" s="3" t="s">
        <v>798</v>
      </c>
      <c r="C229" s="3" t="s">
        <v>275</v>
      </c>
      <c r="D229" s="3">
        <v>2022010404</v>
      </c>
      <c r="E229" s="3" t="s">
        <v>290</v>
      </c>
      <c r="F229" s="3" t="s">
        <v>799</v>
      </c>
      <c r="G229" s="3"/>
      <c r="H229" s="3">
        <v>152.5</v>
      </c>
      <c r="I229" s="3">
        <v>40.7</v>
      </c>
      <c r="J229" s="3">
        <v>2776</v>
      </c>
      <c r="K229" s="3">
        <v>8.8</v>
      </c>
      <c r="L229" s="3">
        <v>159</v>
      </c>
      <c r="M229" s="3">
        <v>15.3</v>
      </c>
      <c r="N229" s="3" t="s">
        <v>891</v>
      </c>
      <c r="O229" s="3">
        <v>31</v>
      </c>
      <c r="P229" s="3">
        <v>77.1</v>
      </c>
      <c r="Q229" s="3" t="s">
        <v>803</v>
      </c>
    </row>
    <row r="230" ht="15.9" customHeight="1" spans="1:17">
      <c r="A230" s="3">
        <v>2022</v>
      </c>
      <c r="B230" s="3" t="s">
        <v>798</v>
      </c>
      <c r="C230" s="3" t="s">
        <v>275</v>
      </c>
      <c r="D230" s="3">
        <v>2022010410</v>
      </c>
      <c r="E230" s="3" t="s">
        <v>308</v>
      </c>
      <c r="F230" s="3" t="s">
        <v>812</v>
      </c>
      <c r="G230" s="3"/>
      <c r="H230" s="3">
        <v>174</v>
      </c>
      <c r="I230" s="3">
        <v>79.5</v>
      </c>
      <c r="J230" s="3">
        <v>4863</v>
      </c>
      <c r="K230" s="3">
        <v>7.5</v>
      </c>
      <c r="L230" s="3">
        <v>239</v>
      </c>
      <c r="M230" s="3">
        <v>21.3</v>
      </c>
      <c r="N230" s="3" t="s">
        <v>886</v>
      </c>
      <c r="O230" s="3">
        <v>3</v>
      </c>
      <c r="P230" s="3">
        <v>67.1</v>
      </c>
      <c r="Q230" s="3" t="s">
        <v>803</v>
      </c>
    </row>
    <row r="231" ht="15.9" customHeight="1" spans="1:17">
      <c r="A231" s="3">
        <v>2022</v>
      </c>
      <c r="B231" s="3" t="s">
        <v>798</v>
      </c>
      <c r="C231" s="3" t="s">
        <v>275</v>
      </c>
      <c r="D231" s="3">
        <v>2022010417</v>
      </c>
      <c r="E231" s="3" t="s">
        <v>312</v>
      </c>
      <c r="F231" s="3" t="s">
        <v>812</v>
      </c>
      <c r="G231" s="3"/>
      <c r="H231" s="3">
        <v>174.5</v>
      </c>
      <c r="I231" s="3">
        <v>62.5</v>
      </c>
      <c r="J231" s="3">
        <v>4654</v>
      </c>
      <c r="K231" s="3">
        <v>7.3</v>
      </c>
      <c r="L231" s="3">
        <v>213</v>
      </c>
      <c r="M231" s="3">
        <v>0.7</v>
      </c>
      <c r="N231" s="3" t="s">
        <v>821</v>
      </c>
      <c r="O231" s="3">
        <v>6</v>
      </c>
      <c r="P231" s="3">
        <v>69.8</v>
      </c>
      <c r="Q231" s="3" t="s">
        <v>803</v>
      </c>
    </row>
    <row r="232" ht="15.9" customHeight="1" spans="1:17">
      <c r="A232" s="3">
        <v>2022</v>
      </c>
      <c r="B232" s="3" t="s">
        <v>798</v>
      </c>
      <c r="C232" s="3" t="s">
        <v>275</v>
      </c>
      <c r="D232" s="3">
        <v>2022010420</v>
      </c>
      <c r="E232" s="3" t="s">
        <v>313</v>
      </c>
      <c r="F232" s="3" t="s">
        <v>812</v>
      </c>
      <c r="G232" s="3"/>
      <c r="H232" s="3">
        <v>172.5</v>
      </c>
      <c r="I232" s="3">
        <v>109</v>
      </c>
      <c r="J232" s="3">
        <v>5683</v>
      </c>
      <c r="K232" s="3" t="s">
        <v>807</v>
      </c>
      <c r="L232" s="3">
        <v>173</v>
      </c>
      <c r="M232" s="3">
        <v>6.5</v>
      </c>
      <c r="N232" s="3" t="s">
        <v>1032</v>
      </c>
      <c r="O232" s="3">
        <v>0</v>
      </c>
      <c r="P232" s="3">
        <v>34.4</v>
      </c>
      <c r="Q232" s="3" t="s">
        <v>814</v>
      </c>
    </row>
    <row r="233" ht="15.9" customHeight="1" spans="1:17">
      <c r="A233" s="3">
        <v>2022</v>
      </c>
      <c r="B233" s="3" t="s">
        <v>798</v>
      </c>
      <c r="C233" s="3" t="s">
        <v>275</v>
      </c>
      <c r="D233" s="3">
        <v>2022010428</v>
      </c>
      <c r="E233" s="3" t="s">
        <v>292</v>
      </c>
      <c r="F233" s="3" t="s">
        <v>799</v>
      </c>
      <c r="G233" s="3"/>
      <c r="H233" s="3">
        <v>169</v>
      </c>
      <c r="I233" s="3">
        <v>51.3</v>
      </c>
      <c r="J233" s="3">
        <v>3593</v>
      </c>
      <c r="K233" s="3">
        <v>9.2</v>
      </c>
      <c r="L233" s="3">
        <v>157</v>
      </c>
      <c r="M233" s="3">
        <v>12.7</v>
      </c>
      <c r="N233" s="3" t="s">
        <v>808</v>
      </c>
      <c r="O233" s="3">
        <v>33</v>
      </c>
      <c r="P233" s="3">
        <v>77.6</v>
      </c>
      <c r="Q233" s="3" t="s">
        <v>803</v>
      </c>
    </row>
    <row r="234" ht="15.9" customHeight="1" spans="1:17">
      <c r="A234" s="3">
        <v>2022</v>
      </c>
      <c r="B234" s="3" t="s">
        <v>798</v>
      </c>
      <c r="C234" s="3" t="s">
        <v>275</v>
      </c>
      <c r="D234" s="3">
        <v>2022010433</v>
      </c>
      <c r="E234" s="3" t="s">
        <v>293</v>
      </c>
      <c r="F234" s="3" t="s">
        <v>799</v>
      </c>
      <c r="G234" s="3"/>
      <c r="H234" s="3">
        <v>164.5</v>
      </c>
      <c r="I234" s="3">
        <v>54</v>
      </c>
      <c r="J234" s="3">
        <v>3042</v>
      </c>
      <c r="K234" s="3">
        <v>7.8</v>
      </c>
      <c r="L234" s="3">
        <v>186</v>
      </c>
      <c r="M234" s="3">
        <v>4.3</v>
      </c>
      <c r="N234" s="3" t="s">
        <v>891</v>
      </c>
      <c r="O234" s="3">
        <v>33</v>
      </c>
      <c r="P234" s="3">
        <v>77.6</v>
      </c>
      <c r="Q234" s="3" t="s">
        <v>803</v>
      </c>
    </row>
    <row r="235" ht="15.9" customHeight="1" spans="1:17">
      <c r="A235" s="3">
        <v>2022</v>
      </c>
      <c r="B235" s="3" t="s">
        <v>798</v>
      </c>
      <c r="C235" s="3" t="s">
        <v>275</v>
      </c>
      <c r="D235" s="3">
        <v>2022010444</v>
      </c>
      <c r="E235" s="3" t="s">
        <v>314</v>
      </c>
      <c r="F235" s="3" t="s">
        <v>812</v>
      </c>
      <c r="G235" s="3"/>
      <c r="H235" s="3">
        <v>173.5</v>
      </c>
      <c r="I235" s="3">
        <v>62.1</v>
      </c>
      <c r="J235" s="3">
        <v>3795</v>
      </c>
      <c r="K235" s="3">
        <v>7.9</v>
      </c>
      <c r="L235" s="3">
        <v>192</v>
      </c>
      <c r="M235" s="3">
        <v>15</v>
      </c>
      <c r="N235" s="3" t="s">
        <v>865</v>
      </c>
      <c r="O235" s="3">
        <v>0</v>
      </c>
      <c r="P235" s="3">
        <v>61.9</v>
      </c>
      <c r="Q235" s="3" t="s">
        <v>803</v>
      </c>
    </row>
    <row r="236" ht="15.9" customHeight="1" spans="1:17">
      <c r="A236" s="3">
        <v>2022</v>
      </c>
      <c r="B236" s="3" t="s">
        <v>798</v>
      </c>
      <c r="C236" s="3" t="s">
        <v>275</v>
      </c>
      <c r="D236" s="3">
        <v>2022010447</v>
      </c>
      <c r="E236" s="3" t="s">
        <v>315</v>
      </c>
      <c r="F236" s="3" t="s">
        <v>812</v>
      </c>
      <c r="G236" s="3"/>
      <c r="H236" s="3">
        <v>163</v>
      </c>
      <c r="I236" s="3">
        <v>77</v>
      </c>
      <c r="J236" s="3">
        <v>3208</v>
      </c>
      <c r="K236" s="3">
        <v>7.7</v>
      </c>
      <c r="L236" s="3">
        <v>206</v>
      </c>
      <c r="M236" s="3">
        <v>12.8</v>
      </c>
      <c r="N236" s="3" t="s">
        <v>914</v>
      </c>
      <c r="O236" s="3">
        <v>0</v>
      </c>
      <c r="P236" s="3">
        <v>57.8</v>
      </c>
      <c r="Q236" s="3" t="s">
        <v>814</v>
      </c>
    </row>
    <row r="237" ht="15.9" customHeight="1" spans="1:17">
      <c r="A237" s="3">
        <v>2022</v>
      </c>
      <c r="B237" s="3" t="s">
        <v>798</v>
      </c>
      <c r="C237" s="3" t="s">
        <v>275</v>
      </c>
      <c r="D237" s="3">
        <v>2022010451</v>
      </c>
      <c r="E237" s="3" t="s">
        <v>316</v>
      </c>
      <c r="F237" s="3" t="s">
        <v>812</v>
      </c>
      <c r="G237" s="3"/>
      <c r="H237" s="3">
        <v>181</v>
      </c>
      <c r="I237" s="3">
        <v>69</v>
      </c>
      <c r="J237" s="3">
        <v>5240</v>
      </c>
      <c r="K237" s="3">
        <v>6.8</v>
      </c>
      <c r="L237" s="3">
        <v>249</v>
      </c>
      <c r="M237" s="3">
        <v>14.2</v>
      </c>
      <c r="N237" s="3" t="s">
        <v>1033</v>
      </c>
      <c r="O237" s="3">
        <v>9</v>
      </c>
      <c r="P237" s="3">
        <v>88.4</v>
      </c>
      <c r="Q237" s="3" t="s">
        <v>801</v>
      </c>
    </row>
    <row r="238" ht="15.9" customHeight="1" spans="1:17">
      <c r="A238" s="3">
        <v>2022</v>
      </c>
      <c r="B238" s="3" t="s">
        <v>798</v>
      </c>
      <c r="C238" s="3" t="s">
        <v>275</v>
      </c>
      <c r="D238" s="3">
        <v>2022010455</v>
      </c>
      <c r="E238" s="3" t="s">
        <v>319</v>
      </c>
      <c r="F238" s="3" t="s">
        <v>812</v>
      </c>
      <c r="G238" s="3"/>
      <c r="H238" s="3">
        <v>172.5</v>
      </c>
      <c r="I238" s="3">
        <v>74.6</v>
      </c>
      <c r="J238" s="3">
        <v>5270</v>
      </c>
      <c r="K238" s="3">
        <v>6.8</v>
      </c>
      <c r="L238" s="3">
        <v>233</v>
      </c>
      <c r="M238" s="3">
        <v>15</v>
      </c>
      <c r="N238" s="3" t="s">
        <v>848</v>
      </c>
      <c r="O238" s="3">
        <v>10</v>
      </c>
      <c r="P238" s="3">
        <v>84.8</v>
      </c>
      <c r="Q238" s="3" t="s">
        <v>801</v>
      </c>
    </row>
    <row r="239" ht="15.9" customHeight="1" spans="1:17">
      <c r="A239" s="3">
        <v>2022</v>
      </c>
      <c r="B239" s="3" t="s">
        <v>798</v>
      </c>
      <c r="C239" s="3" t="s">
        <v>275</v>
      </c>
      <c r="D239" s="3">
        <v>2022010457</v>
      </c>
      <c r="E239" s="3" t="s">
        <v>321</v>
      </c>
      <c r="F239" s="3" t="s">
        <v>812</v>
      </c>
      <c r="G239" s="3"/>
      <c r="H239" s="3">
        <v>175</v>
      </c>
      <c r="I239" s="3">
        <v>84</v>
      </c>
      <c r="J239" s="3">
        <v>6334</v>
      </c>
      <c r="K239" s="3">
        <v>7.1</v>
      </c>
      <c r="L239" s="3">
        <v>248</v>
      </c>
      <c r="M239" s="3">
        <v>13.2</v>
      </c>
      <c r="N239" s="3" t="s">
        <v>808</v>
      </c>
      <c r="O239" s="3">
        <v>6</v>
      </c>
      <c r="P239" s="3">
        <v>73.8</v>
      </c>
      <c r="Q239" s="3" t="s">
        <v>803</v>
      </c>
    </row>
    <row r="240" ht="15.9" customHeight="1" spans="1:17">
      <c r="A240" s="3">
        <v>2022</v>
      </c>
      <c r="B240" s="3" t="s">
        <v>798</v>
      </c>
      <c r="C240" s="3" t="s">
        <v>275</v>
      </c>
      <c r="D240" s="3">
        <v>2022010470</v>
      </c>
      <c r="E240" s="3" t="s">
        <v>297</v>
      </c>
      <c r="F240" s="3" t="s">
        <v>799</v>
      </c>
      <c r="G240" s="3"/>
      <c r="H240" s="3">
        <v>163.5</v>
      </c>
      <c r="I240" s="3">
        <v>52.2</v>
      </c>
      <c r="J240" s="3">
        <v>4210</v>
      </c>
      <c r="K240" s="3">
        <v>8.6</v>
      </c>
      <c r="L240" s="3">
        <v>192</v>
      </c>
      <c r="M240" s="3">
        <v>21.5</v>
      </c>
      <c r="N240" s="3" t="s">
        <v>826</v>
      </c>
      <c r="O240" s="3">
        <v>40</v>
      </c>
      <c r="P240" s="3">
        <v>84.4</v>
      </c>
      <c r="Q240" s="3" t="s">
        <v>801</v>
      </c>
    </row>
    <row r="241" ht="15.9" customHeight="1" spans="1:17">
      <c r="A241" s="3">
        <v>2022</v>
      </c>
      <c r="B241" s="3" t="s">
        <v>798</v>
      </c>
      <c r="C241" s="3" t="s">
        <v>275</v>
      </c>
      <c r="D241" s="3">
        <v>2022010474</v>
      </c>
      <c r="E241" s="3" t="s">
        <v>322</v>
      </c>
      <c r="F241" s="3" t="s">
        <v>812</v>
      </c>
      <c r="G241" s="3"/>
      <c r="H241" s="3">
        <v>177</v>
      </c>
      <c r="I241" s="3">
        <v>101</v>
      </c>
      <c r="J241" s="3">
        <v>5407</v>
      </c>
      <c r="K241" s="3">
        <v>8.1</v>
      </c>
      <c r="L241" s="3">
        <v>225</v>
      </c>
      <c r="M241" s="3">
        <v>9.5</v>
      </c>
      <c r="N241" s="3" t="s">
        <v>1034</v>
      </c>
      <c r="O241" s="3">
        <v>0</v>
      </c>
      <c r="P241" s="3">
        <v>57.6</v>
      </c>
      <c r="Q241" s="3" t="s">
        <v>814</v>
      </c>
    </row>
    <row r="242" ht="15.9" customHeight="1" spans="1:17">
      <c r="A242" s="3">
        <v>2022</v>
      </c>
      <c r="B242" s="3" t="s">
        <v>798</v>
      </c>
      <c r="C242" s="3" t="s">
        <v>275</v>
      </c>
      <c r="D242" s="3">
        <v>2022010475</v>
      </c>
      <c r="E242" s="3" t="s">
        <v>323</v>
      </c>
      <c r="F242" s="3" t="s">
        <v>812</v>
      </c>
      <c r="G242" s="3"/>
      <c r="H242" s="3">
        <v>172.5</v>
      </c>
      <c r="I242" s="3">
        <v>52.6</v>
      </c>
      <c r="J242" s="3">
        <v>4209</v>
      </c>
      <c r="K242" s="3">
        <v>7.1</v>
      </c>
      <c r="L242" s="3">
        <v>207</v>
      </c>
      <c r="M242" s="3">
        <v>11.4</v>
      </c>
      <c r="N242" s="3" t="s">
        <v>1023</v>
      </c>
      <c r="O242" s="3">
        <v>3</v>
      </c>
      <c r="P242" s="3">
        <v>59.7</v>
      </c>
      <c r="Q242" s="3" t="s">
        <v>814</v>
      </c>
    </row>
    <row r="243" ht="15.9" customHeight="1" spans="1:17">
      <c r="A243" s="3">
        <v>2022</v>
      </c>
      <c r="B243" s="3" t="s">
        <v>798</v>
      </c>
      <c r="C243" s="3" t="s">
        <v>275</v>
      </c>
      <c r="D243" s="3">
        <v>2022010513</v>
      </c>
      <c r="E243" s="3" t="s">
        <v>326</v>
      </c>
      <c r="F243" s="3" t="s">
        <v>812</v>
      </c>
      <c r="G243" s="3"/>
      <c r="H243" s="3">
        <v>174.5</v>
      </c>
      <c r="I243" s="3">
        <v>81.6</v>
      </c>
      <c r="J243" s="3">
        <v>5001</v>
      </c>
      <c r="K243" s="3">
        <v>6.8</v>
      </c>
      <c r="L243" s="3">
        <v>220</v>
      </c>
      <c r="M243" s="3">
        <v>4.7</v>
      </c>
      <c r="N243" s="3" t="s">
        <v>849</v>
      </c>
      <c r="O243" s="3">
        <v>17</v>
      </c>
      <c r="P243" s="3">
        <v>84.9</v>
      </c>
      <c r="Q243" s="3" t="s">
        <v>801</v>
      </c>
    </row>
    <row r="244" ht="15.9" customHeight="1" spans="1:17">
      <c r="A244" s="3">
        <v>2022</v>
      </c>
      <c r="B244" s="3" t="s">
        <v>798</v>
      </c>
      <c r="C244" s="3" t="s">
        <v>275</v>
      </c>
      <c r="D244" s="3">
        <v>2022010517</v>
      </c>
      <c r="E244" s="3" t="s">
        <v>327</v>
      </c>
      <c r="F244" s="3" t="s">
        <v>812</v>
      </c>
      <c r="G244" s="3"/>
      <c r="H244" s="3">
        <v>167.5</v>
      </c>
      <c r="I244" s="3">
        <v>87.1</v>
      </c>
      <c r="J244" s="3">
        <v>5195</v>
      </c>
      <c r="K244" s="3">
        <v>7.3</v>
      </c>
      <c r="L244" s="3">
        <v>218</v>
      </c>
      <c r="M244" s="3">
        <v>4.7</v>
      </c>
      <c r="N244" s="3" t="s">
        <v>844</v>
      </c>
      <c r="O244" s="3">
        <v>0</v>
      </c>
      <c r="P244" s="3">
        <v>62</v>
      </c>
      <c r="Q244" s="3" t="s">
        <v>803</v>
      </c>
    </row>
    <row r="245" ht="15.9" customHeight="1" spans="1:17">
      <c r="A245" s="3">
        <v>2022</v>
      </c>
      <c r="B245" s="3" t="s">
        <v>798</v>
      </c>
      <c r="C245" s="3" t="s">
        <v>275</v>
      </c>
      <c r="D245" s="3">
        <v>2022010520</v>
      </c>
      <c r="E245" s="3" t="s">
        <v>328</v>
      </c>
      <c r="F245" s="3" t="s">
        <v>812</v>
      </c>
      <c r="G245" s="3"/>
      <c r="H245" s="3">
        <v>170</v>
      </c>
      <c r="I245" s="3">
        <v>68</v>
      </c>
      <c r="J245" s="3">
        <v>5520</v>
      </c>
      <c r="K245" s="3">
        <v>5.8</v>
      </c>
      <c r="L245" s="3">
        <v>285</v>
      </c>
      <c r="M245" s="3">
        <v>27</v>
      </c>
      <c r="N245" s="3" t="s">
        <v>1035</v>
      </c>
      <c r="O245" s="3">
        <v>21</v>
      </c>
      <c r="P245" s="3">
        <v>105</v>
      </c>
      <c r="Q245" s="3" t="s">
        <v>833</v>
      </c>
    </row>
    <row r="246" ht="15.9" customHeight="1" spans="1:17">
      <c r="A246" s="3">
        <v>2022</v>
      </c>
      <c r="B246" s="3" t="s">
        <v>798</v>
      </c>
      <c r="C246" s="3" t="s">
        <v>275</v>
      </c>
      <c r="D246" s="3">
        <v>2022010523</v>
      </c>
      <c r="E246" s="3" t="s">
        <v>329</v>
      </c>
      <c r="F246" s="3" t="s">
        <v>812</v>
      </c>
      <c r="G246" s="3"/>
      <c r="H246" s="3">
        <v>171</v>
      </c>
      <c r="I246" s="3">
        <v>85.3</v>
      </c>
      <c r="J246" s="3">
        <v>4047</v>
      </c>
      <c r="K246" s="3">
        <v>8.8</v>
      </c>
      <c r="L246" s="3">
        <v>186</v>
      </c>
      <c r="M246" s="3">
        <v>3.7</v>
      </c>
      <c r="N246" s="3" t="s">
        <v>850</v>
      </c>
      <c r="O246" s="3">
        <v>0</v>
      </c>
      <c r="P246" s="3">
        <v>45.5</v>
      </c>
      <c r="Q246" s="3" t="s">
        <v>814</v>
      </c>
    </row>
    <row r="247" ht="15.9" customHeight="1" spans="1:17">
      <c r="A247" s="3">
        <v>2022</v>
      </c>
      <c r="B247" s="3" t="s">
        <v>798</v>
      </c>
      <c r="C247" s="3" t="s">
        <v>275</v>
      </c>
      <c r="D247" s="3">
        <v>2022012313</v>
      </c>
      <c r="E247" s="3" t="s">
        <v>291</v>
      </c>
      <c r="F247" s="3" t="s">
        <v>799</v>
      </c>
      <c r="G247" s="3"/>
      <c r="H247" s="3">
        <v>164</v>
      </c>
      <c r="I247" s="3">
        <v>62.7</v>
      </c>
      <c r="J247" s="3">
        <v>3267</v>
      </c>
      <c r="K247" s="3">
        <v>9.6</v>
      </c>
      <c r="L247" s="3">
        <v>141</v>
      </c>
      <c r="M247" s="3">
        <v>7.6</v>
      </c>
      <c r="N247" s="3" t="s">
        <v>939</v>
      </c>
      <c r="O247" s="3">
        <v>37</v>
      </c>
      <c r="P247" s="3">
        <v>73.4</v>
      </c>
      <c r="Q247" s="3" t="s">
        <v>803</v>
      </c>
    </row>
    <row r="248" ht="15.9" customHeight="1" spans="1:17">
      <c r="A248" s="3">
        <v>2022</v>
      </c>
      <c r="B248" s="3" t="s">
        <v>798</v>
      </c>
      <c r="C248" s="3" t="s">
        <v>275</v>
      </c>
      <c r="D248" s="3">
        <v>2022012318</v>
      </c>
      <c r="E248" s="3" t="s">
        <v>324</v>
      </c>
      <c r="F248" s="3" t="s">
        <v>812</v>
      </c>
      <c r="G248" s="3"/>
      <c r="H248" s="3">
        <v>175</v>
      </c>
      <c r="I248" s="3">
        <v>68.9</v>
      </c>
      <c r="J248" s="3">
        <v>4846</v>
      </c>
      <c r="K248" s="3">
        <v>6.8</v>
      </c>
      <c r="L248" s="3">
        <v>226</v>
      </c>
      <c r="M248" s="3">
        <v>7.2</v>
      </c>
      <c r="N248" s="3" t="s">
        <v>849</v>
      </c>
      <c r="O248" s="3">
        <v>17</v>
      </c>
      <c r="P248" s="3">
        <v>87.7</v>
      </c>
      <c r="Q248" s="3" t="s">
        <v>801</v>
      </c>
    </row>
    <row r="249" ht="15.9" customHeight="1" spans="1:17">
      <c r="A249" s="3">
        <v>2022</v>
      </c>
      <c r="B249" s="3" t="s">
        <v>798</v>
      </c>
      <c r="C249" s="3" t="s">
        <v>330</v>
      </c>
      <c r="D249" s="3">
        <v>2022010365</v>
      </c>
      <c r="E249" s="3" t="s">
        <v>331</v>
      </c>
      <c r="F249" s="3" t="s">
        <v>799</v>
      </c>
      <c r="G249" s="3"/>
      <c r="H249" s="3">
        <v>156.5</v>
      </c>
      <c r="I249" s="3">
        <v>54.1</v>
      </c>
      <c r="J249" s="3">
        <v>3498</v>
      </c>
      <c r="K249" s="3">
        <v>8.6</v>
      </c>
      <c r="L249" s="3">
        <v>186</v>
      </c>
      <c r="M249" s="3">
        <v>17.4</v>
      </c>
      <c r="N249" s="3" t="s">
        <v>831</v>
      </c>
      <c r="O249" s="3">
        <v>50</v>
      </c>
      <c r="P249" s="3">
        <v>85.3</v>
      </c>
      <c r="Q249" s="3" t="s">
        <v>801</v>
      </c>
    </row>
    <row r="250" ht="15.9" customHeight="1" spans="1:17">
      <c r="A250" s="3">
        <v>2022</v>
      </c>
      <c r="B250" s="3" t="s">
        <v>798</v>
      </c>
      <c r="C250" s="3" t="s">
        <v>330</v>
      </c>
      <c r="D250" s="3">
        <v>2022010368</v>
      </c>
      <c r="E250" s="3" t="s">
        <v>334</v>
      </c>
      <c r="F250" s="3" t="s">
        <v>799</v>
      </c>
      <c r="G250" s="3"/>
      <c r="H250" s="3">
        <v>161</v>
      </c>
      <c r="I250" s="3">
        <v>52.6</v>
      </c>
      <c r="J250" s="3">
        <v>4268</v>
      </c>
      <c r="K250" s="3">
        <v>10.3</v>
      </c>
      <c r="L250" s="3">
        <v>169</v>
      </c>
      <c r="M250" s="3">
        <v>28.2</v>
      </c>
      <c r="N250" s="3" t="s">
        <v>800</v>
      </c>
      <c r="O250" s="3">
        <v>36</v>
      </c>
      <c r="P250" s="3">
        <v>82.2</v>
      </c>
      <c r="Q250" s="3" t="s">
        <v>801</v>
      </c>
    </row>
    <row r="251" ht="15.9" customHeight="1" spans="1:17">
      <c r="A251" s="3">
        <v>2022</v>
      </c>
      <c r="B251" s="3" t="s">
        <v>798</v>
      </c>
      <c r="C251" s="3" t="s">
        <v>330</v>
      </c>
      <c r="D251" s="3">
        <v>2022010395</v>
      </c>
      <c r="E251" s="3" t="s">
        <v>352</v>
      </c>
      <c r="F251" s="3" t="s">
        <v>812</v>
      </c>
      <c r="G251" s="3"/>
      <c r="H251" s="3">
        <v>163.5</v>
      </c>
      <c r="I251" s="3">
        <v>60.9</v>
      </c>
      <c r="J251" s="3">
        <v>4255</v>
      </c>
      <c r="K251" s="3">
        <v>8</v>
      </c>
      <c r="L251" s="3">
        <v>200</v>
      </c>
      <c r="M251" s="3">
        <v>5.2</v>
      </c>
      <c r="N251" s="3" t="s">
        <v>1036</v>
      </c>
      <c r="O251" s="3">
        <v>0</v>
      </c>
      <c r="P251" s="3">
        <v>56.9</v>
      </c>
      <c r="Q251" s="3" t="s">
        <v>814</v>
      </c>
    </row>
    <row r="252" ht="15.9" customHeight="1" spans="1:17">
      <c r="A252" s="3">
        <v>2022</v>
      </c>
      <c r="B252" s="3" t="s">
        <v>798</v>
      </c>
      <c r="C252" s="3" t="s">
        <v>330</v>
      </c>
      <c r="D252" s="3">
        <v>2022010396</v>
      </c>
      <c r="E252" s="3" t="s">
        <v>337</v>
      </c>
      <c r="F252" s="3" t="s">
        <v>799</v>
      </c>
      <c r="G252" s="3"/>
      <c r="H252" s="3">
        <v>166</v>
      </c>
      <c r="I252" s="3">
        <v>66.1</v>
      </c>
      <c r="J252" s="3">
        <v>3473</v>
      </c>
      <c r="K252" s="3">
        <v>9.9</v>
      </c>
      <c r="L252" s="3">
        <v>156</v>
      </c>
      <c r="M252" s="3">
        <v>16.3</v>
      </c>
      <c r="N252" s="3" t="s">
        <v>829</v>
      </c>
      <c r="O252" s="3">
        <v>21</v>
      </c>
      <c r="P252" s="3">
        <v>70</v>
      </c>
      <c r="Q252" s="3" t="s">
        <v>803</v>
      </c>
    </row>
    <row r="253" ht="15.9" customHeight="1" spans="1:17">
      <c r="A253" s="3">
        <v>2022</v>
      </c>
      <c r="B253" s="3" t="s">
        <v>798</v>
      </c>
      <c r="C253" s="3" t="s">
        <v>330</v>
      </c>
      <c r="D253" s="3">
        <v>2022010450</v>
      </c>
      <c r="E253" s="3" t="s">
        <v>354</v>
      </c>
      <c r="F253" s="3" t="s">
        <v>812</v>
      </c>
      <c r="G253" s="3"/>
      <c r="H253" s="3">
        <v>163.5</v>
      </c>
      <c r="I253" s="3">
        <v>47.7</v>
      </c>
      <c r="J253" s="3">
        <v>4445</v>
      </c>
      <c r="K253" s="3">
        <v>7.9</v>
      </c>
      <c r="L253" s="3">
        <v>208</v>
      </c>
      <c r="M253" s="3">
        <v>-0.8</v>
      </c>
      <c r="N253" s="3" t="s">
        <v>825</v>
      </c>
      <c r="O253" s="3">
        <v>4</v>
      </c>
      <c r="P253" s="3">
        <v>59.4</v>
      </c>
      <c r="Q253" s="3" t="s">
        <v>814</v>
      </c>
    </row>
    <row r="254" ht="15.9" customHeight="1" spans="1:17">
      <c r="A254" s="3">
        <v>2022</v>
      </c>
      <c r="B254" s="3" t="s">
        <v>798</v>
      </c>
      <c r="C254" s="3" t="s">
        <v>330</v>
      </c>
      <c r="D254" s="3">
        <v>2022010462</v>
      </c>
      <c r="E254" s="3" t="s">
        <v>338</v>
      </c>
      <c r="F254" s="3" t="s">
        <v>799</v>
      </c>
      <c r="G254" s="3"/>
      <c r="H254" s="3">
        <v>163</v>
      </c>
      <c r="I254" s="3">
        <v>117</v>
      </c>
      <c r="J254" s="3">
        <v>2966</v>
      </c>
      <c r="K254" s="3">
        <v>11.2</v>
      </c>
      <c r="L254" s="3">
        <v>142</v>
      </c>
      <c r="M254" s="3">
        <v>10.9</v>
      </c>
      <c r="N254" s="3" t="s">
        <v>807</v>
      </c>
      <c r="O254" s="3">
        <v>25</v>
      </c>
      <c r="P254" s="3">
        <v>38.3</v>
      </c>
      <c r="Q254" s="3" t="s">
        <v>814</v>
      </c>
    </row>
    <row r="255" ht="15.9" customHeight="1" spans="1:17">
      <c r="A255" s="3">
        <v>2022</v>
      </c>
      <c r="B255" s="3" t="s">
        <v>798</v>
      </c>
      <c r="C255" s="3" t="s">
        <v>330</v>
      </c>
      <c r="D255" s="3">
        <v>2022010464</v>
      </c>
      <c r="E255" s="3" t="s">
        <v>340</v>
      </c>
      <c r="F255" s="3" t="s">
        <v>799</v>
      </c>
      <c r="G255" s="3"/>
      <c r="H255" s="3">
        <v>151</v>
      </c>
      <c r="I255" s="3">
        <v>62</v>
      </c>
      <c r="J255" s="3">
        <v>3379</v>
      </c>
      <c r="K255" s="3">
        <v>8.5</v>
      </c>
      <c r="L255" s="3">
        <v>181</v>
      </c>
      <c r="M255" s="3">
        <v>17.5</v>
      </c>
      <c r="N255" s="3" t="s">
        <v>932</v>
      </c>
      <c r="O255" s="3">
        <v>36</v>
      </c>
      <c r="P255" s="3">
        <v>79.3</v>
      </c>
      <c r="Q255" s="3" t="s">
        <v>803</v>
      </c>
    </row>
    <row r="256" ht="15.9" customHeight="1" spans="1:17">
      <c r="A256" s="3">
        <v>2022</v>
      </c>
      <c r="B256" s="3" t="s">
        <v>798</v>
      </c>
      <c r="C256" s="3" t="s">
        <v>330</v>
      </c>
      <c r="D256" s="3">
        <v>2022010472</v>
      </c>
      <c r="E256" s="3" t="s">
        <v>355</v>
      </c>
      <c r="F256" s="3" t="s">
        <v>812</v>
      </c>
      <c r="G256" s="3"/>
      <c r="H256" s="3" t="s">
        <v>807</v>
      </c>
      <c r="I256" s="3" t="s">
        <v>807</v>
      </c>
      <c r="J256" s="3" t="s">
        <v>807</v>
      </c>
      <c r="K256" s="3">
        <v>8</v>
      </c>
      <c r="L256" s="3" t="s">
        <v>807</v>
      </c>
      <c r="M256" s="3" t="s">
        <v>807</v>
      </c>
      <c r="N256" s="3" t="s">
        <v>1037</v>
      </c>
      <c r="O256" s="3" t="s">
        <v>807</v>
      </c>
      <c r="P256" s="3">
        <v>16</v>
      </c>
      <c r="Q256" s="3" t="s">
        <v>814</v>
      </c>
    </row>
    <row r="257" ht="15.9" customHeight="1" spans="1:17">
      <c r="A257" s="3">
        <v>2022</v>
      </c>
      <c r="B257" s="3" t="s">
        <v>798</v>
      </c>
      <c r="C257" s="3" t="s">
        <v>330</v>
      </c>
      <c r="D257" s="3">
        <v>2022010481</v>
      </c>
      <c r="E257" s="3" t="s">
        <v>356</v>
      </c>
      <c r="F257" s="3" t="s">
        <v>812</v>
      </c>
      <c r="G257" s="3" t="s">
        <v>806</v>
      </c>
      <c r="H257" s="3" t="s">
        <v>807</v>
      </c>
      <c r="I257" s="3" t="s">
        <v>807</v>
      </c>
      <c r="J257" s="3" t="s">
        <v>807</v>
      </c>
      <c r="K257" s="3" t="s">
        <v>807</v>
      </c>
      <c r="L257" s="3" t="s">
        <v>807</v>
      </c>
      <c r="M257" s="3" t="s">
        <v>807</v>
      </c>
      <c r="N257" s="3" t="s">
        <v>807</v>
      </c>
      <c r="O257" s="3" t="s">
        <v>807</v>
      </c>
      <c r="P257" s="3">
        <v>60</v>
      </c>
      <c r="Q257" s="3" t="s">
        <v>806</v>
      </c>
    </row>
    <row r="258" ht="15.9" customHeight="1" spans="1:17">
      <c r="A258" s="3">
        <v>2022</v>
      </c>
      <c r="B258" s="3" t="s">
        <v>798</v>
      </c>
      <c r="C258" s="3" t="s">
        <v>330</v>
      </c>
      <c r="D258" s="3">
        <v>2022010484</v>
      </c>
      <c r="E258" s="3" t="s">
        <v>357</v>
      </c>
      <c r="F258" s="3" t="s">
        <v>812</v>
      </c>
      <c r="G258" s="3"/>
      <c r="H258" s="3">
        <v>189</v>
      </c>
      <c r="I258" s="3">
        <v>70.9</v>
      </c>
      <c r="J258" s="3">
        <v>4883</v>
      </c>
      <c r="K258" s="3">
        <v>7</v>
      </c>
      <c r="L258" s="3">
        <v>217</v>
      </c>
      <c r="M258" s="3">
        <v>8.6</v>
      </c>
      <c r="N258" s="3" t="s">
        <v>846</v>
      </c>
      <c r="O258" s="3">
        <v>10</v>
      </c>
      <c r="P258" s="3">
        <v>77.3</v>
      </c>
      <c r="Q258" s="3" t="s">
        <v>803</v>
      </c>
    </row>
    <row r="259" ht="15.9" customHeight="1" spans="1:17">
      <c r="A259" s="3">
        <v>2022</v>
      </c>
      <c r="B259" s="3" t="s">
        <v>798</v>
      </c>
      <c r="C259" s="3" t="s">
        <v>330</v>
      </c>
      <c r="D259" s="3">
        <v>2022010485</v>
      </c>
      <c r="E259" s="3" t="s">
        <v>359</v>
      </c>
      <c r="F259" s="3" t="s">
        <v>812</v>
      </c>
      <c r="G259" s="3"/>
      <c r="H259" s="3">
        <v>170</v>
      </c>
      <c r="I259" s="3">
        <v>64</v>
      </c>
      <c r="J259" s="3">
        <v>4828</v>
      </c>
      <c r="K259" s="3">
        <v>7.2</v>
      </c>
      <c r="L259" s="3">
        <v>223</v>
      </c>
      <c r="M259" s="3">
        <v>8.3</v>
      </c>
      <c r="N259" s="3" t="s">
        <v>853</v>
      </c>
      <c r="O259" s="3">
        <v>0</v>
      </c>
      <c r="P259" s="3">
        <v>70.9</v>
      </c>
      <c r="Q259" s="3" t="s">
        <v>803</v>
      </c>
    </row>
    <row r="260" ht="15.9" customHeight="1" spans="1:17">
      <c r="A260" s="3">
        <v>2022</v>
      </c>
      <c r="B260" s="3" t="s">
        <v>798</v>
      </c>
      <c r="C260" s="3" t="s">
        <v>330</v>
      </c>
      <c r="D260" s="3">
        <v>2022010486</v>
      </c>
      <c r="E260" s="3" t="s">
        <v>360</v>
      </c>
      <c r="F260" s="3" t="s">
        <v>812</v>
      </c>
      <c r="G260" s="3"/>
      <c r="H260" s="3">
        <v>181.5</v>
      </c>
      <c r="I260" s="3">
        <v>69.6</v>
      </c>
      <c r="J260" s="3">
        <v>4279</v>
      </c>
      <c r="K260" s="3">
        <v>7</v>
      </c>
      <c r="L260" s="3">
        <v>257</v>
      </c>
      <c r="M260" s="3">
        <v>5</v>
      </c>
      <c r="N260" s="3" t="s">
        <v>908</v>
      </c>
      <c r="O260" s="3">
        <v>15</v>
      </c>
      <c r="P260" s="3">
        <v>83.2</v>
      </c>
      <c r="Q260" s="3" t="s">
        <v>801</v>
      </c>
    </row>
    <row r="261" ht="15.9" customHeight="1" spans="1:17">
      <c r="A261" s="3">
        <v>2022</v>
      </c>
      <c r="B261" s="3" t="s">
        <v>798</v>
      </c>
      <c r="C261" s="3" t="s">
        <v>330</v>
      </c>
      <c r="D261" s="3">
        <v>2022010491</v>
      </c>
      <c r="E261" s="3" t="s">
        <v>361</v>
      </c>
      <c r="F261" s="3" t="s">
        <v>812</v>
      </c>
      <c r="G261" s="3"/>
      <c r="H261" s="3">
        <v>177</v>
      </c>
      <c r="I261" s="3">
        <v>67</v>
      </c>
      <c r="J261" s="3">
        <v>6431</v>
      </c>
      <c r="K261" s="3">
        <v>6.5</v>
      </c>
      <c r="L261" s="3">
        <v>252</v>
      </c>
      <c r="M261" s="3">
        <v>23.8</v>
      </c>
      <c r="N261" s="3" t="s">
        <v>838</v>
      </c>
      <c r="O261" s="3">
        <v>0</v>
      </c>
      <c r="P261" s="3">
        <v>83.5</v>
      </c>
      <c r="Q261" s="3" t="s">
        <v>801</v>
      </c>
    </row>
    <row r="262" ht="15.9" customHeight="1" spans="1:17">
      <c r="A262" s="3">
        <v>2022</v>
      </c>
      <c r="B262" s="3" t="s">
        <v>798</v>
      </c>
      <c r="C262" s="3" t="s">
        <v>330</v>
      </c>
      <c r="D262" s="3">
        <v>2022010492</v>
      </c>
      <c r="E262" s="3" t="s">
        <v>342</v>
      </c>
      <c r="F262" s="3" t="s">
        <v>799</v>
      </c>
      <c r="G262" s="3"/>
      <c r="H262" s="3">
        <v>160</v>
      </c>
      <c r="I262" s="3">
        <v>47.2</v>
      </c>
      <c r="J262" s="3">
        <v>2746</v>
      </c>
      <c r="K262" s="3">
        <v>8.1</v>
      </c>
      <c r="L262" s="3">
        <v>191</v>
      </c>
      <c r="M262" s="3">
        <v>23.1</v>
      </c>
      <c r="N262" s="3" t="s">
        <v>822</v>
      </c>
      <c r="O262" s="3">
        <v>22</v>
      </c>
      <c r="P262" s="3">
        <v>81.6</v>
      </c>
      <c r="Q262" s="3" t="s">
        <v>801</v>
      </c>
    </row>
    <row r="263" ht="15.9" customHeight="1" spans="1:17">
      <c r="A263" s="3">
        <v>2022</v>
      </c>
      <c r="B263" s="3" t="s">
        <v>798</v>
      </c>
      <c r="C263" s="3" t="s">
        <v>330</v>
      </c>
      <c r="D263" s="3">
        <v>2022010493</v>
      </c>
      <c r="E263" s="3" t="s">
        <v>345</v>
      </c>
      <c r="F263" s="3" t="s">
        <v>799</v>
      </c>
      <c r="G263" s="3"/>
      <c r="H263" s="3">
        <v>161.5</v>
      </c>
      <c r="I263" s="3">
        <v>51.1</v>
      </c>
      <c r="J263" s="3">
        <v>3067</v>
      </c>
      <c r="K263" s="3">
        <v>8.8</v>
      </c>
      <c r="L263" s="3">
        <v>185</v>
      </c>
      <c r="M263" s="3">
        <v>5.4</v>
      </c>
      <c r="N263" s="3" t="s">
        <v>1019</v>
      </c>
      <c r="O263" s="3">
        <v>31</v>
      </c>
      <c r="P263" s="3">
        <v>73.2</v>
      </c>
      <c r="Q263" s="3" t="s">
        <v>803</v>
      </c>
    </row>
    <row r="264" ht="15.9" customHeight="1" spans="1:17">
      <c r="A264" s="3">
        <v>2022</v>
      </c>
      <c r="B264" s="3" t="s">
        <v>798</v>
      </c>
      <c r="C264" s="3" t="s">
        <v>330</v>
      </c>
      <c r="D264" s="3">
        <v>2022010495</v>
      </c>
      <c r="E264" s="3" t="s">
        <v>348</v>
      </c>
      <c r="F264" s="3" t="s">
        <v>799</v>
      </c>
      <c r="G264" s="3"/>
      <c r="H264" s="3">
        <v>156.5</v>
      </c>
      <c r="I264" s="3">
        <v>69.8</v>
      </c>
      <c r="J264" s="3">
        <v>3576</v>
      </c>
      <c r="K264" s="3">
        <v>10.1</v>
      </c>
      <c r="L264" s="3">
        <v>165</v>
      </c>
      <c r="M264" s="3">
        <v>7</v>
      </c>
      <c r="N264" s="3" t="s">
        <v>991</v>
      </c>
      <c r="O264" s="3">
        <v>11</v>
      </c>
      <c r="P264" s="3">
        <v>49.2</v>
      </c>
      <c r="Q264" s="3" t="s">
        <v>814</v>
      </c>
    </row>
    <row r="265" ht="15.9" customHeight="1" spans="1:17">
      <c r="A265" s="3">
        <v>2022</v>
      </c>
      <c r="B265" s="3" t="s">
        <v>798</v>
      </c>
      <c r="C265" s="3" t="s">
        <v>330</v>
      </c>
      <c r="D265" s="3">
        <v>2022010496</v>
      </c>
      <c r="E265" s="3" t="s">
        <v>349</v>
      </c>
      <c r="F265" s="3" t="s">
        <v>799</v>
      </c>
      <c r="G265" s="3"/>
      <c r="H265" s="3">
        <v>151.5</v>
      </c>
      <c r="I265" s="3">
        <v>52.4</v>
      </c>
      <c r="J265" s="3">
        <v>3197</v>
      </c>
      <c r="K265" s="3">
        <v>9.5</v>
      </c>
      <c r="L265" s="3">
        <v>172</v>
      </c>
      <c r="M265" s="3">
        <v>15.3</v>
      </c>
      <c r="N265" s="3" t="s">
        <v>830</v>
      </c>
      <c r="O265" s="3">
        <v>22</v>
      </c>
      <c r="P265" s="3">
        <v>73</v>
      </c>
      <c r="Q265" s="3" t="s">
        <v>803</v>
      </c>
    </row>
    <row r="266" ht="15.9" customHeight="1" spans="1:17">
      <c r="A266" s="3">
        <v>2022</v>
      </c>
      <c r="B266" s="3" t="s">
        <v>798</v>
      </c>
      <c r="C266" s="3" t="s">
        <v>330</v>
      </c>
      <c r="D266" s="3">
        <v>2022010497</v>
      </c>
      <c r="E266" s="3" t="s">
        <v>351</v>
      </c>
      <c r="F266" s="3" t="s">
        <v>799</v>
      </c>
      <c r="G266" s="3"/>
      <c r="H266" s="3">
        <v>163.5</v>
      </c>
      <c r="I266" s="3">
        <v>86.8</v>
      </c>
      <c r="J266" s="3">
        <v>3247</v>
      </c>
      <c r="K266" s="3">
        <v>9.2</v>
      </c>
      <c r="L266" s="3">
        <v>157</v>
      </c>
      <c r="M266" s="3">
        <v>17.6</v>
      </c>
      <c r="N266" s="3" t="s">
        <v>886</v>
      </c>
      <c r="O266" s="3">
        <v>28</v>
      </c>
      <c r="P266" s="3">
        <v>66</v>
      </c>
      <c r="Q266" s="3" t="s">
        <v>803</v>
      </c>
    </row>
    <row r="267" ht="15.9" customHeight="1" spans="1:17">
      <c r="A267" s="3">
        <v>2022</v>
      </c>
      <c r="B267" s="3" t="s">
        <v>798</v>
      </c>
      <c r="C267" s="3" t="s">
        <v>330</v>
      </c>
      <c r="D267" s="3">
        <v>2022010503</v>
      </c>
      <c r="E267" s="3" t="s">
        <v>365</v>
      </c>
      <c r="F267" s="3" t="s">
        <v>812</v>
      </c>
      <c r="G267" s="3"/>
      <c r="H267" s="3">
        <v>160.5</v>
      </c>
      <c r="I267" s="3">
        <v>60.4</v>
      </c>
      <c r="J267" s="3">
        <v>4839</v>
      </c>
      <c r="K267" s="3">
        <v>7.9</v>
      </c>
      <c r="L267" s="3">
        <v>210</v>
      </c>
      <c r="M267" s="3">
        <v>18.4</v>
      </c>
      <c r="N267" s="3" t="s">
        <v>853</v>
      </c>
      <c r="O267" s="3">
        <v>6</v>
      </c>
      <c r="P267" s="3">
        <v>72.5</v>
      </c>
      <c r="Q267" s="3" t="s">
        <v>803</v>
      </c>
    </row>
    <row r="268" ht="15.9" customHeight="1" spans="1:17">
      <c r="A268" s="3">
        <v>2022</v>
      </c>
      <c r="B268" s="3" t="s">
        <v>798</v>
      </c>
      <c r="C268" s="3" t="s">
        <v>330</v>
      </c>
      <c r="D268" s="3">
        <v>2022010505</v>
      </c>
      <c r="E268" s="3" t="s">
        <v>366</v>
      </c>
      <c r="F268" s="3" t="s">
        <v>812</v>
      </c>
      <c r="G268" s="3"/>
      <c r="H268" s="3">
        <v>182.5</v>
      </c>
      <c r="I268" s="3">
        <v>71.6</v>
      </c>
      <c r="J268" s="3">
        <v>5534</v>
      </c>
      <c r="K268" s="3">
        <v>6.6</v>
      </c>
      <c r="L268" s="3">
        <v>238</v>
      </c>
      <c r="M268" s="3">
        <v>20.8</v>
      </c>
      <c r="N268" s="3" t="s">
        <v>822</v>
      </c>
      <c r="O268" s="3">
        <v>10</v>
      </c>
      <c r="P268" s="3">
        <v>88.9</v>
      </c>
      <c r="Q268" s="3" t="s">
        <v>801</v>
      </c>
    </row>
    <row r="269" ht="15.9" customHeight="1" spans="1:17">
      <c r="A269" s="3">
        <v>2022</v>
      </c>
      <c r="B269" s="3" t="s">
        <v>798</v>
      </c>
      <c r="C269" s="3" t="s">
        <v>330</v>
      </c>
      <c r="D269" s="3">
        <v>2022010508</v>
      </c>
      <c r="E269" s="3" t="s">
        <v>367</v>
      </c>
      <c r="F269" s="3" t="s">
        <v>812</v>
      </c>
      <c r="G269" s="3"/>
      <c r="H269" s="3">
        <v>179</v>
      </c>
      <c r="I269" s="3">
        <v>76.5</v>
      </c>
      <c r="J269" s="3">
        <v>4985</v>
      </c>
      <c r="K269" s="3">
        <v>7.7</v>
      </c>
      <c r="L269" s="3">
        <v>181</v>
      </c>
      <c r="M269" s="3">
        <v>3.7</v>
      </c>
      <c r="N269" s="3" t="s">
        <v>1038</v>
      </c>
      <c r="O269" s="3">
        <v>0</v>
      </c>
      <c r="P269" s="3">
        <v>52.1</v>
      </c>
      <c r="Q269" s="3" t="s">
        <v>814</v>
      </c>
    </row>
    <row r="270" ht="15.9" customHeight="1" spans="1:17">
      <c r="A270" s="3">
        <v>2022</v>
      </c>
      <c r="B270" s="3" t="s">
        <v>798</v>
      </c>
      <c r="C270" s="3" t="s">
        <v>330</v>
      </c>
      <c r="D270" s="3">
        <v>2022010509</v>
      </c>
      <c r="E270" s="3" t="s">
        <v>368</v>
      </c>
      <c r="F270" s="3" t="s">
        <v>812</v>
      </c>
      <c r="G270" s="3"/>
      <c r="H270" s="3">
        <v>180</v>
      </c>
      <c r="I270" s="3">
        <v>57.4</v>
      </c>
      <c r="J270" s="3">
        <v>4757</v>
      </c>
      <c r="K270" s="3">
        <v>7.3</v>
      </c>
      <c r="L270" s="3">
        <v>255</v>
      </c>
      <c r="M270" s="3">
        <v>8.9</v>
      </c>
      <c r="N270" s="3" t="s">
        <v>1039</v>
      </c>
      <c r="O270" s="3">
        <v>0</v>
      </c>
      <c r="P270" s="3">
        <v>65</v>
      </c>
      <c r="Q270" s="3" t="s">
        <v>803</v>
      </c>
    </row>
    <row r="271" ht="15.9" customHeight="1" spans="1:17">
      <c r="A271" s="3">
        <v>2022</v>
      </c>
      <c r="B271" s="3" t="s">
        <v>798</v>
      </c>
      <c r="C271" s="3" t="s">
        <v>330</v>
      </c>
      <c r="D271" s="3">
        <v>2022010510</v>
      </c>
      <c r="E271" s="3" t="s">
        <v>369</v>
      </c>
      <c r="F271" s="3" t="s">
        <v>812</v>
      </c>
      <c r="G271" s="3" t="s">
        <v>806</v>
      </c>
      <c r="H271" s="3" t="s">
        <v>807</v>
      </c>
      <c r="I271" s="3" t="s">
        <v>807</v>
      </c>
      <c r="J271" s="3" t="s">
        <v>807</v>
      </c>
      <c r="K271" s="3" t="s">
        <v>807</v>
      </c>
      <c r="L271" s="3" t="s">
        <v>807</v>
      </c>
      <c r="M271" s="3" t="s">
        <v>807</v>
      </c>
      <c r="N271" s="3" t="s">
        <v>807</v>
      </c>
      <c r="O271" s="3" t="s">
        <v>807</v>
      </c>
      <c r="P271" s="3">
        <v>60</v>
      </c>
      <c r="Q271" s="3" t="s">
        <v>806</v>
      </c>
    </row>
    <row r="272" ht="15.9" customHeight="1" spans="1:17">
      <c r="A272" s="3">
        <v>2022</v>
      </c>
      <c r="B272" s="3" t="s">
        <v>798</v>
      </c>
      <c r="C272" s="3" t="s">
        <v>330</v>
      </c>
      <c r="D272" s="3">
        <v>2022010515</v>
      </c>
      <c r="E272" s="3" t="s">
        <v>370</v>
      </c>
      <c r="F272" s="3" t="s">
        <v>812</v>
      </c>
      <c r="G272" s="3"/>
      <c r="H272" s="3" t="s">
        <v>807</v>
      </c>
      <c r="I272" s="3" t="s">
        <v>807</v>
      </c>
      <c r="J272" s="3" t="s">
        <v>807</v>
      </c>
      <c r="K272" s="3">
        <v>8</v>
      </c>
      <c r="L272" s="3" t="s">
        <v>807</v>
      </c>
      <c r="M272" s="3" t="s">
        <v>807</v>
      </c>
      <c r="N272" s="3" t="s">
        <v>1040</v>
      </c>
      <c r="O272" s="3">
        <v>0</v>
      </c>
      <c r="P272" s="3">
        <v>24</v>
      </c>
      <c r="Q272" s="3" t="s">
        <v>814</v>
      </c>
    </row>
    <row r="273" ht="15.9" customHeight="1" spans="1:17">
      <c r="A273" s="3">
        <v>2022</v>
      </c>
      <c r="B273" s="3" t="s">
        <v>798</v>
      </c>
      <c r="C273" s="3" t="s">
        <v>330</v>
      </c>
      <c r="D273" s="3">
        <v>2022010521</v>
      </c>
      <c r="E273" s="3" t="s">
        <v>371</v>
      </c>
      <c r="F273" s="3" t="s">
        <v>812</v>
      </c>
      <c r="G273" s="3"/>
      <c r="H273" s="3" t="s">
        <v>807</v>
      </c>
      <c r="I273" s="3" t="s">
        <v>807</v>
      </c>
      <c r="J273" s="3" t="s">
        <v>807</v>
      </c>
      <c r="K273" s="3">
        <v>6.9</v>
      </c>
      <c r="L273" s="3" t="s">
        <v>807</v>
      </c>
      <c r="M273" s="3" t="s">
        <v>807</v>
      </c>
      <c r="N273" s="3" t="s">
        <v>866</v>
      </c>
      <c r="O273" s="3">
        <v>5</v>
      </c>
      <c r="P273" s="3">
        <v>35</v>
      </c>
      <c r="Q273" s="3" t="s">
        <v>814</v>
      </c>
    </row>
    <row r="274" ht="15.9" customHeight="1" spans="1:17">
      <c r="A274" s="3">
        <v>2022</v>
      </c>
      <c r="B274" s="3" t="s">
        <v>798</v>
      </c>
      <c r="C274" s="3" t="s">
        <v>330</v>
      </c>
      <c r="D274" s="3">
        <v>2022010522</v>
      </c>
      <c r="E274" s="3" t="s">
        <v>372</v>
      </c>
      <c r="F274" s="3" t="s">
        <v>812</v>
      </c>
      <c r="G274" s="3"/>
      <c r="H274" s="3">
        <v>168</v>
      </c>
      <c r="I274" s="3">
        <v>84.6</v>
      </c>
      <c r="J274" s="3">
        <v>5720</v>
      </c>
      <c r="K274" s="3">
        <v>7.4</v>
      </c>
      <c r="L274" s="3">
        <v>216</v>
      </c>
      <c r="M274" s="3">
        <v>6.6</v>
      </c>
      <c r="N274" s="3" t="s">
        <v>869</v>
      </c>
      <c r="O274" s="3">
        <v>0</v>
      </c>
      <c r="P274" s="3">
        <v>62</v>
      </c>
      <c r="Q274" s="3" t="s">
        <v>803</v>
      </c>
    </row>
    <row r="275" ht="15.9" customHeight="1" spans="1:17">
      <c r="A275" s="3">
        <v>2022</v>
      </c>
      <c r="B275" s="3" t="s">
        <v>798</v>
      </c>
      <c r="C275" s="3" t="s">
        <v>330</v>
      </c>
      <c r="D275" s="3">
        <v>2022012012</v>
      </c>
      <c r="E275" s="3" t="s">
        <v>376</v>
      </c>
      <c r="F275" s="3" t="s">
        <v>812</v>
      </c>
      <c r="G275" s="3"/>
      <c r="H275" s="3">
        <v>174</v>
      </c>
      <c r="I275" s="3">
        <v>55.2</v>
      </c>
      <c r="J275" s="3">
        <v>5939</v>
      </c>
      <c r="K275" s="3">
        <v>7.3</v>
      </c>
      <c r="L275" s="3">
        <v>257</v>
      </c>
      <c r="M275" s="3">
        <v>21.4</v>
      </c>
      <c r="N275" s="3" t="s">
        <v>822</v>
      </c>
      <c r="O275" s="3">
        <v>17</v>
      </c>
      <c r="P275" s="3">
        <v>89.1</v>
      </c>
      <c r="Q275" s="3" t="s">
        <v>801</v>
      </c>
    </row>
    <row r="276" ht="15.9" customHeight="1" spans="1:17">
      <c r="A276" s="3">
        <v>2022</v>
      </c>
      <c r="B276" s="3" t="s">
        <v>798</v>
      </c>
      <c r="C276" s="3" t="s">
        <v>330</v>
      </c>
      <c r="D276" s="3">
        <v>2022012314</v>
      </c>
      <c r="E276" s="3" t="s">
        <v>353</v>
      </c>
      <c r="F276" s="3" t="s">
        <v>812</v>
      </c>
      <c r="G276" s="3"/>
      <c r="H276" s="3">
        <v>174</v>
      </c>
      <c r="I276" s="3">
        <v>62.1</v>
      </c>
      <c r="J276" s="3">
        <v>5724</v>
      </c>
      <c r="K276" s="3">
        <v>7.8</v>
      </c>
      <c r="L276" s="3">
        <v>216</v>
      </c>
      <c r="M276" s="3">
        <v>10.9</v>
      </c>
      <c r="N276" s="3" t="s">
        <v>994</v>
      </c>
      <c r="O276" s="3">
        <v>3</v>
      </c>
      <c r="P276" s="3">
        <v>65.8</v>
      </c>
      <c r="Q276" s="3" t="s">
        <v>803</v>
      </c>
    </row>
    <row r="277" ht="15.9" customHeight="1" spans="1:17">
      <c r="A277" s="3">
        <v>2022</v>
      </c>
      <c r="B277" s="3" t="s">
        <v>798</v>
      </c>
      <c r="C277" s="3" t="s">
        <v>330</v>
      </c>
      <c r="D277" s="3">
        <v>2022012317</v>
      </c>
      <c r="E277" s="3" t="s">
        <v>364</v>
      </c>
      <c r="F277" s="3" t="s">
        <v>812</v>
      </c>
      <c r="G277" s="3"/>
      <c r="H277" s="3">
        <v>183.5</v>
      </c>
      <c r="I277" s="3">
        <v>74.1</v>
      </c>
      <c r="J277" s="3">
        <v>6176</v>
      </c>
      <c r="K277" s="3">
        <v>6.7</v>
      </c>
      <c r="L277" s="3">
        <v>232</v>
      </c>
      <c r="M277" s="3">
        <v>8</v>
      </c>
      <c r="N277" s="3" t="s">
        <v>831</v>
      </c>
      <c r="O277" s="3" t="s">
        <v>807</v>
      </c>
      <c r="P277" s="3">
        <v>79.8</v>
      </c>
      <c r="Q277" s="3" t="s">
        <v>803</v>
      </c>
    </row>
    <row r="278" ht="15.9" customHeight="1" spans="1:17">
      <c r="A278" s="3">
        <v>2022</v>
      </c>
      <c r="B278" s="3" t="s">
        <v>798</v>
      </c>
      <c r="C278" s="3" t="s">
        <v>330</v>
      </c>
      <c r="D278" s="3">
        <v>2022012319</v>
      </c>
      <c r="E278" s="3" t="s">
        <v>374</v>
      </c>
      <c r="F278" s="3" t="s">
        <v>812</v>
      </c>
      <c r="G278" s="3"/>
      <c r="H278" s="3">
        <v>165.5</v>
      </c>
      <c r="I278" s="3">
        <v>43.2</v>
      </c>
      <c r="J278" s="3">
        <v>4010</v>
      </c>
      <c r="K278" s="3">
        <v>7.7</v>
      </c>
      <c r="L278" s="3">
        <v>198</v>
      </c>
      <c r="M278" s="3">
        <v>10.9</v>
      </c>
      <c r="N278" s="3" t="s">
        <v>829</v>
      </c>
      <c r="O278" s="3">
        <v>8</v>
      </c>
      <c r="P278" s="3">
        <v>66.5</v>
      </c>
      <c r="Q278" s="3" t="s">
        <v>803</v>
      </c>
    </row>
    <row r="279" ht="15.9" customHeight="1" spans="1:17">
      <c r="A279" s="3">
        <v>2022</v>
      </c>
      <c r="B279" s="3" t="s">
        <v>798</v>
      </c>
      <c r="C279" s="3" t="s">
        <v>330</v>
      </c>
      <c r="D279" s="3">
        <v>2022012320</v>
      </c>
      <c r="E279" s="3" t="s">
        <v>375</v>
      </c>
      <c r="F279" s="3" t="s">
        <v>812</v>
      </c>
      <c r="G279" s="3"/>
      <c r="H279" s="3">
        <v>171</v>
      </c>
      <c r="I279" s="3">
        <v>92.2</v>
      </c>
      <c r="J279" s="3">
        <v>5094</v>
      </c>
      <c r="K279" s="3">
        <v>8.4</v>
      </c>
      <c r="L279" s="3">
        <v>194</v>
      </c>
      <c r="M279" s="3">
        <v>8</v>
      </c>
      <c r="N279" s="3" t="s">
        <v>1023</v>
      </c>
      <c r="O279" s="3">
        <v>0</v>
      </c>
      <c r="P279" s="3">
        <v>54.8</v>
      </c>
      <c r="Q279" s="3" t="s">
        <v>814</v>
      </c>
    </row>
    <row r="280" ht="15.9" customHeight="1" spans="1:17">
      <c r="A280" s="3">
        <v>2022</v>
      </c>
      <c r="B280" s="3" t="s">
        <v>798</v>
      </c>
      <c r="C280" s="3" t="s">
        <v>330</v>
      </c>
      <c r="D280" s="3">
        <v>2022015863</v>
      </c>
      <c r="E280" s="3" t="s">
        <v>1041</v>
      </c>
      <c r="F280" s="3" t="s">
        <v>799</v>
      </c>
      <c r="G280" s="3"/>
      <c r="H280" s="3" t="s">
        <v>807</v>
      </c>
      <c r="I280" s="3" t="s">
        <v>807</v>
      </c>
      <c r="J280" s="3" t="s">
        <v>807</v>
      </c>
      <c r="K280" s="3">
        <v>9.8</v>
      </c>
      <c r="L280" s="3" t="s">
        <v>807</v>
      </c>
      <c r="M280" s="3" t="s">
        <v>807</v>
      </c>
      <c r="N280" s="3" t="s">
        <v>856</v>
      </c>
      <c r="O280" s="3" t="s">
        <v>807</v>
      </c>
      <c r="P280" s="3">
        <v>27.6</v>
      </c>
      <c r="Q280" s="3" t="s">
        <v>814</v>
      </c>
    </row>
    <row r="281" ht="15.9" customHeight="1" spans="1:17">
      <c r="A281" s="3">
        <v>2022</v>
      </c>
      <c r="B281" s="3" t="s">
        <v>798</v>
      </c>
      <c r="C281" s="3" t="s">
        <v>330</v>
      </c>
      <c r="D281" s="3">
        <v>2022015881</v>
      </c>
      <c r="E281" s="3" t="s">
        <v>1042</v>
      </c>
      <c r="F281" s="3" t="s">
        <v>812</v>
      </c>
      <c r="G281" s="3"/>
      <c r="H281" s="3" t="s">
        <v>807</v>
      </c>
      <c r="I281" s="3" t="s">
        <v>807</v>
      </c>
      <c r="J281" s="3" t="s">
        <v>807</v>
      </c>
      <c r="K281" s="3">
        <v>7.1</v>
      </c>
      <c r="L281" s="3" t="s">
        <v>807</v>
      </c>
      <c r="M281" s="3" t="s">
        <v>807</v>
      </c>
      <c r="N281" s="3" t="s">
        <v>862</v>
      </c>
      <c r="O281" s="3">
        <v>8</v>
      </c>
      <c r="P281" s="3">
        <v>37</v>
      </c>
      <c r="Q281" s="3" t="s">
        <v>814</v>
      </c>
    </row>
  </sheetData>
  <conditionalFormatting sqref="D1:D28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专业排名汇总表</vt:lpstr>
      <vt:lpstr>成绩</vt:lpstr>
      <vt:lpstr>德育基础分</vt:lpstr>
      <vt:lpstr>德育加分 (2)</vt:lpstr>
      <vt:lpstr>德育扣分</vt:lpstr>
      <vt:lpstr>智育加分 (2)</vt:lpstr>
      <vt:lpstr>智育加分汇总</vt:lpstr>
      <vt:lpstr>文体加分 (2)</vt:lpstr>
      <vt:lpstr>体测成绩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于富海</dc:creator>
  <cp:lastModifiedBy>。。。。。</cp:lastModifiedBy>
  <dcterms:created xsi:type="dcterms:W3CDTF">2020-09-08T00:28:00Z</dcterms:created>
  <dcterms:modified xsi:type="dcterms:W3CDTF">2024-09-16T12:40:51Z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5CBFB016740D4794B8DFAAD411E9A13D_12</vt:lpwstr>
  </property>
  <property fmtid="{D5CDD505-2E9C-101B-9397-08002B2CF9AE}" pid="3" name="KSOProductBuildVer">
    <vt:lpwstr>2052-12.1.0.17857</vt:lpwstr>
  </property>
</Properties>
</file>