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吕涵\Desktop\"/>
    </mc:Choice>
  </mc:AlternateContent>
  <bookViews>
    <workbookView xWindow="-120" yWindow="-120" windowWidth="29040" windowHeight="15840"/>
  </bookViews>
  <sheets>
    <sheet name="环境科学2016级" sheetId="15" r:id="rId1"/>
    <sheet name="能源化学工程2016级" sheetId="16" r:id="rId2"/>
    <sheet name="环境工程2016级" sheetId="20" r:id="rId3"/>
    <sheet name="化学工程与工艺2016级" sheetId="21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15" l="1"/>
  <c r="H12" i="15"/>
  <c r="H10" i="15"/>
  <c r="H25" i="15"/>
  <c r="H13" i="15"/>
  <c r="H15" i="15"/>
  <c r="H23" i="15"/>
  <c r="H24" i="15"/>
  <c r="H33" i="15"/>
  <c r="H47" i="15"/>
  <c r="H41" i="15"/>
  <c r="H27" i="15"/>
  <c r="H20" i="15"/>
  <c r="H32" i="15"/>
  <c r="H42" i="15"/>
  <c r="H21" i="15"/>
  <c r="H28" i="15"/>
  <c r="H17" i="15"/>
  <c r="H38" i="15"/>
  <c r="H29" i="15"/>
  <c r="H14" i="15"/>
  <c r="H50" i="15"/>
  <c r="H45" i="15"/>
  <c r="H30" i="15"/>
  <c r="H34" i="15"/>
  <c r="H31" i="15"/>
  <c r="H43" i="15"/>
  <c r="T130" i="21" l="1"/>
  <c r="U130" i="21" s="1"/>
  <c r="M130" i="21"/>
  <c r="O130" i="21" s="1"/>
  <c r="P130" i="21" s="1"/>
  <c r="G130" i="21"/>
  <c r="E130" i="21"/>
  <c r="I130" i="21" s="1"/>
  <c r="J130" i="21" s="1"/>
  <c r="V130" i="21" s="1"/>
  <c r="T129" i="21"/>
  <c r="U129" i="21" s="1"/>
  <c r="O129" i="21"/>
  <c r="P129" i="21" s="1"/>
  <c r="V129" i="21" s="1"/>
  <c r="M129" i="21"/>
  <c r="I129" i="21"/>
  <c r="J129" i="21" s="1"/>
  <c r="G129" i="21"/>
  <c r="E129" i="21"/>
  <c r="U128" i="21"/>
  <c r="T128" i="21"/>
  <c r="M128" i="21"/>
  <c r="O128" i="21" s="1"/>
  <c r="P128" i="21" s="1"/>
  <c r="J128" i="21"/>
  <c r="G128" i="21"/>
  <c r="E128" i="21"/>
  <c r="I128" i="21" s="1"/>
  <c r="U127" i="21"/>
  <c r="O127" i="21"/>
  <c r="P127" i="21" s="1"/>
  <c r="M127" i="21"/>
  <c r="G127" i="21"/>
  <c r="E127" i="21"/>
  <c r="I127" i="21" s="1"/>
  <c r="J127" i="21" s="1"/>
  <c r="W126" i="21"/>
  <c r="U126" i="21"/>
  <c r="T126" i="21"/>
  <c r="M126" i="21"/>
  <c r="O126" i="21" s="1"/>
  <c r="P126" i="21" s="1"/>
  <c r="J126" i="21"/>
  <c r="V126" i="21" s="1"/>
  <c r="G126" i="21"/>
  <c r="E126" i="21"/>
  <c r="I126" i="21" s="1"/>
  <c r="W125" i="21"/>
  <c r="T125" i="21"/>
  <c r="U125" i="21" s="1"/>
  <c r="P125" i="21"/>
  <c r="M125" i="21"/>
  <c r="O125" i="21" s="1"/>
  <c r="I125" i="21"/>
  <c r="J125" i="21" s="1"/>
  <c r="G125" i="21"/>
  <c r="E125" i="21"/>
  <c r="W124" i="21"/>
  <c r="T124" i="21"/>
  <c r="U124" i="21" s="1"/>
  <c r="O124" i="21"/>
  <c r="P124" i="21" s="1"/>
  <c r="V124" i="21" s="1"/>
  <c r="M124" i="21"/>
  <c r="I124" i="21"/>
  <c r="J124" i="21" s="1"/>
  <c r="G124" i="21"/>
  <c r="E124" i="21"/>
  <c r="W123" i="21"/>
  <c r="U123" i="21"/>
  <c r="T123" i="21"/>
  <c r="O123" i="21"/>
  <c r="P123" i="21" s="1"/>
  <c r="M123" i="21"/>
  <c r="G123" i="21"/>
  <c r="E123" i="21"/>
  <c r="I123" i="21" s="1"/>
  <c r="J123" i="21" s="1"/>
  <c r="T122" i="21"/>
  <c r="U122" i="21" s="1"/>
  <c r="P122" i="21"/>
  <c r="O122" i="21"/>
  <c r="M122" i="21"/>
  <c r="J122" i="21"/>
  <c r="V122" i="21" s="1"/>
  <c r="I122" i="21"/>
  <c r="G122" i="21"/>
  <c r="E122" i="21"/>
  <c r="U121" i="21"/>
  <c r="T121" i="21"/>
  <c r="M121" i="21"/>
  <c r="O121" i="21" s="1"/>
  <c r="P121" i="21" s="1"/>
  <c r="G121" i="21"/>
  <c r="E121" i="21"/>
  <c r="T120" i="21"/>
  <c r="U120" i="21" s="1"/>
  <c r="P120" i="21"/>
  <c r="O120" i="21"/>
  <c r="M120" i="21"/>
  <c r="I120" i="21"/>
  <c r="J120" i="21" s="1"/>
  <c r="G120" i="21"/>
  <c r="E120" i="21"/>
  <c r="U119" i="21"/>
  <c r="T119" i="21"/>
  <c r="M119" i="21"/>
  <c r="O119" i="21" s="1"/>
  <c r="P119" i="21" s="1"/>
  <c r="G119" i="21"/>
  <c r="E119" i="21"/>
  <c r="T118" i="21"/>
  <c r="U118" i="21" s="1"/>
  <c r="P118" i="21"/>
  <c r="O118" i="21"/>
  <c r="M118" i="21"/>
  <c r="I118" i="21"/>
  <c r="J118" i="21" s="1"/>
  <c r="V118" i="21" s="1"/>
  <c r="G118" i="21"/>
  <c r="E118" i="21"/>
  <c r="U117" i="21"/>
  <c r="T117" i="21"/>
  <c r="O117" i="21"/>
  <c r="P117" i="21" s="1"/>
  <c r="M117" i="21"/>
  <c r="G117" i="21"/>
  <c r="E117" i="21"/>
  <c r="I117" i="21" s="1"/>
  <c r="J117" i="21" s="1"/>
  <c r="V117" i="21" s="1"/>
  <c r="T116" i="21"/>
  <c r="U116" i="21" s="1"/>
  <c r="P116" i="21"/>
  <c r="O116" i="21"/>
  <c r="M116" i="21"/>
  <c r="J116" i="21"/>
  <c r="V116" i="21" s="1"/>
  <c r="I116" i="21"/>
  <c r="G116" i="21"/>
  <c r="E116" i="21"/>
  <c r="U115" i="21"/>
  <c r="T115" i="21"/>
  <c r="O115" i="21"/>
  <c r="P115" i="21" s="1"/>
  <c r="M115" i="21"/>
  <c r="G115" i="21"/>
  <c r="E115" i="21"/>
  <c r="I115" i="21" s="1"/>
  <c r="J115" i="21" s="1"/>
  <c r="V115" i="21" s="1"/>
  <c r="T114" i="21"/>
  <c r="U114" i="21" s="1"/>
  <c r="P114" i="21"/>
  <c r="O114" i="21"/>
  <c r="M114" i="21"/>
  <c r="J114" i="21"/>
  <c r="V114" i="21" s="1"/>
  <c r="I114" i="21"/>
  <c r="G114" i="21"/>
  <c r="E114" i="21"/>
  <c r="U113" i="21"/>
  <c r="T113" i="21"/>
  <c r="M113" i="21"/>
  <c r="O113" i="21" s="1"/>
  <c r="P113" i="21" s="1"/>
  <c r="G113" i="21"/>
  <c r="E113" i="21"/>
  <c r="T112" i="21"/>
  <c r="U112" i="21" s="1"/>
  <c r="P112" i="21"/>
  <c r="O112" i="21"/>
  <c r="M112" i="21"/>
  <c r="I112" i="21"/>
  <c r="J112" i="21" s="1"/>
  <c r="G112" i="21"/>
  <c r="E112" i="21"/>
  <c r="U111" i="21"/>
  <c r="T111" i="21"/>
  <c r="M111" i="21"/>
  <c r="O111" i="21" s="1"/>
  <c r="P111" i="21" s="1"/>
  <c r="G111" i="21"/>
  <c r="E111" i="21"/>
  <c r="T110" i="21"/>
  <c r="U110" i="21" s="1"/>
  <c r="P110" i="21"/>
  <c r="O110" i="21"/>
  <c r="M110" i="21"/>
  <c r="I110" i="21"/>
  <c r="J110" i="21" s="1"/>
  <c r="V110" i="21" s="1"/>
  <c r="G110" i="21"/>
  <c r="E110" i="21"/>
  <c r="U109" i="21"/>
  <c r="T109" i="21"/>
  <c r="O109" i="21"/>
  <c r="P109" i="21" s="1"/>
  <c r="M109" i="21"/>
  <c r="G109" i="21"/>
  <c r="E109" i="21"/>
  <c r="I109" i="21" s="1"/>
  <c r="J109" i="21" s="1"/>
  <c r="V109" i="21" s="1"/>
  <c r="T108" i="21"/>
  <c r="U108" i="21" s="1"/>
  <c r="P108" i="21"/>
  <c r="O108" i="21"/>
  <c r="M108" i="21"/>
  <c r="J108" i="21"/>
  <c r="V108" i="21" s="1"/>
  <c r="I108" i="21"/>
  <c r="G108" i="21"/>
  <c r="E108" i="21"/>
  <c r="U107" i="21"/>
  <c r="T107" i="21"/>
  <c r="O107" i="21"/>
  <c r="P107" i="21" s="1"/>
  <c r="M107" i="21"/>
  <c r="G107" i="21"/>
  <c r="E107" i="21"/>
  <c r="I107" i="21" s="1"/>
  <c r="J107" i="21" s="1"/>
  <c r="T106" i="21"/>
  <c r="U106" i="21" s="1"/>
  <c r="P106" i="21"/>
  <c r="O106" i="21"/>
  <c r="M106" i="21"/>
  <c r="J106" i="21"/>
  <c r="V106" i="21" s="1"/>
  <c r="I106" i="21"/>
  <c r="G106" i="21"/>
  <c r="E106" i="21"/>
  <c r="U105" i="21"/>
  <c r="T105" i="21"/>
  <c r="M105" i="21"/>
  <c r="O105" i="21" s="1"/>
  <c r="P105" i="21" s="1"/>
  <c r="G105" i="21"/>
  <c r="E105" i="21"/>
  <c r="T104" i="21"/>
  <c r="U104" i="21" s="1"/>
  <c r="P104" i="21"/>
  <c r="O104" i="21"/>
  <c r="M104" i="21"/>
  <c r="I104" i="21"/>
  <c r="J104" i="21" s="1"/>
  <c r="V104" i="21" s="1"/>
  <c r="G104" i="21"/>
  <c r="E104" i="21"/>
  <c r="U103" i="21"/>
  <c r="T103" i="21"/>
  <c r="M103" i="21"/>
  <c r="O103" i="21" s="1"/>
  <c r="P103" i="21" s="1"/>
  <c r="G103" i="21"/>
  <c r="E103" i="21"/>
  <c r="T102" i="21"/>
  <c r="U102" i="21" s="1"/>
  <c r="P102" i="21"/>
  <c r="O102" i="21"/>
  <c r="M102" i="21"/>
  <c r="I102" i="21"/>
  <c r="J102" i="21" s="1"/>
  <c r="V102" i="21" s="1"/>
  <c r="G102" i="21"/>
  <c r="E102" i="21"/>
  <c r="U101" i="21"/>
  <c r="T101" i="21"/>
  <c r="O101" i="21"/>
  <c r="P101" i="21" s="1"/>
  <c r="M101" i="21"/>
  <c r="G101" i="21"/>
  <c r="E101" i="21"/>
  <c r="I101" i="21" s="1"/>
  <c r="J101" i="21" s="1"/>
  <c r="V101" i="21" s="1"/>
  <c r="T100" i="21"/>
  <c r="U100" i="21" s="1"/>
  <c r="P100" i="21"/>
  <c r="O100" i="21"/>
  <c r="M100" i="21"/>
  <c r="J100" i="21"/>
  <c r="V100" i="21" s="1"/>
  <c r="I100" i="21"/>
  <c r="G100" i="21"/>
  <c r="E100" i="21"/>
  <c r="U99" i="21"/>
  <c r="T99" i="21"/>
  <c r="O99" i="21"/>
  <c r="P99" i="21" s="1"/>
  <c r="M99" i="21"/>
  <c r="G99" i="21"/>
  <c r="E99" i="21"/>
  <c r="I99" i="21" s="1"/>
  <c r="J99" i="21" s="1"/>
  <c r="T98" i="21"/>
  <c r="U98" i="21" s="1"/>
  <c r="P98" i="21"/>
  <c r="O98" i="21"/>
  <c r="M98" i="21"/>
  <c r="J98" i="21"/>
  <c r="V98" i="21" s="1"/>
  <c r="I98" i="21"/>
  <c r="G98" i="21"/>
  <c r="E98" i="21"/>
  <c r="U97" i="21"/>
  <c r="T97" i="21"/>
  <c r="M97" i="21"/>
  <c r="O97" i="21" s="1"/>
  <c r="P97" i="21" s="1"/>
  <c r="G97" i="21"/>
  <c r="E97" i="21"/>
  <c r="T96" i="21"/>
  <c r="U96" i="21" s="1"/>
  <c r="P96" i="21"/>
  <c r="O96" i="21"/>
  <c r="M96" i="21"/>
  <c r="I96" i="21"/>
  <c r="J96" i="21" s="1"/>
  <c r="G96" i="21"/>
  <c r="E96" i="21"/>
  <c r="U95" i="21"/>
  <c r="T95" i="21"/>
  <c r="M95" i="21"/>
  <c r="O95" i="21" s="1"/>
  <c r="P95" i="21" s="1"/>
  <c r="G95" i="21"/>
  <c r="E95" i="21"/>
  <c r="T94" i="21"/>
  <c r="U94" i="21" s="1"/>
  <c r="P94" i="21"/>
  <c r="O94" i="21"/>
  <c r="M94" i="21"/>
  <c r="J94" i="21"/>
  <c r="V94" i="21" s="1"/>
  <c r="I94" i="21"/>
  <c r="G94" i="21"/>
  <c r="E94" i="21"/>
  <c r="U93" i="21"/>
  <c r="T93" i="21"/>
  <c r="M93" i="21"/>
  <c r="O93" i="21" s="1"/>
  <c r="P93" i="21" s="1"/>
  <c r="G93" i="21"/>
  <c r="E93" i="21"/>
  <c r="I93" i="21" s="1"/>
  <c r="J93" i="21" s="1"/>
  <c r="V93" i="21" s="1"/>
  <c r="T92" i="21"/>
  <c r="U92" i="21" s="1"/>
  <c r="O92" i="21"/>
  <c r="P92" i="21" s="1"/>
  <c r="M92" i="21"/>
  <c r="G92" i="21"/>
  <c r="I92" i="21" s="1"/>
  <c r="J92" i="21" s="1"/>
  <c r="V92" i="21" s="1"/>
  <c r="E92" i="21"/>
  <c r="T91" i="21"/>
  <c r="U91" i="21" s="1"/>
  <c r="O91" i="21"/>
  <c r="P91" i="21" s="1"/>
  <c r="M91" i="21"/>
  <c r="G91" i="21"/>
  <c r="E91" i="21"/>
  <c r="I91" i="21" s="1"/>
  <c r="J91" i="21" s="1"/>
  <c r="T90" i="21"/>
  <c r="U90" i="21" s="1"/>
  <c r="O90" i="21"/>
  <c r="P90" i="21" s="1"/>
  <c r="M90" i="21"/>
  <c r="G90" i="21"/>
  <c r="I90" i="21" s="1"/>
  <c r="J90" i="21" s="1"/>
  <c r="E90" i="21"/>
  <c r="T89" i="21"/>
  <c r="U89" i="21" s="1"/>
  <c r="O89" i="21"/>
  <c r="P89" i="21" s="1"/>
  <c r="M89" i="21"/>
  <c r="G89" i="21"/>
  <c r="E89" i="21"/>
  <c r="T88" i="21"/>
  <c r="U88" i="21" s="1"/>
  <c r="P88" i="21"/>
  <c r="O88" i="21"/>
  <c r="M88" i="21"/>
  <c r="I88" i="21"/>
  <c r="J88" i="21" s="1"/>
  <c r="G88" i="21"/>
  <c r="E88" i="21"/>
  <c r="U87" i="21"/>
  <c r="T87" i="21"/>
  <c r="M87" i="21"/>
  <c r="O87" i="21" s="1"/>
  <c r="P87" i="21" s="1"/>
  <c r="G87" i="21"/>
  <c r="E87" i="21"/>
  <c r="T86" i="21"/>
  <c r="U86" i="21" s="1"/>
  <c r="P86" i="21"/>
  <c r="O86" i="21"/>
  <c r="M86" i="21"/>
  <c r="J86" i="21"/>
  <c r="V86" i="21" s="1"/>
  <c r="I86" i="21"/>
  <c r="G86" i="21"/>
  <c r="E86" i="21"/>
  <c r="U85" i="21"/>
  <c r="T85" i="21"/>
  <c r="M85" i="21"/>
  <c r="O85" i="21" s="1"/>
  <c r="P85" i="21" s="1"/>
  <c r="V85" i="21" s="1"/>
  <c r="G85" i="21"/>
  <c r="E85" i="21"/>
  <c r="I85" i="21" s="1"/>
  <c r="J85" i="21" s="1"/>
  <c r="T84" i="21"/>
  <c r="U84" i="21" s="1"/>
  <c r="O84" i="21"/>
  <c r="P84" i="21" s="1"/>
  <c r="M84" i="21"/>
  <c r="G84" i="21"/>
  <c r="I84" i="21" s="1"/>
  <c r="J84" i="21" s="1"/>
  <c r="V84" i="21" s="1"/>
  <c r="E84" i="21"/>
  <c r="T83" i="21"/>
  <c r="U83" i="21" s="1"/>
  <c r="O83" i="21"/>
  <c r="P83" i="21" s="1"/>
  <c r="M83" i="21"/>
  <c r="G83" i="21"/>
  <c r="E83" i="21"/>
  <c r="T82" i="21"/>
  <c r="U82" i="21" s="1"/>
  <c r="O82" i="21"/>
  <c r="P82" i="21" s="1"/>
  <c r="M82" i="21"/>
  <c r="G82" i="21"/>
  <c r="I82" i="21" s="1"/>
  <c r="J82" i="21" s="1"/>
  <c r="E82" i="21"/>
  <c r="T81" i="21"/>
  <c r="U81" i="21" s="1"/>
  <c r="O81" i="21"/>
  <c r="P81" i="21" s="1"/>
  <c r="M81" i="21"/>
  <c r="G81" i="21"/>
  <c r="E81" i="21"/>
  <c r="T80" i="21"/>
  <c r="U80" i="21" s="1"/>
  <c r="P80" i="21"/>
  <c r="O80" i="21"/>
  <c r="M80" i="21"/>
  <c r="J80" i="21"/>
  <c r="V80" i="21" s="1"/>
  <c r="I80" i="21"/>
  <c r="G80" i="21"/>
  <c r="E80" i="21"/>
  <c r="U79" i="21"/>
  <c r="T79" i="21"/>
  <c r="M79" i="21"/>
  <c r="O79" i="21" s="1"/>
  <c r="P79" i="21" s="1"/>
  <c r="G79" i="21"/>
  <c r="E79" i="21"/>
  <c r="T78" i="21"/>
  <c r="U78" i="21" s="1"/>
  <c r="P78" i="21"/>
  <c r="O78" i="21"/>
  <c r="M78" i="21"/>
  <c r="J78" i="21"/>
  <c r="V78" i="21" s="1"/>
  <c r="I78" i="21"/>
  <c r="G78" i="21"/>
  <c r="E78" i="21"/>
  <c r="U77" i="21"/>
  <c r="T77" i="21"/>
  <c r="M77" i="21"/>
  <c r="O77" i="21" s="1"/>
  <c r="P77" i="21" s="1"/>
  <c r="V77" i="21" s="1"/>
  <c r="G77" i="21"/>
  <c r="E77" i="21"/>
  <c r="I77" i="21" s="1"/>
  <c r="J77" i="21" s="1"/>
  <c r="T76" i="21"/>
  <c r="U76" i="21" s="1"/>
  <c r="O76" i="21"/>
  <c r="P76" i="21" s="1"/>
  <c r="M76" i="21"/>
  <c r="G76" i="21"/>
  <c r="I76" i="21" s="1"/>
  <c r="J76" i="21" s="1"/>
  <c r="V76" i="21" s="1"/>
  <c r="E76" i="21"/>
  <c r="T75" i="21"/>
  <c r="U75" i="21" s="1"/>
  <c r="O75" i="21"/>
  <c r="P75" i="21" s="1"/>
  <c r="M75" i="21"/>
  <c r="G75" i="21"/>
  <c r="E75" i="21"/>
  <c r="T74" i="21"/>
  <c r="U74" i="21" s="1"/>
  <c r="P74" i="21"/>
  <c r="O74" i="21"/>
  <c r="M74" i="21"/>
  <c r="I74" i="21"/>
  <c r="J74" i="21" s="1"/>
  <c r="V74" i="21" s="1"/>
  <c r="G74" i="21"/>
  <c r="E74" i="21"/>
  <c r="U73" i="21"/>
  <c r="T73" i="21"/>
  <c r="M73" i="21"/>
  <c r="O73" i="21" s="1"/>
  <c r="P73" i="21" s="1"/>
  <c r="G73" i="21"/>
  <c r="E73" i="21"/>
  <c r="I73" i="21" s="1"/>
  <c r="J73" i="21" s="1"/>
  <c r="V73" i="21" s="1"/>
  <c r="T72" i="21"/>
  <c r="U72" i="21" s="1"/>
  <c r="P72" i="21"/>
  <c r="O72" i="21"/>
  <c r="M72" i="21"/>
  <c r="I72" i="21"/>
  <c r="J72" i="21" s="1"/>
  <c r="V72" i="21" s="1"/>
  <c r="G72" i="21"/>
  <c r="E72" i="21"/>
  <c r="U71" i="21"/>
  <c r="T71" i="21"/>
  <c r="O71" i="21"/>
  <c r="P71" i="21" s="1"/>
  <c r="M71" i="21"/>
  <c r="G71" i="21"/>
  <c r="E71" i="21"/>
  <c r="I71" i="21" s="1"/>
  <c r="J71" i="21" s="1"/>
  <c r="V71" i="21" s="1"/>
  <c r="T70" i="21"/>
  <c r="U70" i="21" s="1"/>
  <c r="P70" i="21"/>
  <c r="O70" i="21"/>
  <c r="M70" i="21"/>
  <c r="J70" i="21"/>
  <c r="V70" i="21" s="1"/>
  <c r="I70" i="21"/>
  <c r="G70" i="21"/>
  <c r="E70" i="21"/>
  <c r="U69" i="21"/>
  <c r="T69" i="21"/>
  <c r="M69" i="21"/>
  <c r="O69" i="21" s="1"/>
  <c r="P69" i="21" s="1"/>
  <c r="V69" i="21" s="1"/>
  <c r="G69" i="21"/>
  <c r="E69" i="21"/>
  <c r="I69" i="21" s="1"/>
  <c r="J69" i="21" s="1"/>
  <c r="T68" i="21"/>
  <c r="U68" i="21" s="1"/>
  <c r="P68" i="21"/>
  <c r="O68" i="21"/>
  <c r="M68" i="21"/>
  <c r="I68" i="21"/>
  <c r="J68" i="21" s="1"/>
  <c r="V68" i="21" s="1"/>
  <c r="G68" i="21"/>
  <c r="E68" i="21"/>
  <c r="U67" i="21"/>
  <c r="T67" i="21"/>
  <c r="M67" i="21"/>
  <c r="O67" i="21" s="1"/>
  <c r="P67" i="21" s="1"/>
  <c r="G67" i="21"/>
  <c r="E67" i="21"/>
  <c r="T66" i="21"/>
  <c r="U66" i="21" s="1"/>
  <c r="P66" i="21"/>
  <c r="O66" i="21"/>
  <c r="M66" i="21"/>
  <c r="I66" i="21"/>
  <c r="J66" i="21" s="1"/>
  <c r="V66" i="21" s="1"/>
  <c r="G66" i="21"/>
  <c r="E66" i="21"/>
  <c r="U65" i="21"/>
  <c r="T65" i="21"/>
  <c r="M65" i="21"/>
  <c r="O65" i="21" s="1"/>
  <c r="P65" i="21" s="1"/>
  <c r="G65" i="21"/>
  <c r="E65" i="21"/>
  <c r="I65" i="21" s="1"/>
  <c r="J65" i="21" s="1"/>
  <c r="T64" i="21"/>
  <c r="U64" i="21" s="1"/>
  <c r="P64" i="21"/>
  <c r="O64" i="21"/>
  <c r="M64" i="21"/>
  <c r="I64" i="21"/>
  <c r="J64" i="21" s="1"/>
  <c r="V64" i="21" s="1"/>
  <c r="G64" i="21"/>
  <c r="E64" i="21"/>
  <c r="U63" i="21"/>
  <c r="T63" i="21"/>
  <c r="O63" i="21"/>
  <c r="P63" i="21" s="1"/>
  <c r="M63" i="21"/>
  <c r="G63" i="21"/>
  <c r="E63" i="21"/>
  <c r="I63" i="21" s="1"/>
  <c r="J63" i="21" s="1"/>
  <c r="V63" i="21" s="1"/>
  <c r="T62" i="21"/>
  <c r="U62" i="21" s="1"/>
  <c r="P62" i="21"/>
  <c r="O62" i="21"/>
  <c r="M62" i="21"/>
  <c r="J62" i="21"/>
  <c r="V62" i="21" s="1"/>
  <c r="I62" i="21"/>
  <c r="G62" i="21"/>
  <c r="E62" i="21"/>
  <c r="U61" i="21"/>
  <c r="T61" i="21"/>
  <c r="M61" i="21"/>
  <c r="O61" i="21" s="1"/>
  <c r="P61" i="21" s="1"/>
  <c r="V61" i="21" s="1"/>
  <c r="G61" i="21"/>
  <c r="E61" i="21"/>
  <c r="I61" i="21" s="1"/>
  <c r="J61" i="21" s="1"/>
  <c r="T60" i="21"/>
  <c r="U60" i="21" s="1"/>
  <c r="P60" i="21"/>
  <c r="O60" i="21"/>
  <c r="M60" i="21"/>
  <c r="I60" i="21"/>
  <c r="J60" i="21" s="1"/>
  <c r="V60" i="21" s="1"/>
  <c r="G60" i="21"/>
  <c r="E60" i="21"/>
  <c r="U59" i="21"/>
  <c r="T59" i="21"/>
  <c r="M59" i="21"/>
  <c r="O59" i="21" s="1"/>
  <c r="P59" i="21" s="1"/>
  <c r="G59" i="21"/>
  <c r="E59" i="21"/>
  <c r="T58" i="21"/>
  <c r="U58" i="21" s="1"/>
  <c r="P58" i="21"/>
  <c r="O58" i="21"/>
  <c r="M58" i="21"/>
  <c r="I58" i="21"/>
  <c r="J58" i="21" s="1"/>
  <c r="V58" i="21" s="1"/>
  <c r="G58" i="21"/>
  <c r="E58" i="21"/>
  <c r="U57" i="21"/>
  <c r="T57" i="21"/>
  <c r="M57" i="21"/>
  <c r="O57" i="21" s="1"/>
  <c r="P57" i="21" s="1"/>
  <c r="G57" i="21"/>
  <c r="E57" i="21"/>
  <c r="I57" i="21" s="1"/>
  <c r="J57" i="21" s="1"/>
  <c r="V57" i="21" s="1"/>
  <c r="T56" i="21"/>
  <c r="U56" i="21" s="1"/>
  <c r="P56" i="21"/>
  <c r="O56" i="21"/>
  <c r="M56" i="21"/>
  <c r="I56" i="21"/>
  <c r="J56" i="21" s="1"/>
  <c r="V56" i="21" s="1"/>
  <c r="G56" i="21"/>
  <c r="E56" i="21"/>
  <c r="U55" i="21"/>
  <c r="T55" i="21"/>
  <c r="O55" i="21"/>
  <c r="P55" i="21" s="1"/>
  <c r="M55" i="21"/>
  <c r="G55" i="21"/>
  <c r="E55" i="21"/>
  <c r="I55" i="21" s="1"/>
  <c r="J55" i="21" s="1"/>
  <c r="V55" i="21" s="1"/>
  <c r="T54" i="21"/>
  <c r="U54" i="21" s="1"/>
  <c r="P54" i="21"/>
  <c r="O54" i="21"/>
  <c r="M54" i="21"/>
  <c r="J54" i="21"/>
  <c r="V54" i="21" s="1"/>
  <c r="I54" i="21"/>
  <c r="G54" i="21"/>
  <c r="E54" i="21"/>
  <c r="U53" i="21"/>
  <c r="T53" i="21"/>
  <c r="M53" i="21"/>
  <c r="O53" i="21" s="1"/>
  <c r="P53" i="21" s="1"/>
  <c r="V53" i="21" s="1"/>
  <c r="G53" i="21"/>
  <c r="E53" i="21"/>
  <c r="I53" i="21" s="1"/>
  <c r="J53" i="21" s="1"/>
  <c r="T52" i="21"/>
  <c r="U52" i="21" s="1"/>
  <c r="P52" i="21"/>
  <c r="O52" i="21"/>
  <c r="M52" i="21"/>
  <c r="I52" i="21"/>
  <c r="J52" i="21" s="1"/>
  <c r="V52" i="21" s="1"/>
  <c r="G52" i="21"/>
  <c r="E52" i="21"/>
  <c r="U51" i="21"/>
  <c r="T51" i="21"/>
  <c r="M51" i="21"/>
  <c r="O51" i="21" s="1"/>
  <c r="P51" i="21" s="1"/>
  <c r="G51" i="21"/>
  <c r="E51" i="21"/>
  <c r="T50" i="21"/>
  <c r="U50" i="21" s="1"/>
  <c r="P50" i="21"/>
  <c r="O50" i="21"/>
  <c r="M50" i="21"/>
  <c r="I50" i="21"/>
  <c r="J50" i="21" s="1"/>
  <c r="V50" i="21" s="1"/>
  <c r="G50" i="21"/>
  <c r="E50" i="21"/>
  <c r="U49" i="21"/>
  <c r="T49" i="21"/>
  <c r="M49" i="21"/>
  <c r="O49" i="21" s="1"/>
  <c r="P49" i="21" s="1"/>
  <c r="G49" i="21"/>
  <c r="E49" i="21"/>
  <c r="I49" i="21" s="1"/>
  <c r="J49" i="21" s="1"/>
  <c r="T48" i="21"/>
  <c r="U48" i="21" s="1"/>
  <c r="P48" i="21"/>
  <c r="O48" i="21"/>
  <c r="M48" i="21"/>
  <c r="I48" i="21"/>
  <c r="J48" i="21" s="1"/>
  <c r="V48" i="21" s="1"/>
  <c r="G48" i="21"/>
  <c r="E48" i="21"/>
  <c r="U47" i="21"/>
  <c r="T47" i="21"/>
  <c r="O47" i="21"/>
  <c r="P47" i="21" s="1"/>
  <c r="M47" i="21"/>
  <c r="G47" i="21"/>
  <c r="E47" i="21"/>
  <c r="I47" i="21" s="1"/>
  <c r="J47" i="21" s="1"/>
  <c r="V47" i="21" s="1"/>
  <c r="T46" i="21"/>
  <c r="U46" i="21" s="1"/>
  <c r="P46" i="21"/>
  <c r="O46" i="21"/>
  <c r="M46" i="21"/>
  <c r="J46" i="21"/>
  <c r="V46" i="21" s="1"/>
  <c r="I46" i="21"/>
  <c r="G46" i="21"/>
  <c r="E46" i="21"/>
  <c r="U45" i="21"/>
  <c r="T45" i="21"/>
  <c r="M45" i="21"/>
  <c r="O45" i="21" s="1"/>
  <c r="P45" i="21" s="1"/>
  <c r="V45" i="21" s="1"/>
  <c r="G45" i="21"/>
  <c r="E45" i="21"/>
  <c r="I45" i="21" s="1"/>
  <c r="J45" i="21" s="1"/>
  <c r="T44" i="21"/>
  <c r="U44" i="21" s="1"/>
  <c r="P44" i="21"/>
  <c r="O44" i="21"/>
  <c r="M44" i="21"/>
  <c r="I44" i="21"/>
  <c r="J44" i="21" s="1"/>
  <c r="V44" i="21" s="1"/>
  <c r="G44" i="21"/>
  <c r="E44" i="21"/>
  <c r="U43" i="21"/>
  <c r="T43" i="21"/>
  <c r="M43" i="21"/>
  <c r="O43" i="21" s="1"/>
  <c r="P43" i="21" s="1"/>
  <c r="G43" i="21"/>
  <c r="E43" i="21"/>
  <c r="T42" i="21"/>
  <c r="U42" i="21" s="1"/>
  <c r="P42" i="21"/>
  <c r="O42" i="21"/>
  <c r="M42" i="21"/>
  <c r="I42" i="21"/>
  <c r="J42" i="21" s="1"/>
  <c r="V42" i="21" s="1"/>
  <c r="G42" i="21"/>
  <c r="E42" i="21"/>
  <c r="U41" i="21"/>
  <c r="T41" i="21"/>
  <c r="M41" i="21"/>
  <c r="O41" i="21" s="1"/>
  <c r="P41" i="21" s="1"/>
  <c r="G41" i="21"/>
  <c r="E41" i="21"/>
  <c r="I41" i="21" s="1"/>
  <c r="J41" i="21" s="1"/>
  <c r="V41" i="21" s="1"/>
  <c r="T40" i="21"/>
  <c r="U40" i="21" s="1"/>
  <c r="P40" i="21"/>
  <c r="O40" i="21"/>
  <c r="M40" i="21"/>
  <c r="I40" i="21"/>
  <c r="J40" i="21" s="1"/>
  <c r="V40" i="21" s="1"/>
  <c r="G40" i="21"/>
  <c r="E40" i="21"/>
  <c r="U39" i="21"/>
  <c r="T39" i="21"/>
  <c r="O39" i="21"/>
  <c r="P39" i="21" s="1"/>
  <c r="M39" i="21"/>
  <c r="G39" i="21"/>
  <c r="E39" i="21"/>
  <c r="I39" i="21" s="1"/>
  <c r="J39" i="21" s="1"/>
  <c r="V39" i="21" s="1"/>
  <c r="T38" i="21"/>
  <c r="U38" i="21" s="1"/>
  <c r="P38" i="21"/>
  <c r="O38" i="21"/>
  <c r="M38" i="21"/>
  <c r="J38" i="21"/>
  <c r="V38" i="21" s="1"/>
  <c r="I38" i="21"/>
  <c r="G38" i="21"/>
  <c r="E38" i="21"/>
  <c r="U37" i="21"/>
  <c r="T37" i="21"/>
  <c r="M37" i="21"/>
  <c r="O37" i="21" s="1"/>
  <c r="P37" i="21" s="1"/>
  <c r="V37" i="21" s="1"/>
  <c r="G37" i="21"/>
  <c r="E37" i="21"/>
  <c r="I37" i="21" s="1"/>
  <c r="J37" i="21" s="1"/>
  <c r="T36" i="21"/>
  <c r="U36" i="21" s="1"/>
  <c r="P36" i="21"/>
  <c r="O36" i="21"/>
  <c r="M36" i="21"/>
  <c r="I36" i="21"/>
  <c r="J36" i="21" s="1"/>
  <c r="V36" i="21" s="1"/>
  <c r="G36" i="21"/>
  <c r="E36" i="21"/>
  <c r="U35" i="21"/>
  <c r="T35" i="21"/>
  <c r="M35" i="21"/>
  <c r="O35" i="21" s="1"/>
  <c r="P35" i="21" s="1"/>
  <c r="G35" i="21"/>
  <c r="E35" i="21"/>
  <c r="T34" i="21"/>
  <c r="U34" i="21" s="1"/>
  <c r="P34" i="21"/>
  <c r="O34" i="21"/>
  <c r="M34" i="21"/>
  <c r="I34" i="21"/>
  <c r="J34" i="21" s="1"/>
  <c r="V34" i="21" s="1"/>
  <c r="G34" i="21"/>
  <c r="E34" i="21"/>
  <c r="T33" i="21"/>
  <c r="U33" i="21" s="1"/>
  <c r="M33" i="21"/>
  <c r="O33" i="21" s="1"/>
  <c r="P33" i="21" s="1"/>
  <c r="G33" i="21"/>
  <c r="E33" i="21"/>
  <c r="T32" i="21"/>
  <c r="U32" i="21" s="1"/>
  <c r="P32" i="21"/>
  <c r="O32" i="21"/>
  <c r="M32" i="21"/>
  <c r="I32" i="21"/>
  <c r="J32" i="21" s="1"/>
  <c r="V32" i="21" s="1"/>
  <c r="G32" i="21"/>
  <c r="E32" i="21"/>
  <c r="U31" i="21"/>
  <c r="T31" i="21"/>
  <c r="M31" i="21"/>
  <c r="O31" i="21" s="1"/>
  <c r="P31" i="21" s="1"/>
  <c r="J31" i="21"/>
  <c r="V31" i="21" s="1"/>
  <c r="G31" i="21"/>
  <c r="E31" i="21"/>
  <c r="I31" i="21" s="1"/>
  <c r="T30" i="21"/>
  <c r="U30" i="21" s="1"/>
  <c r="O30" i="21"/>
  <c r="P30" i="21" s="1"/>
  <c r="M30" i="21"/>
  <c r="G30" i="21"/>
  <c r="I30" i="21" s="1"/>
  <c r="J30" i="21" s="1"/>
  <c r="E30" i="21"/>
  <c r="T29" i="21"/>
  <c r="U29" i="21" s="1"/>
  <c r="M29" i="21"/>
  <c r="O29" i="21" s="1"/>
  <c r="P29" i="21" s="1"/>
  <c r="G29" i="21"/>
  <c r="E29" i="21"/>
  <c r="I29" i="21" s="1"/>
  <c r="J29" i="21" s="1"/>
  <c r="T28" i="21"/>
  <c r="U28" i="21" s="1"/>
  <c r="O28" i="21"/>
  <c r="P28" i="21" s="1"/>
  <c r="M28" i="21"/>
  <c r="G28" i="21"/>
  <c r="I28" i="21" s="1"/>
  <c r="J28" i="21" s="1"/>
  <c r="V28" i="21" s="1"/>
  <c r="E28" i="21"/>
  <c r="T27" i="21"/>
  <c r="U27" i="21" s="1"/>
  <c r="O27" i="21"/>
  <c r="P27" i="21" s="1"/>
  <c r="M27" i="21"/>
  <c r="G27" i="21"/>
  <c r="E27" i="21"/>
  <c r="I27" i="21" s="1"/>
  <c r="J27" i="21" s="1"/>
  <c r="V27" i="21" s="1"/>
  <c r="T26" i="21"/>
  <c r="U26" i="21" s="1"/>
  <c r="O26" i="21"/>
  <c r="P26" i="21" s="1"/>
  <c r="M26" i="21"/>
  <c r="G26" i="21"/>
  <c r="I26" i="21" s="1"/>
  <c r="J26" i="21" s="1"/>
  <c r="E26" i="21"/>
  <c r="T25" i="21"/>
  <c r="U25" i="21" s="1"/>
  <c r="M25" i="21"/>
  <c r="O25" i="21" s="1"/>
  <c r="P25" i="21" s="1"/>
  <c r="G25" i="21"/>
  <c r="E25" i="21"/>
  <c r="T24" i="21"/>
  <c r="U24" i="21" s="1"/>
  <c r="P24" i="21"/>
  <c r="O24" i="21"/>
  <c r="M24" i="21"/>
  <c r="I24" i="21"/>
  <c r="J24" i="21" s="1"/>
  <c r="V24" i="21" s="1"/>
  <c r="G24" i="21"/>
  <c r="E24" i="21"/>
  <c r="U23" i="21"/>
  <c r="T23" i="21"/>
  <c r="M23" i="21"/>
  <c r="O23" i="21" s="1"/>
  <c r="P23" i="21" s="1"/>
  <c r="J23" i="21"/>
  <c r="G23" i="21"/>
  <c r="E23" i="21"/>
  <c r="I23" i="21" s="1"/>
  <c r="T22" i="21"/>
  <c r="U22" i="21" s="1"/>
  <c r="O22" i="21"/>
  <c r="P22" i="21" s="1"/>
  <c r="M22" i="21"/>
  <c r="G22" i="21"/>
  <c r="I22" i="21" s="1"/>
  <c r="J22" i="21" s="1"/>
  <c r="V22" i="21" s="1"/>
  <c r="E22" i="21"/>
  <c r="T21" i="21"/>
  <c r="U21" i="21" s="1"/>
  <c r="M21" i="21"/>
  <c r="O21" i="21" s="1"/>
  <c r="P21" i="21" s="1"/>
  <c r="G21" i="21"/>
  <c r="E21" i="21"/>
  <c r="I21" i="21" s="1"/>
  <c r="J21" i="21" s="1"/>
  <c r="V21" i="21" s="1"/>
  <c r="T20" i="21"/>
  <c r="U20" i="21" s="1"/>
  <c r="O20" i="21"/>
  <c r="P20" i="21" s="1"/>
  <c r="M20" i="21"/>
  <c r="G20" i="21"/>
  <c r="I20" i="21" s="1"/>
  <c r="J20" i="21" s="1"/>
  <c r="V20" i="21" s="1"/>
  <c r="E20" i="21"/>
  <c r="T19" i="21"/>
  <c r="U19" i="21" s="1"/>
  <c r="O19" i="21"/>
  <c r="P19" i="21" s="1"/>
  <c r="M19" i="21"/>
  <c r="G19" i="21"/>
  <c r="E19" i="21"/>
  <c r="I19" i="21" s="1"/>
  <c r="J19" i="21" s="1"/>
  <c r="V19" i="21" s="1"/>
  <c r="T18" i="21"/>
  <c r="U18" i="21" s="1"/>
  <c r="O18" i="21"/>
  <c r="P18" i="21" s="1"/>
  <c r="M18" i="21"/>
  <c r="G18" i="21"/>
  <c r="I18" i="21" s="1"/>
  <c r="J18" i="21" s="1"/>
  <c r="E18" i="21"/>
  <c r="T17" i="21"/>
  <c r="U17" i="21" s="1"/>
  <c r="M17" i="21"/>
  <c r="O17" i="21" s="1"/>
  <c r="P17" i="21" s="1"/>
  <c r="G17" i="21"/>
  <c r="E17" i="21"/>
  <c r="T16" i="21"/>
  <c r="U16" i="21" s="1"/>
  <c r="P16" i="21"/>
  <c r="O16" i="21"/>
  <c r="M16" i="21"/>
  <c r="I16" i="21"/>
  <c r="J16" i="21" s="1"/>
  <c r="V16" i="21" s="1"/>
  <c r="G16" i="21"/>
  <c r="E16" i="21"/>
  <c r="U15" i="21"/>
  <c r="T15" i="21"/>
  <c r="M15" i="21"/>
  <c r="O15" i="21" s="1"/>
  <c r="P15" i="21" s="1"/>
  <c r="J15" i="21"/>
  <c r="V15" i="21" s="1"/>
  <c r="G15" i="21"/>
  <c r="E15" i="21"/>
  <c r="I15" i="21" s="1"/>
  <c r="T14" i="21"/>
  <c r="U14" i="21" s="1"/>
  <c r="O14" i="21"/>
  <c r="P14" i="21" s="1"/>
  <c r="M14" i="21"/>
  <c r="G14" i="21"/>
  <c r="I14" i="21" s="1"/>
  <c r="J14" i="21" s="1"/>
  <c r="V14" i="21" s="1"/>
  <c r="E14" i="21"/>
  <c r="T13" i="21"/>
  <c r="U13" i="21" s="1"/>
  <c r="M13" i="21"/>
  <c r="O13" i="21" s="1"/>
  <c r="P13" i="21" s="1"/>
  <c r="G13" i="21"/>
  <c r="E13" i="21"/>
  <c r="I13" i="21" s="1"/>
  <c r="J13" i="21" s="1"/>
  <c r="T12" i="21"/>
  <c r="U12" i="21" s="1"/>
  <c r="O12" i="21"/>
  <c r="P12" i="21" s="1"/>
  <c r="M12" i="21"/>
  <c r="G12" i="21"/>
  <c r="I12" i="21" s="1"/>
  <c r="J12" i="21" s="1"/>
  <c r="E12" i="21"/>
  <c r="T11" i="21"/>
  <c r="U11" i="21" s="1"/>
  <c r="O11" i="21"/>
  <c r="P11" i="21" s="1"/>
  <c r="M11" i="21"/>
  <c r="G11" i="21"/>
  <c r="E11" i="21"/>
  <c r="I11" i="21" s="1"/>
  <c r="J11" i="21" s="1"/>
  <c r="V11" i="21" s="1"/>
  <c r="T10" i="21"/>
  <c r="U10" i="21" s="1"/>
  <c r="O10" i="21"/>
  <c r="P10" i="21" s="1"/>
  <c r="M10" i="21"/>
  <c r="G10" i="21"/>
  <c r="I10" i="21" s="1"/>
  <c r="J10" i="21" s="1"/>
  <c r="V10" i="21" s="1"/>
  <c r="E10" i="21"/>
  <c r="T9" i="21"/>
  <c r="U9" i="21" s="1"/>
  <c r="M9" i="21"/>
  <c r="O9" i="21" s="1"/>
  <c r="P9" i="21" s="1"/>
  <c r="G9" i="21"/>
  <c r="E9" i="21"/>
  <c r="T8" i="21"/>
  <c r="U8" i="21" s="1"/>
  <c r="P8" i="21"/>
  <c r="O8" i="21"/>
  <c r="M8" i="21"/>
  <c r="I8" i="21"/>
  <c r="J8" i="21" s="1"/>
  <c r="V8" i="21" s="1"/>
  <c r="G8" i="21"/>
  <c r="E8" i="21"/>
  <c r="U7" i="21"/>
  <c r="T7" i="21"/>
  <c r="M7" i="21"/>
  <c r="O7" i="21" s="1"/>
  <c r="P7" i="21" s="1"/>
  <c r="J7" i="21"/>
  <c r="V7" i="21" s="1"/>
  <c r="G7" i="21"/>
  <c r="E7" i="21"/>
  <c r="I7" i="21" s="1"/>
  <c r="T6" i="21"/>
  <c r="U6" i="21" s="1"/>
  <c r="O6" i="21"/>
  <c r="P6" i="21" s="1"/>
  <c r="M6" i="21"/>
  <c r="G6" i="21"/>
  <c r="I6" i="21" s="1"/>
  <c r="J6" i="21" s="1"/>
  <c r="E6" i="21"/>
  <c r="T5" i="21"/>
  <c r="U5" i="21" s="1"/>
  <c r="M5" i="21"/>
  <c r="O5" i="21" s="1"/>
  <c r="P5" i="21" s="1"/>
  <c r="G5" i="21"/>
  <c r="E5" i="21"/>
  <c r="I5" i="21" s="1"/>
  <c r="J5" i="21" s="1"/>
  <c r="T4" i="21"/>
  <c r="U4" i="21" s="1"/>
  <c r="O4" i="21"/>
  <c r="P4" i="21" s="1"/>
  <c r="M4" i="21"/>
  <c r="G4" i="21"/>
  <c r="I4" i="21" s="1"/>
  <c r="J4" i="21" s="1"/>
  <c r="E4" i="21"/>
  <c r="T3" i="21"/>
  <c r="U3" i="21" s="1"/>
  <c r="O3" i="21"/>
  <c r="P3" i="21" s="1"/>
  <c r="M3" i="21"/>
  <c r="G3" i="21"/>
  <c r="E3" i="21"/>
  <c r="I3" i="21" s="1"/>
  <c r="J3" i="21" s="1"/>
  <c r="V3" i="21" s="1"/>
  <c r="V29" i="21" l="1"/>
  <c r="V4" i="21"/>
  <c r="V18" i="21"/>
  <c r="V49" i="21"/>
  <c r="V65" i="21"/>
  <c r="V82" i="21"/>
  <c r="V5" i="21"/>
  <c r="V30" i="21"/>
  <c r="V6" i="21"/>
  <c r="V12" i="21"/>
  <c r="V13" i="21"/>
  <c r="V23" i="21"/>
  <c r="V26" i="21"/>
  <c r="V112" i="21"/>
  <c r="V123" i="21"/>
  <c r="V90" i="21"/>
  <c r="V91" i="21"/>
  <c r="V99" i="21"/>
  <c r="V120" i="21"/>
  <c r="V125" i="21"/>
  <c r="V127" i="21"/>
  <c r="I9" i="21"/>
  <c r="J9" i="21" s="1"/>
  <c r="V9" i="21" s="1"/>
  <c r="I17" i="21"/>
  <c r="J17" i="21" s="1"/>
  <c r="V17" i="21" s="1"/>
  <c r="I25" i="21"/>
  <c r="J25" i="21" s="1"/>
  <c r="V25" i="21" s="1"/>
  <c r="I33" i="21"/>
  <c r="J33" i="21" s="1"/>
  <c r="V33" i="21" s="1"/>
  <c r="I35" i="21"/>
  <c r="J35" i="21" s="1"/>
  <c r="V35" i="21" s="1"/>
  <c r="I43" i="21"/>
  <c r="J43" i="21" s="1"/>
  <c r="V43" i="21" s="1"/>
  <c r="I51" i="21"/>
  <c r="J51" i="21" s="1"/>
  <c r="V51" i="21" s="1"/>
  <c r="I59" i="21"/>
  <c r="J59" i="21" s="1"/>
  <c r="V59" i="21" s="1"/>
  <c r="I67" i="21"/>
  <c r="J67" i="21" s="1"/>
  <c r="V67" i="21" s="1"/>
  <c r="I75" i="21"/>
  <c r="J75" i="21" s="1"/>
  <c r="V75" i="21" s="1"/>
  <c r="I83" i="21"/>
  <c r="J83" i="21" s="1"/>
  <c r="V83" i="21" s="1"/>
  <c r="V88" i="21"/>
  <c r="V96" i="21"/>
  <c r="V107" i="21"/>
  <c r="I81" i="21"/>
  <c r="J81" i="21" s="1"/>
  <c r="V81" i="21" s="1"/>
  <c r="I89" i="21"/>
  <c r="J89" i="21" s="1"/>
  <c r="V89" i="21" s="1"/>
  <c r="I103" i="21"/>
  <c r="J103" i="21" s="1"/>
  <c r="V103" i="21" s="1"/>
  <c r="I111" i="21"/>
  <c r="J111" i="21" s="1"/>
  <c r="V111" i="21" s="1"/>
  <c r="I119" i="21"/>
  <c r="J119" i="21" s="1"/>
  <c r="V119" i="21" s="1"/>
  <c r="V128" i="21"/>
  <c r="I79" i="21"/>
  <c r="J79" i="21" s="1"/>
  <c r="V79" i="21" s="1"/>
  <c r="I87" i="21"/>
  <c r="J87" i="21" s="1"/>
  <c r="V87" i="21" s="1"/>
  <c r="I95" i="21"/>
  <c r="J95" i="21" s="1"/>
  <c r="V95" i="21" s="1"/>
  <c r="I97" i="21"/>
  <c r="J97" i="21" s="1"/>
  <c r="V97" i="21" s="1"/>
  <c r="I105" i="21"/>
  <c r="J105" i="21" s="1"/>
  <c r="V105" i="21" s="1"/>
  <c r="I113" i="21"/>
  <c r="J113" i="21" s="1"/>
  <c r="V113" i="21" s="1"/>
  <c r="I121" i="21"/>
  <c r="J121" i="21" s="1"/>
  <c r="V121" i="21" s="1"/>
  <c r="W53" i="20" l="1"/>
  <c r="Y53" i="20" s="1"/>
  <c r="Z53" i="20" s="1"/>
  <c r="O53" i="20"/>
  <c r="Q53" i="20" s="1"/>
  <c r="R53" i="20" s="1"/>
  <c r="J53" i="20"/>
  <c r="AA53" i="20" s="1"/>
  <c r="I53" i="20"/>
  <c r="Y52" i="20"/>
  <c r="Z52" i="20" s="1"/>
  <c r="W52" i="20"/>
  <c r="O52" i="20"/>
  <c r="Q52" i="20" s="1"/>
  <c r="R52" i="20" s="1"/>
  <c r="I52" i="20"/>
  <c r="J52" i="20" s="1"/>
  <c r="W51" i="20"/>
  <c r="Y51" i="20" s="1"/>
  <c r="Z51" i="20" s="1"/>
  <c r="Q51" i="20"/>
  <c r="R51" i="20" s="1"/>
  <c r="AA51" i="20" s="1"/>
  <c r="O51" i="20"/>
  <c r="I51" i="20"/>
  <c r="J51" i="20" s="1"/>
  <c r="W50" i="20"/>
  <c r="Y50" i="20" s="1"/>
  <c r="Z50" i="20" s="1"/>
  <c r="O50" i="20"/>
  <c r="Q50" i="20" s="1"/>
  <c r="R50" i="20" s="1"/>
  <c r="I50" i="20"/>
  <c r="J50" i="20" s="1"/>
  <c r="AA50" i="20" s="1"/>
  <c r="W49" i="20"/>
  <c r="Y49" i="20" s="1"/>
  <c r="Z49" i="20" s="1"/>
  <c r="O49" i="20"/>
  <c r="Q49" i="20" s="1"/>
  <c r="R49" i="20" s="1"/>
  <c r="J49" i="20"/>
  <c r="AA49" i="20" s="1"/>
  <c r="I49" i="20"/>
  <c r="Y48" i="20"/>
  <c r="Z48" i="20" s="1"/>
  <c r="W48" i="20"/>
  <c r="O48" i="20"/>
  <c r="Q48" i="20" s="1"/>
  <c r="R48" i="20" s="1"/>
  <c r="I48" i="20"/>
  <c r="J48" i="20" s="1"/>
  <c r="AA48" i="20" s="1"/>
  <c r="W47" i="20"/>
  <c r="Y47" i="20" s="1"/>
  <c r="Z47" i="20" s="1"/>
  <c r="R47" i="20"/>
  <c r="Q47" i="20"/>
  <c r="O47" i="20"/>
  <c r="I47" i="20"/>
  <c r="J47" i="20" s="1"/>
  <c r="AA47" i="20" s="1"/>
  <c r="W46" i="20"/>
  <c r="Y46" i="20" s="1"/>
  <c r="Z46" i="20" s="1"/>
  <c r="R46" i="20"/>
  <c r="O46" i="20"/>
  <c r="Q46" i="20" s="1"/>
  <c r="I46" i="20"/>
  <c r="J46" i="20" s="1"/>
  <c r="W45" i="20"/>
  <c r="Y45" i="20" s="1"/>
  <c r="Z45" i="20" s="1"/>
  <c r="O45" i="20"/>
  <c r="Q45" i="20" s="1"/>
  <c r="R45" i="20" s="1"/>
  <c r="J45" i="20"/>
  <c r="I45" i="20"/>
  <c r="Z44" i="20"/>
  <c r="Y44" i="20"/>
  <c r="W44" i="20"/>
  <c r="Q44" i="20"/>
  <c r="R44" i="20" s="1"/>
  <c r="O44" i="20"/>
  <c r="I44" i="20"/>
  <c r="J44" i="20" s="1"/>
  <c r="Z43" i="20"/>
  <c r="W43" i="20"/>
  <c r="Y43" i="20" s="1"/>
  <c r="Q43" i="20"/>
  <c r="R43" i="20" s="1"/>
  <c r="O43" i="20"/>
  <c r="I43" i="20"/>
  <c r="J43" i="20" s="1"/>
  <c r="Y42" i="20"/>
  <c r="Z42" i="20" s="1"/>
  <c r="W42" i="20"/>
  <c r="O42" i="20"/>
  <c r="Q42" i="20" s="1"/>
  <c r="R42" i="20" s="1"/>
  <c r="J42" i="20"/>
  <c r="I42" i="20"/>
  <c r="W41" i="20"/>
  <c r="Y41" i="20" s="1"/>
  <c r="Z41" i="20" s="1"/>
  <c r="Q41" i="20"/>
  <c r="R41" i="20" s="1"/>
  <c r="O41" i="20"/>
  <c r="J41" i="20"/>
  <c r="I41" i="20"/>
  <c r="Y40" i="20"/>
  <c r="Z40" i="20" s="1"/>
  <c r="W40" i="20"/>
  <c r="O40" i="20"/>
  <c r="Q40" i="20" s="1"/>
  <c r="R40" i="20" s="1"/>
  <c r="I40" i="20"/>
  <c r="J40" i="20" s="1"/>
  <c r="W39" i="20"/>
  <c r="Y39" i="20" s="1"/>
  <c r="Z39" i="20" s="1"/>
  <c r="R39" i="20"/>
  <c r="Q39" i="20"/>
  <c r="O39" i="20"/>
  <c r="I39" i="20"/>
  <c r="J39" i="20" s="1"/>
  <c r="AA39" i="20" s="1"/>
  <c r="W38" i="20"/>
  <c r="Y38" i="20" s="1"/>
  <c r="Z38" i="20" s="1"/>
  <c r="R38" i="20"/>
  <c r="O38" i="20"/>
  <c r="Q38" i="20" s="1"/>
  <c r="I38" i="20"/>
  <c r="J38" i="20" s="1"/>
  <c r="AA38" i="20" s="1"/>
  <c r="Z37" i="20"/>
  <c r="Y37" i="20"/>
  <c r="W37" i="20"/>
  <c r="O37" i="20"/>
  <c r="Q37" i="20" s="1"/>
  <c r="R37" i="20" s="1"/>
  <c r="J37" i="20"/>
  <c r="I37" i="20"/>
  <c r="Z36" i="20"/>
  <c r="Y36" i="20"/>
  <c r="W36" i="20"/>
  <c r="Q36" i="20"/>
  <c r="R36" i="20" s="1"/>
  <c r="O36" i="20"/>
  <c r="I36" i="20"/>
  <c r="J36" i="20" s="1"/>
  <c r="Z35" i="20"/>
  <c r="W35" i="20"/>
  <c r="Y35" i="20" s="1"/>
  <c r="Q35" i="20"/>
  <c r="R35" i="20" s="1"/>
  <c r="AA35" i="20" s="1"/>
  <c r="O35" i="20"/>
  <c r="J35" i="20"/>
  <c r="I35" i="20"/>
  <c r="Y34" i="20"/>
  <c r="Z34" i="20" s="1"/>
  <c r="W34" i="20"/>
  <c r="O34" i="20"/>
  <c r="Q34" i="20" s="1"/>
  <c r="R34" i="20" s="1"/>
  <c r="J34" i="20"/>
  <c r="I34" i="20"/>
  <c r="W33" i="20"/>
  <c r="Y33" i="20" s="1"/>
  <c r="Z33" i="20" s="1"/>
  <c r="Q33" i="20"/>
  <c r="R33" i="20" s="1"/>
  <c r="O33" i="20"/>
  <c r="J33" i="20"/>
  <c r="I33" i="20"/>
  <c r="Y32" i="20"/>
  <c r="Z32" i="20" s="1"/>
  <c r="W32" i="20"/>
  <c r="O32" i="20"/>
  <c r="Q32" i="20" s="1"/>
  <c r="R32" i="20" s="1"/>
  <c r="I32" i="20"/>
  <c r="J32" i="20" s="1"/>
  <c r="AA32" i="20" s="1"/>
  <c r="W31" i="20"/>
  <c r="Y31" i="20" s="1"/>
  <c r="Z31" i="20" s="1"/>
  <c r="R31" i="20"/>
  <c r="Q31" i="20"/>
  <c r="O31" i="20"/>
  <c r="I31" i="20"/>
  <c r="J31" i="20" s="1"/>
  <c r="AA31" i="20" s="1"/>
  <c r="W30" i="20"/>
  <c r="Y30" i="20" s="1"/>
  <c r="Z30" i="20" s="1"/>
  <c r="R30" i="20"/>
  <c r="O30" i="20"/>
  <c r="Q30" i="20" s="1"/>
  <c r="I30" i="20"/>
  <c r="J30" i="20" s="1"/>
  <c r="Z29" i="20"/>
  <c r="Y29" i="20"/>
  <c r="W29" i="20"/>
  <c r="O29" i="20"/>
  <c r="Q29" i="20" s="1"/>
  <c r="R29" i="20" s="1"/>
  <c r="J29" i="20"/>
  <c r="I29" i="20"/>
  <c r="Z28" i="20"/>
  <c r="Y28" i="20"/>
  <c r="W28" i="20"/>
  <c r="Q28" i="20"/>
  <c r="R28" i="20" s="1"/>
  <c r="O28" i="20"/>
  <c r="I28" i="20"/>
  <c r="J28" i="20" s="1"/>
  <c r="Z27" i="20"/>
  <c r="W27" i="20"/>
  <c r="Y27" i="20" s="1"/>
  <c r="Q27" i="20"/>
  <c r="R27" i="20" s="1"/>
  <c r="AA27" i="20" s="1"/>
  <c r="O27" i="20"/>
  <c r="J27" i="20"/>
  <c r="I27" i="20"/>
  <c r="Y26" i="20"/>
  <c r="Z26" i="20" s="1"/>
  <c r="W26" i="20"/>
  <c r="O26" i="20"/>
  <c r="Q26" i="20" s="1"/>
  <c r="R26" i="20" s="1"/>
  <c r="J26" i="20"/>
  <c r="I26" i="20"/>
  <c r="W25" i="20"/>
  <c r="Y25" i="20" s="1"/>
  <c r="Z25" i="20" s="1"/>
  <c r="Q25" i="20"/>
  <c r="R25" i="20" s="1"/>
  <c r="O25" i="20"/>
  <c r="J25" i="20"/>
  <c r="I25" i="20"/>
  <c r="Y24" i="20"/>
  <c r="Z24" i="20" s="1"/>
  <c r="W24" i="20"/>
  <c r="O24" i="20"/>
  <c r="Q24" i="20" s="1"/>
  <c r="R24" i="20" s="1"/>
  <c r="I24" i="20"/>
  <c r="J24" i="20" s="1"/>
  <c r="W23" i="20"/>
  <c r="Y23" i="20" s="1"/>
  <c r="Z23" i="20" s="1"/>
  <c r="R23" i="20"/>
  <c r="Q23" i="20"/>
  <c r="O23" i="20"/>
  <c r="I23" i="20"/>
  <c r="J23" i="20" s="1"/>
  <c r="W22" i="20"/>
  <c r="Y22" i="20" s="1"/>
  <c r="Z22" i="20" s="1"/>
  <c r="R22" i="20"/>
  <c r="O22" i="20"/>
  <c r="Q22" i="20" s="1"/>
  <c r="I22" i="20"/>
  <c r="J22" i="20" s="1"/>
  <c r="Z21" i="20"/>
  <c r="Y21" i="20"/>
  <c r="W21" i="20"/>
  <c r="O21" i="20"/>
  <c r="Q21" i="20" s="1"/>
  <c r="R21" i="20" s="1"/>
  <c r="J21" i="20"/>
  <c r="I21" i="20"/>
  <c r="Z20" i="20"/>
  <c r="Y20" i="20"/>
  <c r="W20" i="20"/>
  <c r="Q20" i="20"/>
  <c r="R20" i="20" s="1"/>
  <c r="AA20" i="20" s="1"/>
  <c r="O20" i="20"/>
  <c r="I20" i="20"/>
  <c r="J20" i="20" s="1"/>
  <c r="Z19" i="20"/>
  <c r="W19" i="20"/>
  <c r="Y19" i="20" s="1"/>
  <c r="Q19" i="20"/>
  <c r="R19" i="20" s="1"/>
  <c r="O19" i="20"/>
  <c r="J19" i="20"/>
  <c r="I19" i="20"/>
  <c r="Y18" i="20"/>
  <c r="Z18" i="20" s="1"/>
  <c r="W18" i="20"/>
  <c r="O18" i="20"/>
  <c r="Q18" i="20" s="1"/>
  <c r="R18" i="20" s="1"/>
  <c r="J18" i="20"/>
  <c r="AA18" i="20" s="1"/>
  <c r="I18" i="20"/>
  <c r="W17" i="20"/>
  <c r="Y17" i="20" s="1"/>
  <c r="Z17" i="20" s="1"/>
  <c r="Q17" i="20"/>
  <c r="R17" i="20" s="1"/>
  <c r="O17" i="20"/>
  <c r="J17" i="20"/>
  <c r="I17" i="20"/>
  <c r="Y16" i="20"/>
  <c r="Z16" i="20" s="1"/>
  <c r="W16" i="20"/>
  <c r="O16" i="20"/>
  <c r="Q16" i="20" s="1"/>
  <c r="R16" i="20" s="1"/>
  <c r="I16" i="20"/>
  <c r="J16" i="20" s="1"/>
  <c r="W15" i="20"/>
  <c r="Y15" i="20" s="1"/>
  <c r="Z15" i="20" s="1"/>
  <c r="R15" i="20"/>
  <c r="Q15" i="20"/>
  <c r="O15" i="20"/>
  <c r="I15" i="20"/>
  <c r="J15" i="20" s="1"/>
  <c r="W14" i="20"/>
  <c r="Y14" i="20" s="1"/>
  <c r="Z14" i="20" s="1"/>
  <c r="R14" i="20"/>
  <c r="O14" i="20"/>
  <c r="Q14" i="20" s="1"/>
  <c r="I14" i="20"/>
  <c r="J14" i="20" s="1"/>
  <c r="Z13" i="20"/>
  <c r="Y13" i="20"/>
  <c r="W13" i="20"/>
  <c r="O13" i="20"/>
  <c r="Q13" i="20" s="1"/>
  <c r="R13" i="20" s="1"/>
  <c r="J13" i="20"/>
  <c r="I13" i="20"/>
  <c r="Z12" i="20"/>
  <c r="Y12" i="20"/>
  <c r="W12" i="20"/>
  <c r="Q12" i="20"/>
  <c r="R12" i="20" s="1"/>
  <c r="AA12" i="20" s="1"/>
  <c r="O12" i="20"/>
  <c r="I12" i="20"/>
  <c r="J12" i="20" s="1"/>
  <c r="Z11" i="20"/>
  <c r="W11" i="20"/>
  <c r="Y11" i="20" s="1"/>
  <c r="Q11" i="20"/>
  <c r="R11" i="20" s="1"/>
  <c r="AA11" i="20" s="1"/>
  <c r="O11" i="20"/>
  <c r="J11" i="20"/>
  <c r="I11" i="20"/>
  <c r="Y10" i="20"/>
  <c r="Z10" i="20" s="1"/>
  <c r="W10" i="20"/>
  <c r="O10" i="20"/>
  <c r="Q10" i="20" s="1"/>
  <c r="R10" i="20" s="1"/>
  <c r="J10" i="20"/>
  <c r="AA10" i="20" s="1"/>
  <c r="I10" i="20"/>
  <c r="W9" i="20"/>
  <c r="Y9" i="20" s="1"/>
  <c r="Z9" i="20" s="1"/>
  <c r="Q9" i="20"/>
  <c r="R9" i="20" s="1"/>
  <c r="O9" i="20"/>
  <c r="J9" i="20"/>
  <c r="I9" i="20"/>
  <c r="Y8" i="20"/>
  <c r="Z8" i="20" s="1"/>
  <c r="W8" i="20"/>
  <c r="O8" i="20"/>
  <c r="Q8" i="20" s="1"/>
  <c r="R8" i="20" s="1"/>
  <c r="I8" i="20"/>
  <c r="J8" i="20" s="1"/>
  <c r="AA8" i="20" s="1"/>
  <c r="W7" i="20"/>
  <c r="Y7" i="20" s="1"/>
  <c r="Z7" i="20" s="1"/>
  <c r="R7" i="20"/>
  <c r="Q7" i="20"/>
  <c r="O7" i="20"/>
  <c r="J7" i="20"/>
  <c r="AA7" i="20" s="1"/>
  <c r="I7" i="20"/>
  <c r="W6" i="20"/>
  <c r="Y6" i="20" s="1"/>
  <c r="Z6" i="20" s="1"/>
  <c r="R6" i="20"/>
  <c r="O6" i="20"/>
  <c r="Q6" i="20" s="1"/>
  <c r="I6" i="20"/>
  <c r="J6" i="20" s="1"/>
  <c r="Z5" i="20"/>
  <c r="Y5" i="20"/>
  <c r="W5" i="20"/>
  <c r="O5" i="20"/>
  <c r="Q5" i="20" s="1"/>
  <c r="R5" i="20" s="1"/>
  <c r="J5" i="20"/>
  <c r="I5" i="20"/>
  <c r="Z4" i="20"/>
  <c r="Y4" i="20"/>
  <c r="W4" i="20"/>
  <c r="Q4" i="20"/>
  <c r="R4" i="20" s="1"/>
  <c r="AA4" i="20" s="1"/>
  <c r="O4" i="20"/>
  <c r="I4" i="20"/>
  <c r="J4" i="20" s="1"/>
  <c r="Z3" i="20"/>
  <c r="W3" i="20"/>
  <c r="Y3" i="20" s="1"/>
  <c r="Q3" i="20"/>
  <c r="R3" i="20" s="1"/>
  <c r="AA3" i="20" s="1"/>
  <c r="O3" i="20"/>
  <c r="J3" i="20"/>
  <c r="I3" i="20"/>
  <c r="AA14" i="20" l="1"/>
  <c r="AA15" i="20"/>
  <c r="AA26" i="20"/>
  <c r="AA28" i="20"/>
  <c r="AA40" i="20"/>
  <c r="AA6" i="20"/>
  <c r="AA16" i="20"/>
  <c r="AA22" i="20"/>
  <c r="AA23" i="20"/>
  <c r="AA34" i="20"/>
  <c r="AA36" i="20"/>
  <c r="AA44" i="20"/>
  <c r="AA9" i="20"/>
  <c r="AA19" i="20"/>
  <c r="AA24" i="20"/>
  <c r="AA30" i="20"/>
  <c r="AA42" i="20"/>
  <c r="AA43" i="20"/>
  <c r="AA46" i="20"/>
  <c r="AA17" i="20"/>
  <c r="AA25" i="20"/>
  <c r="AA33" i="20"/>
  <c r="AA41" i="20"/>
  <c r="AA52" i="20"/>
  <c r="AA5" i="20"/>
  <c r="AA13" i="20"/>
  <c r="AA21" i="20"/>
  <c r="AA29" i="20"/>
  <c r="AA37" i="20"/>
  <c r="AA45" i="20"/>
</calcChain>
</file>

<file path=xl/sharedStrings.xml><?xml version="1.0" encoding="utf-8"?>
<sst xmlns="http://schemas.openxmlformats.org/spreadsheetml/2006/main" count="828" uniqueCount="515">
  <si>
    <t>名次</t>
  </si>
  <si>
    <t>学号</t>
  </si>
  <si>
    <t>姓名</t>
  </si>
  <si>
    <t>德育总成绩</t>
  </si>
  <si>
    <t>智育总成绩</t>
  </si>
  <si>
    <t>体育成绩</t>
  </si>
  <si>
    <t>必修课优良率</t>
  </si>
  <si>
    <t>综合测评成绩</t>
  </si>
  <si>
    <t>四级成绩</t>
  </si>
  <si>
    <t>体测成绩</t>
  </si>
  <si>
    <t>不及格门数</t>
  </si>
  <si>
    <t>有无纪律处分</t>
  </si>
  <si>
    <t>体育成绩</t>
    <phoneticPr fontId="20" type="noConversion"/>
  </si>
  <si>
    <t>彭浩东</t>
  </si>
  <si>
    <t>德育成绩</t>
  </si>
  <si>
    <t>智育成绩</t>
  </si>
  <si>
    <t>综合测评总分</t>
  </si>
  <si>
    <t>优良率</t>
  </si>
  <si>
    <t>是否挂科</t>
    <phoneticPr fontId="20" type="noConversion"/>
  </si>
  <si>
    <t>班级互评分</t>
  </si>
  <si>
    <t>班级互评分×0.6</t>
  </si>
  <si>
    <t>辅导员打分</t>
  </si>
  <si>
    <t>辅导员打分×0.4</t>
  </si>
  <si>
    <t>德育加分</t>
  </si>
  <si>
    <t>德育成绩×0.2</t>
  </si>
  <si>
    <t>选修课加权平均分</t>
  </si>
  <si>
    <t>智育成绩（必修课×0.8+选修课×0.2）</t>
  </si>
  <si>
    <t>智育加分</t>
  </si>
  <si>
    <t>智育成绩×0.7</t>
  </si>
  <si>
    <t>体育课成绩</t>
  </si>
  <si>
    <t>体育加分</t>
  </si>
  <si>
    <t>体育成绩×0.1</t>
  </si>
  <si>
    <t xml:space="preserve">刘雅  </t>
  </si>
  <si>
    <t xml:space="preserve">陈闯  </t>
  </si>
  <si>
    <t xml:space="preserve">仲英杰   </t>
  </si>
  <si>
    <t xml:space="preserve">李异繁   </t>
  </si>
  <si>
    <t xml:space="preserve">游恋  </t>
  </si>
  <si>
    <t xml:space="preserve">齐泽丰   </t>
  </si>
  <si>
    <t xml:space="preserve">李佳奇   </t>
  </si>
  <si>
    <t xml:space="preserve">程诗宇   </t>
  </si>
  <si>
    <t xml:space="preserve">唐钰琪   </t>
  </si>
  <si>
    <t xml:space="preserve">李昕  </t>
  </si>
  <si>
    <t xml:space="preserve">刘姝羽   </t>
  </si>
  <si>
    <t xml:space="preserve">任玥辉   </t>
  </si>
  <si>
    <t xml:space="preserve">李同  </t>
  </si>
  <si>
    <t xml:space="preserve">刘吉东   </t>
  </si>
  <si>
    <t xml:space="preserve">马一凡   </t>
  </si>
  <si>
    <t xml:space="preserve">刘涵钰   </t>
  </si>
  <si>
    <t xml:space="preserve">陆文懿   </t>
  </si>
  <si>
    <t xml:space="preserve">李正映   </t>
  </si>
  <si>
    <t xml:space="preserve">余美琪   </t>
  </si>
  <si>
    <t xml:space="preserve">符琳  </t>
  </si>
  <si>
    <t xml:space="preserve">边泽晨   </t>
  </si>
  <si>
    <t xml:space="preserve">丁怀玉   </t>
  </si>
  <si>
    <t xml:space="preserve">曹刘俊   </t>
  </si>
  <si>
    <t xml:space="preserve">姚泽凯   </t>
  </si>
  <si>
    <t xml:space="preserve">通拉嘎   </t>
  </si>
  <si>
    <t xml:space="preserve">王存璐   </t>
  </si>
  <si>
    <t xml:space="preserve">丁相瑞   </t>
  </si>
  <si>
    <t xml:space="preserve">郭全弟   </t>
  </si>
  <si>
    <t xml:space="preserve">宋艳珂   </t>
  </si>
  <si>
    <t xml:space="preserve">耿錾卜   </t>
  </si>
  <si>
    <t xml:space="preserve">贾钰森   </t>
  </si>
  <si>
    <t xml:space="preserve">闫玺宇   </t>
  </si>
  <si>
    <t xml:space="preserve">吴航飞   </t>
  </si>
  <si>
    <t xml:space="preserve">曹佳美   </t>
  </si>
  <si>
    <t xml:space="preserve">高军政   </t>
  </si>
  <si>
    <t xml:space="preserve">程昊  </t>
  </si>
  <si>
    <t xml:space="preserve">依斯安·喀迪尔       </t>
  </si>
  <si>
    <t xml:space="preserve">杨玉凤   </t>
  </si>
  <si>
    <t xml:space="preserve">李桂存   </t>
  </si>
  <si>
    <t xml:space="preserve">张婷婷   </t>
  </si>
  <si>
    <t xml:space="preserve">马晓红   </t>
  </si>
  <si>
    <t xml:space="preserve">穆合塔巴尔·玉素甫         </t>
  </si>
  <si>
    <t xml:space="preserve">于鹏  </t>
  </si>
  <si>
    <t xml:space="preserve">孙寅辉   </t>
  </si>
  <si>
    <t xml:space="preserve">温博  </t>
  </si>
  <si>
    <t xml:space="preserve">马学成   </t>
  </si>
  <si>
    <t xml:space="preserve">扎西多吉    </t>
  </si>
  <si>
    <t xml:space="preserve">王昆  </t>
  </si>
  <si>
    <t xml:space="preserve">於越  </t>
  </si>
  <si>
    <t xml:space="preserve">肖耀  </t>
  </si>
  <si>
    <t xml:space="preserve">高信中   </t>
  </si>
  <si>
    <t xml:space="preserve">张新意   </t>
  </si>
  <si>
    <t xml:space="preserve">何姿颖   </t>
  </si>
  <si>
    <t xml:space="preserve">崔世彤   </t>
  </si>
  <si>
    <t xml:space="preserve">张翔瑞   </t>
  </si>
  <si>
    <t xml:space="preserve">李建  </t>
  </si>
  <si>
    <t xml:space="preserve">吴艳芬   </t>
  </si>
  <si>
    <t xml:space="preserve">宋明霞   </t>
  </si>
  <si>
    <t xml:space="preserve">揣云涵   </t>
  </si>
  <si>
    <t>是</t>
  </si>
  <si>
    <t xml:space="preserve">常兆恒   </t>
  </si>
  <si>
    <t xml:space="preserve">高灿  </t>
  </si>
  <si>
    <t xml:space="preserve">李昭颐   </t>
  </si>
  <si>
    <t xml:space="preserve">徐晴  </t>
  </si>
  <si>
    <t xml:space="preserve">许杰  </t>
  </si>
  <si>
    <t xml:space="preserve">程小杰   </t>
  </si>
  <si>
    <t xml:space="preserve">孟诗涵   </t>
  </si>
  <si>
    <t xml:space="preserve">黄京平   </t>
  </si>
  <si>
    <t xml:space="preserve">赵金  </t>
  </si>
  <si>
    <t xml:space="preserve">胡浩杰   </t>
  </si>
  <si>
    <t xml:space="preserve">石韶霏   </t>
  </si>
  <si>
    <t xml:space="preserve">左长江   </t>
  </si>
  <si>
    <t xml:space="preserve">朱梦  </t>
  </si>
  <si>
    <t xml:space="preserve">王璧琮   </t>
  </si>
  <si>
    <t xml:space="preserve">刘盛琨   </t>
  </si>
  <si>
    <t xml:space="preserve">黄游晟   </t>
  </si>
  <si>
    <t xml:space="preserve">王锦涛   </t>
  </si>
  <si>
    <t xml:space="preserve">杨鸿伟   </t>
  </si>
  <si>
    <t xml:space="preserve">苏小刚   </t>
  </si>
  <si>
    <t xml:space="preserve">徐凡  </t>
  </si>
  <si>
    <t xml:space="preserve">张成霄   </t>
  </si>
  <si>
    <t xml:space="preserve">焦晓宇   </t>
  </si>
  <si>
    <t xml:space="preserve">丁婉艳   </t>
  </si>
  <si>
    <t xml:space="preserve">盛奕琪   </t>
  </si>
  <si>
    <t xml:space="preserve">任婧  </t>
  </si>
  <si>
    <t xml:space="preserve">章文昊   </t>
  </si>
  <si>
    <t xml:space="preserve">韩博  </t>
  </si>
  <si>
    <t xml:space="preserve">杨浩轩   </t>
  </si>
  <si>
    <t xml:space="preserve">冯江丽   </t>
  </si>
  <si>
    <t xml:space="preserve">刘亮  </t>
  </si>
  <si>
    <t xml:space="preserve">曹艳静   </t>
  </si>
  <si>
    <t xml:space="preserve">林润丹   </t>
  </si>
  <si>
    <t xml:space="preserve">刘婉琪   </t>
  </si>
  <si>
    <t xml:space="preserve">阳方喜   </t>
  </si>
  <si>
    <t xml:space="preserve">刘申宁   </t>
  </si>
  <si>
    <t xml:space="preserve">曹景臻   </t>
  </si>
  <si>
    <t xml:space="preserve">刘恋  </t>
  </si>
  <si>
    <t xml:space="preserve">周久强   </t>
  </si>
  <si>
    <t xml:space="preserve">毛姣  </t>
  </si>
  <si>
    <t xml:space="preserve">边晨曦   </t>
  </si>
  <si>
    <t xml:space="preserve">柏亚  </t>
  </si>
  <si>
    <t xml:space="preserve">许龄月   </t>
  </si>
  <si>
    <t xml:space="preserve">方正  </t>
  </si>
  <si>
    <t xml:space="preserve">塔娜  </t>
  </si>
  <si>
    <t xml:space="preserve">操泰格   </t>
  </si>
  <si>
    <t xml:space="preserve">沈稼轩   </t>
  </si>
  <si>
    <t xml:space="preserve">罗青涵   </t>
  </si>
  <si>
    <t xml:space="preserve">高琳琳   </t>
  </si>
  <si>
    <t xml:space="preserve">司道润   </t>
  </si>
  <si>
    <t xml:space="preserve">肖文  </t>
  </si>
  <si>
    <t xml:space="preserve">王昊天   </t>
  </si>
  <si>
    <t xml:space="preserve">杨博  </t>
  </si>
  <si>
    <t xml:space="preserve">王超男   </t>
  </si>
  <si>
    <t xml:space="preserve">季腾辉   </t>
  </si>
  <si>
    <t xml:space="preserve">姚玮叶   </t>
  </si>
  <si>
    <t xml:space="preserve">韩子怡   </t>
  </si>
  <si>
    <t xml:space="preserve">张帅  </t>
  </si>
  <si>
    <t xml:space="preserve">王孟轩   </t>
  </si>
  <si>
    <t xml:space="preserve">刘旭  </t>
  </si>
  <si>
    <t xml:space="preserve">严聿捷   </t>
  </si>
  <si>
    <t xml:space="preserve">袁俊涛   </t>
  </si>
  <si>
    <t xml:space="preserve">蔡进  </t>
  </si>
  <si>
    <t xml:space="preserve">张文静   </t>
  </si>
  <si>
    <t xml:space="preserve">胡淑文   </t>
  </si>
  <si>
    <t xml:space="preserve">梁恒睿   </t>
  </si>
  <si>
    <t xml:space="preserve">谢雨燊   </t>
  </si>
  <si>
    <t xml:space="preserve">高浩然   </t>
  </si>
  <si>
    <t xml:space="preserve">冯源  </t>
  </si>
  <si>
    <t xml:space="preserve">裴红静   </t>
  </si>
  <si>
    <t xml:space="preserve">冯晨  </t>
  </si>
  <si>
    <t xml:space="preserve">李江  </t>
  </si>
  <si>
    <t xml:space="preserve">孙维峰   </t>
  </si>
  <si>
    <t xml:space="preserve">蔡润  </t>
  </si>
  <si>
    <t xml:space="preserve">曹成昆   </t>
  </si>
  <si>
    <t xml:space="preserve">王宇超   </t>
  </si>
  <si>
    <t xml:space="preserve">张创杰   </t>
  </si>
  <si>
    <t xml:space="preserve">鲁颖科   </t>
  </si>
  <si>
    <t xml:space="preserve">邢皓为   </t>
  </si>
  <si>
    <t xml:space="preserve">王亚平   </t>
  </si>
  <si>
    <t xml:space="preserve">曹文都   </t>
  </si>
  <si>
    <t xml:space="preserve">黄鑫  </t>
  </si>
  <si>
    <t xml:space="preserve">张家祺   </t>
  </si>
  <si>
    <t xml:space="preserve">颜小岷   </t>
  </si>
  <si>
    <t xml:space="preserve">寇晓玮   </t>
  </si>
  <si>
    <t xml:space="preserve">李飞扬   </t>
  </si>
  <si>
    <t xml:space="preserve">杨電  </t>
  </si>
  <si>
    <t xml:space="preserve">刘思琦   </t>
  </si>
  <si>
    <t xml:space="preserve">杨天宇   </t>
  </si>
  <si>
    <t xml:space="preserve">谷嘉伟   </t>
  </si>
  <si>
    <t xml:space="preserve">武旺  </t>
  </si>
  <si>
    <t xml:space="preserve">林甘棠   </t>
  </si>
  <si>
    <t xml:space="preserve">闫伟俊   </t>
  </si>
  <si>
    <t xml:space="preserve">安毅帆   </t>
  </si>
  <si>
    <t xml:space="preserve">刘梦凯   </t>
  </si>
  <si>
    <t xml:space="preserve">王筝  </t>
  </si>
  <si>
    <t xml:space="preserve">张浩苏   </t>
  </si>
  <si>
    <t xml:space="preserve">李彬  </t>
  </si>
  <si>
    <t xml:space="preserve">肖雯婷   </t>
  </si>
  <si>
    <t xml:space="preserve">江方圆   </t>
  </si>
  <si>
    <t xml:space="preserve">马小彩   </t>
  </si>
  <si>
    <t xml:space="preserve">王浩程   </t>
  </si>
  <si>
    <t xml:space="preserve">李品贤   </t>
  </si>
  <si>
    <t xml:space="preserve">农谨毓   </t>
  </si>
  <si>
    <t xml:space="preserve">江俊懿   </t>
  </si>
  <si>
    <t xml:space="preserve">赵政棠   </t>
  </si>
  <si>
    <t xml:space="preserve">王宁  </t>
  </si>
  <si>
    <t xml:space="preserve">刘展  </t>
  </si>
  <si>
    <t xml:space="preserve">王本颖   </t>
  </si>
  <si>
    <t xml:space="preserve">朴俊浩   </t>
  </si>
  <si>
    <t xml:space="preserve">陈龙  </t>
  </si>
  <si>
    <t xml:space="preserve">张玉宝   </t>
  </si>
  <si>
    <t xml:space="preserve">周敬泽   </t>
  </si>
  <si>
    <t xml:space="preserve">郭昊钰   </t>
  </si>
  <si>
    <t xml:space="preserve">付严  </t>
  </si>
  <si>
    <t xml:space="preserve">张宇昂   </t>
  </si>
  <si>
    <t xml:space="preserve">赵逸伦   </t>
  </si>
  <si>
    <t xml:space="preserve">张旭斌   </t>
  </si>
  <si>
    <t>中国石油大学（北京）化学工程学院2016级能源化学工程专业本科生综合测评汇总表</t>
    <phoneticPr fontId="20" type="noConversion"/>
  </si>
  <si>
    <t>序号</t>
    <phoneticPr fontId="20" type="noConversion"/>
  </si>
  <si>
    <t>学号</t>
    <phoneticPr fontId="20" type="noConversion"/>
  </si>
  <si>
    <t>平时锻炼成绩</t>
    <phoneticPr fontId="20" type="noConversion"/>
  </si>
  <si>
    <t xml:space="preserve">2016010400          </t>
  </si>
  <si>
    <t xml:space="preserve">2016010401          </t>
  </si>
  <si>
    <t xml:space="preserve">2016010402          </t>
  </si>
  <si>
    <t xml:space="preserve">2016010403          </t>
  </si>
  <si>
    <t xml:space="preserve">2016010404          </t>
  </si>
  <si>
    <t xml:space="preserve">2016010405          </t>
  </si>
  <si>
    <t xml:space="preserve">2016010406          </t>
  </si>
  <si>
    <t xml:space="preserve">2016010407          </t>
  </si>
  <si>
    <t xml:space="preserve">2016010408          </t>
  </si>
  <si>
    <t xml:space="preserve">2016010409          </t>
  </si>
  <si>
    <t xml:space="preserve">2016010410          </t>
  </si>
  <si>
    <t xml:space="preserve">2016010411          </t>
  </si>
  <si>
    <t xml:space="preserve">2016010412          </t>
  </si>
  <si>
    <t xml:space="preserve">2016010413          </t>
  </si>
  <si>
    <t xml:space="preserve">2016010414          </t>
  </si>
  <si>
    <t xml:space="preserve">2016010415          </t>
  </si>
  <si>
    <t xml:space="preserve">2016010416          </t>
  </si>
  <si>
    <t xml:space="preserve">2016010417          </t>
  </si>
  <si>
    <t xml:space="preserve">2016010418          </t>
  </si>
  <si>
    <t xml:space="preserve">2016010419          </t>
  </si>
  <si>
    <t xml:space="preserve">2016010420          </t>
  </si>
  <si>
    <t xml:space="preserve">2016010421          </t>
  </si>
  <si>
    <t xml:space="preserve">2016010422          </t>
  </si>
  <si>
    <t xml:space="preserve">2016010424          </t>
  </si>
  <si>
    <t xml:space="preserve">2016010425          </t>
  </si>
  <si>
    <t xml:space="preserve">2016010426          </t>
  </si>
  <si>
    <t xml:space="preserve">2016010427          </t>
  </si>
  <si>
    <t xml:space="preserve">2016010428          </t>
  </si>
  <si>
    <t xml:space="preserve">2016010429          </t>
  </si>
  <si>
    <t xml:space="preserve">2016010431          </t>
  </si>
  <si>
    <t xml:space="preserve">2016010432          </t>
  </si>
  <si>
    <t xml:space="preserve">2016010554          </t>
  </si>
  <si>
    <t xml:space="preserve">2016010863          </t>
  </si>
  <si>
    <t xml:space="preserve">2016010076          </t>
  </si>
  <si>
    <t xml:space="preserve">2016010104          </t>
  </si>
  <si>
    <t xml:space="preserve">2016010158          </t>
  </si>
  <si>
    <t xml:space="preserve">2016010433          </t>
  </si>
  <si>
    <t xml:space="preserve">2016010434          </t>
  </si>
  <si>
    <t xml:space="preserve">2016010435          </t>
  </si>
  <si>
    <t xml:space="preserve">2016010437          </t>
  </si>
  <si>
    <t xml:space="preserve">2016010438          </t>
  </si>
  <si>
    <t xml:space="preserve">2016010439          </t>
  </si>
  <si>
    <t xml:space="preserve">2016010441          </t>
  </si>
  <si>
    <t xml:space="preserve">2016010442          </t>
  </si>
  <si>
    <t xml:space="preserve">2016010444          </t>
  </si>
  <si>
    <t xml:space="preserve">2016010445          </t>
  </si>
  <si>
    <t xml:space="preserve">2016010446          </t>
  </si>
  <si>
    <t xml:space="preserve">2016010447          </t>
  </si>
  <si>
    <t xml:space="preserve">2016010448          </t>
  </si>
  <si>
    <t xml:space="preserve">2016010449          </t>
  </si>
  <si>
    <t xml:space="preserve">2016010450          </t>
  </si>
  <si>
    <t xml:space="preserve">2016010451          </t>
  </si>
  <si>
    <t xml:space="preserve">2016010452          </t>
  </si>
  <si>
    <t xml:space="preserve">2016010453          </t>
  </si>
  <si>
    <t xml:space="preserve">2016010454          </t>
  </si>
  <si>
    <t xml:space="preserve">2016010455          </t>
  </si>
  <si>
    <t xml:space="preserve">2016010456          </t>
  </si>
  <si>
    <t xml:space="preserve">2016010457          </t>
  </si>
  <si>
    <t xml:space="preserve">2016010459          </t>
  </si>
  <si>
    <t xml:space="preserve">2016010460          </t>
  </si>
  <si>
    <t xml:space="preserve">2016010461          </t>
  </si>
  <si>
    <t xml:space="preserve">2016010462          </t>
  </si>
  <si>
    <t xml:space="preserve">2016010463          </t>
  </si>
  <si>
    <t xml:space="preserve">2016010464          </t>
  </si>
  <si>
    <t xml:space="preserve">2016010465          </t>
  </si>
  <si>
    <t xml:space="preserve">2016010968          </t>
  </si>
  <si>
    <t xml:space="preserve">2015010445          </t>
  </si>
  <si>
    <t xml:space="preserve">2016010466          </t>
  </si>
  <si>
    <t xml:space="preserve">2016010468          </t>
  </si>
  <si>
    <t xml:space="preserve">2016010469          </t>
  </si>
  <si>
    <t xml:space="preserve">2016010470          </t>
  </si>
  <si>
    <t xml:space="preserve">2016010471          </t>
  </si>
  <si>
    <t xml:space="preserve">2016010472          </t>
  </si>
  <si>
    <t xml:space="preserve">2016010474          </t>
  </si>
  <si>
    <t xml:space="preserve">2016010475          </t>
  </si>
  <si>
    <t xml:space="preserve">2016010476          </t>
  </si>
  <si>
    <t xml:space="preserve">2016010477          </t>
  </si>
  <si>
    <t xml:space="preserve">2016010478          </t>
  </si>
  <si>
    <t xml:space="preserve">2016010479          </t>
  </si>
  <si>
    <t xml:space="preserve">2016010480          </t>
  </si>
  <si>
    <t xml:space="preserve">2016010481          </t>
  </si>
  <si>
    <t xml:space="preserve">2016010482          </t>
  </si>
  <si>
    <t xml:space="preserve">2016010484          </t>
  </si>
  <si>
    <t xml:space="preserve">2016010485          </t>
  </si>
  <si>
    <t xml:space="preserve">2016010486          </t>
  </si>
  <si>
    <t xml:space="preserve">2016010487          </t>
  </si>
  <si>
    <t xml:space="preserve">2016010488          </t>
  </si>
  <si>
    <t xml:space="preserve">2016010489          </t>
  </si>
  <si>
    <t xml:space="preserve">2016010490          </t>
  </si>
  <si>
    <t xml:space="preserve">2016010491          </t>
  </si>
  <si>
    <t xml:space="preserve">2016010492          </t>
  </si>
  <si>
    <t xml:space="preserve">2016010493          </t>
  </si>
  <si>
    <t xml:space="preserve">2016010494          </t>
  </si>
  <si>
    <t xml:space="preserve">2016010496          </t>
  </si>
  <si>
    <t xml:space="preserve">2016010497          </t>
  </si>
  <si>
    <t xml:space="preserve">2016010498          </t>
  </si>
  <si>
    <t xml:space="preserve">2016010584          </t>
  </si>
  <si>
    <t xml:space="preserve">2016011080          </t>
  </si>
  <si>
    <t xml:space="preserve">2016010073          </t>
  </si>
  <si>
    <t xml:space="preserve">2016010097          </t>
  </si>
  <si>
    <t xml:space="preserve">2016010142          </t>
  </si>
  <si>
    <t xml:space="preserve">2016010430          </t>
  </si>
  <si>
    <t xml:space="preserve">2016010436          </t>
  </si>
  <si>
    <t xml:space="preserve">2016010440          </t>
  </si>
  <si>
    <t xml:space="preserve">2016010473          </t>
  </si>
  <si>
    <t xml:space="preserve">2016010545          </t>
  </si>
  <si>
    <t xml:space="preserve">2016010601          </t>
  </si>
  <si>
    <t xml:space="preserve">2016010615          </t>
  </si>
  <si>
    <t xml:space="preserve">2016010616          </t>
  </si>
  <si>
    <t xml:space="preserve">2016010666          </t>
  </si>
  <si>
    <t xml:space="preserve">2016010690          </t>
  </si>
  <si>
    <t xml:space="preserve">2016010876          </t>
  </si>
  <si>
    <t xml:space="preserve">2016010935          </t>
  </si>
  <si>
    <t xml:space="preserve">2016011085          </t>
  </si>
  <si>
    <t xml:space="preserve">2016011117          </t>
  </si>
  <si>
    <t xml:space="preserve">2016011128          </t>
  </si>
  <si>
    <t xml:space="preserve">2016011185          </t>
  </si>
  <si>
    <t xml:space="preserve">2016011267          </t>
  </si>
  <si>
    <t xml:space="preserve">2016011460          </t>
  </si>
  <si>
    <t xml:space="preserve">2016011548          </t>
  </si>
  <si>
    <t xml:space="preserve">2016011589          </t>
  </si>
  <si>
    <t xml:space="preserve">2016011809          </t>
  </si>
  <si>
    <t xml:space="preserve">2016011820          </t>
  </si>
  <si>
    <t xml:space="preserve">2016011865          </t>
  </si>
  <si>
    <t xml:space="preserve">2015010471          </t>
  </si>
  <si>
    <t xml:space="preserve">乔丹  </t>
  </si>
  <si>
    <t xml:space="preserve">2015010462          </t>
  </si>
  <si>
    <t xml:space="preserve">吴昊  </t>
  </si>
  <si>
    <t xml:space="preserve">2015010465          </t>
  </si>
  <si>
    <t xml:space="preserve">2015010491          </t>
  </si>
  <si>
    <t xml:space="preserve">汤宝林   </t>
  </si>
  <si>
    <t>必修课加权平均分</t>
    <phoneticPr fontId="20" type="noConversion"/>
  </si>
  <si>
    <t>必修课加权平均分*0.8</t>
    <phoneticPr fontId="20" type="noConversion"/>
  </si>
  <si>
    <t>选修课加权平均分*0.2</t>
    <phoneticPr fontId="20" type="noConversion"/>
  </si>
  <si>
    <t>智育基础分</t>
    <phoneticPr fontId="20" type="noConversion"/>
  </si>
  <si>
    <t>体育课成绩（体测成绩）</t>
    <phoneticPr fontId="20" type="noConversion"/>
  </si>
  <si>
    <t>体育课成绩*0.6</t>
    <phoneticPr fontId="20" type="noConversion"/>
  </si>
  <si>
    <t>平时锻炼分数</t>
    <phoneticPr fontId="20" type="noConversion"/>
  </si>
  <si>
    <t>平时锻炼分数*0.4</t>
    <phoneticPr fontId="20" type="noConversion"/>
  </si>
  <si>
    <t>体育基础分</t>
    <phoneticPr fontId="20" type="noConversion"/>
  </si>
  <si>
    <t>体育加分</t>
    <phoneticPr fontId="20" type="noConversion"/>
  </si>
  <si>
    <t xml:space="preserve">2015010676          </t>
  </si>
  <si>
    <t xml:space="preserve">2016010599          </t>
  </si>
  <si>
    <t xml:space="preserve">2016010602          </t>
  </si>
  <si>
    <t xml:space="preserve">2016010603          </t>
  </si>
  <si>
    <t xml:space="preserve">2016010604          </t>
  </si>
  <si>
    <t xml:space="preserve">2016010605          </t>
  </si>
  <si>
    <t xml:space="preserve">2016010606          </t>
  </si>
  <si>
    <t xml:space="preserve">2016010607          </t>
  </si>
  <si>
    <t xml:space="preserve">2016010608          </t>
  </si>
  <si>
    <t xml:space="preserve">2016010609          </t>
  </si>
  <si>
    <t xml:space="preserve">2016010610          </t>
  </si>
  <si>
    <t xml:space="preserve">2016010611          </t>
  </si>
  <si>
    <t xml:space="preserve">2016010612          </t>
  </si>
  <si>
    <t xml:space="preserve">2016010613          </t>
  </si>
  <si>
    <t xml:space="preserve">2016010614          </t>
  </si>
  <si>
    <t xml:space="preserve">2016010617          </t>
  </si>
  <si>
    <t xml:space="preserve">2016010619          </t>
  </si>
  <si>
    <t xml:space="preserve">2016010620          </t>
  </si>
  <si>
    <t xml:space="preserve">2016010621          </t>
  </si>
  <si>
    <t xml:space="preserve">2016010622          </t>
  </si>
  <si>
    <t xml:space="preserve">2016010624          </t>
  </si>
  <si>
    <t xml:space="preserve">2016010625          </t>
  </si>
  <si>
    <t xml:space="preserve">2016010626          </t>
  </si>
  <si>
    <t xml:space="preserve">2016010627          </t>
  </si>
  <si>
    <t xml:space="preserve">2016010628          </t>
  </si>
  <si>
    <t xml:space="preserve">2016010629          </t>
  </si>
  <si>
    <t xml:space="preserve">2016010630          </t>
  </si>
  <si>
    <t xml:space="preserve">2016010631          </t>
  </si>
  <si>
    <t xml:space="preserve">2016010632          </t>
  </si>
  <si>
    <t xml:space="preserve">2016010634          </t>
  </si>
  <si>
    <t xml:space="preserve">2016010635          </t>
  </si>
  <si>
    <t xml:space="preserve">2016010636          </t>
  </si>
  <si>
    <t xml:space="preserve">2016010637          </t>
  </si>
  <si>
    <t xml:space="preserve">2016010638          </t>
  </si>
  <si>
    <t xml:space="preserve">2016010639          </t>
  </si>
  <si>
    <t xml:space="preserve">2016010640          </t>
  </si>
  <si>
    <t xml:space="preserve">2016010641          </t>
  </si>
  <si>
    <t xml:space="preserve">2016010642          </t>
  </si>
  <si>
    <t xml:space="preserve">2016010643          </t>
  </si>
  <si>
    <t xml:space="preserve">2016010644          </t>
  </si>
  <si>
    <t xml:space="preserve">2016010645          </t>
  </si>
  <si>
    <t xml:space="preserve">2016010646          </t>
  </si>
  <si>
    <t xml:space="preserve">2016010647          </t>
  </si>
  <si>
    <t xml:space="preserve">2016010648          </t>
  </si>
  <si>
    <t xml:space="preserve">2016010649          </t>
  </si>
  <si>
    <t xml:space="preserve">2016010651          </t>
  </si>
  <si>
    <t xml:space="preserve">2016010653          </t>
  </si>
  <si>
    <t xml:space="preserve">2016010655          </t>
  </si>
  <si>
    <t xml:space="preserve">2016010656          </t>
  </si>
  <si>
    <t xml:space="preserve">2016010657          </t>
  </si>
  <si>
    <t xml:space="preserve">2016010658          </t>
  </si>
  <si>
    <t>选修课加权平均分</t>
    <phoneticPr fontId="20" type="noConversion"/>
  </si>
  <si>
    <t>优良率</t>
    <phoneticPr fontId="20" type="noConversion"/>
  </si>
  <si>
    <t>否</t>
    <phoneticPr fontId="20" type="noConversion"/>
  </si>
  <si>
    <t>是</t>
    <phoneticPr fontId="20" type="noConversion"/>
  </si>
  <si>
    <t>中国石油大学（北京）化学工程学院2016级环境科学专业本科生综合测评汇总表</t>
    <phoneticPr fontId="20" type="noConversion"/>
  </si>
  <si>
    <t>段练</t>
  </si>
  <si>
    <t>无</t>
  </si>
  <si>
    <t>耿夏欣</t>
  </si>
  <si>
    <t>郭超洁</t>
  </si>
  <si>
    <t>解竞帆</t>
  </si>
  <si>
    <t>赖雨薇</t>
  </si>
  <si>
    <t xml:space="preserve">- </t>
  </si>
  <si>
    <t>罗抒晗</t>
  </si>
  <si>
    <t>麻晓梅</t>
  </si>
  <si>
    <t>孙霄</t>
  </si>
  <si>
    <t>王明洋</t>
  </si>
  <si>
    <t>尹舒慧</t>
  </si>
  <si>
    <t>丁紫鹤</t>
  </si>
  <si>
    <t>李臣委</t>
  </si>
  <si>
    <t>刘泽</t>
  </si>
  <si>
    <t>盛梦凡</t>
  </si>
  <si>
    <t>王一帆</t>
  </si>
  <si>
    <t>徐加霸</t>
  </si>
  <si>
    <t>杨宇</t>
  </si>
  <si>
    <t>余锦标</t>
  </si>
  <si>
    <t>张一驰</t>
  </si>
  <si>
    <t>赵启发</t>
  </si>
  <si>
    <t>赵鑫</t>
  </si>
  <si>
    <t>朱江</t>
  </si>
  <si>
    <t>六级成绩</t>
    <phoneticPr fontId="20" type="noConversion"/>
  </si>
  <si>
    <t>达那江·哈吉</t>
  </si>
  <si>
    <t>留校察看</t>
  </si>
  <si>
    <t>必修课优良率</t>
    <phoneticPr fontId="20" type="noConversion"/>
  </si>
  <si>
    <t>-</t>
  </si>
  <si>
    <t>刘改过</t>
  </si>
  <si>
    <t>李梦扬</t>
  </si>
  <si>
    <t>尚青</t>
  </si>
  <si>
    <t>王嘉昕</t>
  </si>
  <si>
    <t>汤明珍</t>
  </si>
  <si>
    <t>齐朝旭</t>
  </si>
  <si>
    <t>方熹鹤</t>
  </si>
  <si>
    <t>刘靖</t>
  </si>
  <si>
    <t>马哲宇</t>
  </si>
  <si>
    <t>涂茁炜</t>
  </si>
  <si>
    <t>许家宁</t>
  </si>
  <si>
    <t>刘雅雯</t>
  </si>
  <si>
    <t>李志萌</t>
  </si>
  <si>
    <t>欧邦清</t>
  </si>
  <si>
    <t>滕桂鹏</t>
  </si>
  <si>
    <t>邢延德</t>
  </si>
  <si>
    <t>赵鑫洋</t>
  </si>
  <si>
    <t>刘子瑞</t>
  </si>
  <si>
    <t>张诗卿</t>
  </si>
  <si>
    <t>徐俊</t>
  </si>
  <si>
    <t>撒世东</t>
  </si>
  <si>
    <t>李牛江杰</t>
  </si>
  <si>
    <t>马海超</t>
  </si>
  <si>
    <t>王玉琨</t>
  </si>
  <si>
    <t>胡啸林</t>
  </si>
  <si>
    <t>王永铎</t>
  </si>
  <si>
    <t xml:space="preserve">陈皓荣   </t>
  </si>
  <si>
    <t xml:space="preserve">郭炅  </t>
  </si>
  <si>
    <t xml:space="preserve">哈斯塔娜    </t>
  </si>
  <si>
    <t xml:space="preserve">雷湘杰   </t>
  </si>
  <si>
    <t xml:space="preserve">李昆鸿   </t>
  </si>
  <si>
    <t xml:space="preserve">张小华   </t>
  </si>
  <si>
    <t xml:space="preserve">艾克拜尔·阿不都热西提           </t>
  </si>
  <si>
    <t xml:space="preserve">陈旭  </t>
  </si>
  <si>
    <t xml:space="preserve">华陈杰   </t>
  </si>
  <si>
    <t xml:space="preserve">焦惊晨   </t>
  </si>
  <si>
    <t xml:space="preserve">李增勇   </t>
  </si>
  <si>
    <t xml:space="preserve">马硕  </t>
  </si>
  <si>
    <t xml:space="preserve">马文蔚   </t>
  </si>
  <si>
    <t xml:space="preserve">马晓桐   </t>
  </si>
  <si>
    <t xml:space="preserve">施丰斌   </t>
  </si>
  <si>
    <t xml:space="preserve">田辉  </t>
  </si>
  <si>
    <t xml:space="preserve">万博欣   </t>
  </si>
  <si>
    <t xml:space="preserve">吴怡  </t>
  </si>
  <si>
    <t xml:space="preserve">项怀忠   </t>
  </si>
  <si>
    <t xml:space="preserve">谢佩潭   </t>
  </si>
  <si>
    <t xml:space="preserve">熊若尧   </t>
  </si>
  <si>
    <t xml:space="preserve">赵泽  </t>
  </si>
  <si>
    <t xml:space="preserve">杜予歆   </t>
  </si>
  <si>
    <t xml:space="preserve">刘雅馨   </t>
  </si>
  <si>
    <t xml:space="preserve">马晓双   </t>
  </si>
  <si>
    <t xml:space="preserve">谭言  </t>
  </si>
  <si>
    <t xml:space="preserve">王芊  </t>
  </si>
  <si>
    <t xml:space="preserve">张岱  </t>
  </si>
  <si>
    <t xml:space="preserve">张亚楠   </t>
  </si>
  <si>
    <t xml:space="preserve">艾巴尔·努尔哈比        </t>
  </si>
  <si>
    <t xml:space="preserve">崔越林   </t>
  </si>
  <si>
    <t xml:space="preserve">冯富龙   </t>
  </si>
  <si>
    <t xml:space="preserve">甘文哲   </t>
  </si>
  <si>
    <t xml:space="preserve">管文超   </t>
  </si>
  <si>
    <t xml:space="preserve">雎宏伟   </t>
  </si>
  <si>
    <t xml:space="preserve">刘波  </t>
  </si>
  <si>
    <t xml:space="preserve">刘成伟   </t>
  </si>
  <si>
    <t xml:space="preserve">罗昊峰   </t>
  </si>
  <si>
    <t xml:space="preserve">马利  </t>
  </si>
  <si>
    <t xml:space="preserve">任政星   </t>
  </si>
  <si>
    <t xml:space="preserve">戎超  </t>
  </si>
  <si>
    <t xml:space="preserve">孙帆  </t>
  </si>
  <si>
    <t xml:space="preserve">王砚翔   </t>
  </si>
  <si>
    <t xml:space="preserve">徐明吕   </t>
  </si>
  <si>
    <t xml:space="preserve">杨欢  </t>
  </si>
  <si>
    <t xml:space="preserve">岳书膺   </t>
  </si>
  <si>
    <t xml:space="preserve">张睿  </t>
  </si>
  <si>
    <t xml:space="preserve">赵艺凯   </t>
  </si>
  <si>
    <t xml:space="preserve">郑汪洋   </t>
  </si>
  <si>
    <t>六级成绩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</si>
</sst>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6" formatCode="0.00_);[Red]\(0.00\)"/>
    <numFmt numFmtId="177" formatCode="0_);[Red]\(0\)"/>
    <numFmt numFmtId="178" formatCode="0.0000_);[Red]\(0.0000\)"/>
    <numFmt numFmtId="179" formatCode="0.0000_ "/>
    <numFmt numFmtId="180" formatCode="0.000000_);[Red]\(0.000000\)"/>
    <numFmt numFmtId="181" formatCode="0.000000_ "/>
    <numFmt numFmtId="182" formatCode="0;[Red]0"/>
    <numFmt numFmtId="183" formatCode="0.00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  "/>
      <family val="2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  "/>
      <family val="2"/>
    </font>
    <font>
      <sz val="11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indexed="8"/>
      <name val="宋体  "/>
      <family val="2"/>
    </font>
    <font>
      <sz val="11"/>
      <color theme="1"/>
      <name val="DengXian"/>
      <family val="4"/>
      <charset val="134"/>
    </font>
    <font>
      <i/>
      <sz val="9"/>
      <color indexed="8"/>
      <name val="宋体  "/>
      <family val="2"/>
    </font>
    <font>
      <sz val="9"/>
      <color indexed="8"/>
      <name val="宋体  "/>
      <family val="1"/>
      <charset val="134"/>
    </font>
    <font>
      <sz val="10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楷体"/>
      <family val="3"/>
      <charset val="134"/>
    </font>
    <font>
      <sz val="11"/>
      <color rgb="FF000000"/>
      <name val="楷体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9" fillId="0" borderId="0" applyFont="0" applyAlignment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8" borderId="1" applyNumberFormat="0" applyAlignment="0" applyProtection="0">
      <alignment vertical="center"/>
    </xf>
    <xf numFmtId="0" fontId="3" fillId="12" borderId="7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 applyFont="0" applyAlignment="0">
      <alignment vertical="center"/>
    </xf>
    <xf numFmtId="9" fontId="26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176" fontId="22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10" fontId="22" fillId="0" borderId="9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 wrapText="1"/>
    </xf>
    <xf numFmtId="1" fontId="0" fillId="0" borderId="0" xfId="0" applyNumberFormat="1">
      <alignment vertical="center"/>
    </xf>
    <xf numFmtId="0" fontId="22" fillId="0" borderId="9" xfId="0" applyNumberFormat="1" applyFont="1" applyFill="1" applyBorder="1" applyAlignment="1">
      <alignment horizontal="center" vertical="center"/>
    </xf>
    <xf numFmtId="0" fontId="22" fillId="0" borderId="9" xfId="46" applyNumberFormat="1" applyFont="1" applyFill="1" applyBorder="1" applyAlignment="1">
      <alignment horizontal="center" vertical="center"/>
    </xf>
    <xf numFmtId="179" fontId="22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10" fontId="1" fillId="0" borderId="9" xfId="0" applyNumberFormat="1" applyFont="1" applyFill="1" applyBorder="1" applyAlignment="1">
      <alignment horizontal="center"/>
    </xf>
    <xf numFmtId="0" fontId="1" fillId="0" borderId="9" xfId="0" quotePrefix="1" applyNumberFormat="1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 wrapText="1"/>
    </xf>
    <xf numFmtId="181" fontId="22" fillId="0" borderId="9" xfId="0" applyNumberFormat="1" applyFont="1" applyFill="1" applyBorder="1" applyAlignment="1">
      <alignment horizontal="center" vertical="center"/>
    </xf>
    <xf numFmtId="0" fontId="22" fillId="0" borderId="9" xfId="0" quotePrefix="1" applyNumberFormat="1" applyFont="1" applyFill="1" applyBorder="1" applyAlignment="1">
      <alignment horizontal="center" vertical="center"/>
    </xf>
    <xf numFmtId="0" fontId="24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/>
    </xf>
    <xf numFmtId="10" fontId="24" fillId="0" borderId="9" xfId="0" applyNumberFormat="1" applyFont="1" applyFill="1" applyBorder="1" applyAlignment="1">
      <alignment horizontal="center" vertical="center" wrapText="1"/>
    </xf>
    <xf numFmtId="10" fontId="0" fillId="0" borderId="0" xfId="0" applyNumberFormat="1">
      <alignment vertical="center"/>
    </xf>
    <xf numFmtId="178" fontId="22" fillId="0" borderId="9" xfId="0" applyNumberFormat="1" applyFont="1" applyFill="1" applyBorder="1" applyAlignment="1">
      <alignment horizontal="center" vertical="center"/>
    </xf>
    <xf numFmtId="178" fontId="1" fillId="0" borderId="9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176" fontId="22" fillId="0" borderId="10" xfId="0" applyNumberFormat="1" applyFont="1" applyFill="1" applyBorder="1" applyAlignment="1">
      <alignment horizontal="center" vertical="center"/>
    </xf>
    <xf numFmtId="178" fontId="22" fillId="0" borderId="11" xfId="0" applyNumberFormat="1" applyFont="1" applyFill="1" applyBorder="1" applyAlignment="1">
      <alignment horizontal="center" vertical="center"/>
    </xf>
    <xf numFmtId="10" fontId="22" fillId="0" borderId="11" xfId="0" applyNumberFormat="1" applyFont="1" applyFill="1" applyBorder="1" applyAlignment="1">
      <alignment horizontal="center" vertical="center"/>
    </xf>
    <xf numFmtId="179" fontId="22" fillId="0" borderId="0" xfId="0" applyNumberFormat="1" applyFont="1" applyFill="1" applyBorder="1" applyAlignment="1">
      <alignment horizontal="center" vertical="center"/>
    </xf>
    <xf numFmtId="10" fontId="1" fillId="0" borderId="9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9" fontId="1" fillId="0" borderId="9" xfId="0" applyNumberFormat="1" applyFont="1" applyFill="1" applyBorder="1" applyAlignment="1">
      <alignment horizontal="center"/>
    </xf>
    <xf numFmtId="182" fontId="22" fillId="0" borderId="9" xfId="0" applyNumberFormat="1" applyFont="1" applyFill="1" applyBorder="1" applyAlignment="1">
      <alignment horizontal="center" vertical="center" wrapText="1"/>
    </xf>
    <xf numFmtId="178" fontId="1" fillId="0" borderId="9" xfId="0" applyNumberFormat="1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 vertical="center"/>
    </xf>
    <xf numFmtId="178" fontId="25" fillId="0" borderId="9" xfId="0" applyNumberFormat="1" applyFont="1" applyFill="1" applyBorder="1" applyAlignment="1">
      <alignment horizontal="center" vertical="center"/>
    </xf>
    <xf numFmtId="10" fontId="25" fillId="0" borderId="9" xfId="0" applyNumberFormat="1" applyFont="1" applyFill="1" applyBorder="1" applyAlignment="1">
      <alignment horizontal="center" vertical="center"/>
    </xf>
    <xf numFmtId="176" fontId="25" fillId="0" borderId="9" xfId="0" applyNumberFormat="1" applyFont="1" applyFill="1" applyBorder="1" applyAlignment="1">
      <alignment horizontal="center" vertical="center"/>
    </xf>
    <xf numFmtId="177" fontId="25" fillId="0" borderId="9" xfId="0" applyNumberFormat="1" applyFont="1" applyFill="1" applyBorder="1" applyAlignment="1">
      <alignment horizontal="center" vertical="center"/>
    </xf>
    <xf numFmtId="180" fontId="25" fillId="0" borderId="9" xfId="0" applyNumberFormat="1" applyFont="1" applyFill="1" applyBorder="1" applyAlignment="1">
      <alignment horizontal="center" vertical="center"/>
    </xf>
    <xf numFmtId="1" fontId="25" fillId="0" borderId="9" xfId="0" applyNumberFormat="1" applyFont="1" applyFill="1" applyBorder="1" applyAlignment="1">
      <alignment horizontal="center" vertical="center"/>
    </xf>
    <xf numFmtId="0" fontId="27" fillId="18" borderId="11" xfId="0" applyFont="1" applyFill="1" applyBorder="1" applyAlignment="1">
      <alignment horizontal="center" vertical="center" wrapText="1" shrinkToFit="1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16" xfId="0" applyFont="1" applyBorder="1" applyAlignment="1">
      <alignment horizontal="center" vertical="center" wrapText="1" shrinkToFit="1"/>
    </xf>
    <xf numFmtId="0" fontId="2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0" fillId="0" borderId="16" xfId="0" applyBorder="1" applyAlignment="1"/>
    <xf numFmtId="0" fontId="29" fillId="0" borderId="16" xfId="0" applyFont="1" applyBorder="1">
      <alignment vertical="center"/>
    </xf>
    <xf numFmtId="0" fontId="0" fillId="18" borderId="16" xfId="0" applyFill="1" applyBorder="1" applyAlignment="1"/>
    <xf numFmtId="9" fontId="0" fillId="0" borderId="16" xfId="49" applyFont="1" applyBorder="1" applyAlignment="1"/>
    <xf numFmtId="0" fontId="0" fillId="0" borderId="16" xfId="0" applyBorder="1" applyAlignment="1">
      <alignment horizontal="center" vertical="center"/>
    </xf>
    <xf numFmtId="0" fontId="0" fillId="19" borderId="16" xfId="0" applyFill="1" applyBorder="1" applyAlignment="1"/>
    <xf numFmtId="0" fontId="29" fillId="19" borderId="16" xfId="0" applyFont="1" applyFill="1" applyBorder="1">
      <alignment vertical="center"/>
    </xf>
    <xf numFmtId="0" fontId="29" fillId="19" borderId="1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20" borderId="16" xfId="0" applyFont="1" applyFill="1" applyBorder="1" applyAlignment="1">
      <alignment horizontal="center" vertical="center"/>
    </xf>
    <xf numFmtId="0" fontId="0" fillId="20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32" fillId="0" borderId="16" xfId="0" applyFont="1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0" fontId="30" fillId="0" borderId="16" xfId="0" applyFont="1" applyBorder="1" applyAlignment="1">
      <alignment horizontal="center"/>
    </xf>
    <xf numFmtId="0" fontId="33" fillId="0" borderId="16" xfId="0" applyFont="1" applyBorder="1" applyAlignment="1">
      <alignment horizontal="center" vertical="center"/>
    </xf>
    <xf numFmtId="0" fontId="22" fillId="0" borderId="9" xfId="0" applyNumberFormat="1" applyFont="1" applyBorder="1" applyAlignment="1">
      <alignment horizontal="center" vertical="center"/>
    </xf>
    <xf numFmtId="0" fontId="24" fillId="0" borderId="9" xfId="0" applyNumberFormat="1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/>
    </xf>
    <xf numFmtId="0" fontId="1" fillId="0" borderId="9" xfId="0" applyNumberFormat="1" applyFont="1" applyFill="1" applyBorder="1" applyAlignment="1"/>
    <xf numFmtId="0" fontId="0" fillId="0" borderId="0" xfId="0" applyAlignment="1">
      <alignment vertical="center"/>
    </xf>
    <xf numFmtId="9" fontId="22" fillId="0" borderId="9" xfId="49" applyFont="1" applyFill="1" applyBorder="1" applyAlignment="1">
      <alignment horizontal="center" vertical="center"/>
    </xf>
    <xf numFmtId="9" fontId="24" fillId="0" borderId="9" xfId="49" applyFont="1" applyFill="1" applyBorder="1" applyAlignment="1">
      <alignment horizontal="center" vertical="center" wrapText="1"/>
    </xf>
    <xf numFmtId="9" fontId="22" fillId="0" borderId="9" xfId="49" applyFont="1" applyFill="1" applyBorder="1" applyAlignment="1">
      <alignment horizontal="center" vertical="center" wrapText="1"/>
    </xf>
    <xf numFmtId="9" fontId="1" fillId="0" borderId="9" xfId="49" applyFont="1" applyFill="1" applyBorder="1" applyAlignment="1">
      <alignment horizontal="center" vertical="center"/>
    </xf>
    <xf numFmtId="9" fontId="1" fillId="0" borderId="9" xfId="49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vertical="center"/>
    </xf>
    <xf numFmtId="0" fontId="22" fillId="0" borderId="15" xfId="0" applyFont="1" applyFill="1" applyBorder="1" applyAlignment="1">
      <alignment horizontal="center" vertical="center"/>
    </xf>
    <xf numFmtId="181" fontId="22" fillId="0" borderId="15" xfId="0" applyNumberFormat="1" applyFont="1" applyFill="1" applyBorder="1" applyAlignment="1">
      <alignment horizontal="center" vertical="center"/>
    </xf>
    <xf numFmtId="10" fontId="1" fillId="0" borderId="15" xfId="0" applyNumberFormat="1" applyFont="1" applyFill="1" applyBorder="1" applyAlignment="1">
      <alignment horizontal="center" vertical="center"/>
    </xf>
    <xf numFmtId="178" fontId="1" fillId="0" borderId="15" xfId="0" applyNumberFormat="1" applyFont="1" applyFill="1" applyBorder="1" applyAlignment="1">
      <alignment horizontal="center" vertical="center"/>
    </xf>
    <xf numFmtId="0" fontId="22" fillId="0" borderId="15" xfId="0" quotePrefix="1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/>
    </xf>
    <xf numFmtId="0" fontId="0" fillId="0" borderId="9" xfId="0" applyBorder="1">
      <alignment vertical="center"/>
    </xf>
    <xf numFmtId="178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/>
    </xf>
    <xf numFmtId="176" fontId="1" fillId="0" borderId="9" xfId="50" applyNumberFormat="1" applyFont="1" applyFill="1" applyBorder="1" applyAlignment="1">
      <alignment horizontal="center"/>
    </xf>
    <xf numFmtId="176" fontId="1" fillId="0" borderId="9" xfId="50" applyNumberFormat="1" applyFont="1" applyFill="1" applyBorder="1" applyAlignment="1">
      <alignment horizontal="center" vertical="center"/>
    </xf>
    <xf numFmtId="176" fontId="24" fillId="0" borderId="9" xfId="50" applyNumberFormat="1" applyFont="1" applyFill="1" applyBorder="1" applyAlignment="1">
      <alignment horizontal="center" vertical="center" wrapText="1"/>
    </xf>
    <xf numFmtId="176" fontId="22" fillId="0" borderId="9" xfId="50" applyNumberFormat="1" applyFont="1" applyFill="1" applyBorder="1" applyAlignment="1">
      <alignment horizontal="center" vertical="center"/>
    </xf>
    <xf numFmtId="176" fontId="22" fillId="0" borderId="15" xfId="0" applyNumberFormat="1" applyFont="1" applyFill="1" applyBorder="1" applyAlignment="1">
      <alignment horizontal="center" vertical="center"/>
    </xf>
    <xf numFmtId="183" fontId="36" fillId="0" borderId="9" xfId="0" applyNumberFormat="1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35" fillId="0" borderId="9" xfId="0" applyNumberFormat="1" applyFont="1" applyBorder="1" applyAlignment="1">
      <alignment horizontal="center" vertical="center" wrapText="1"/>
    </xf>
    <xf numFmtId="0" fontId="35" fillId="0" borderId="0" xfId="0" applyNumberFormat="1" applyFont="1" applyBorder="1" applyAlignment="1">
      <alignment horizontal="center" vertical="center" wrapText="1"/>
    </xf>
    <xf numFmtId="183" fontId="36" fillId="0" borderId="0" xfId="0" applyNumberFormat="1" applyFont="1" applyBorder="1" applyAlignment="1">
      <alignment horizontal="center" vertical="center"/>
    </xf>
    <xf numFmtId="183" fontId="36" fillId="0" borderId="11" xfId="0" applyNumberFormat="1" applyFont="1" applyBorder="1" applyAlignment="1">
      <alignment horizontal="center" vertical="center"/>
    </xf>
    <xf numFmtId="0" fontId="22" fillId="0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2" fontId="22" fillId="0" borderId="9" xfId="0" applyNumberFormat="1" applyFont="1" applyFill="1" applyBorder="1" applyAlignment="1">
      <alignment horizontal="center" vertical="center" wrapText="1"/>
    </xf>
    <xf numFmtId="2" fontId="22" fillId="0" borderId="9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/>
    </xf>
    <xf numFmtId="0" fontId="21" fillId="0" borderId="9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15" xfId="0" applyFont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27" fillId="0" borderId="11" xfId="0" applyNumberFormat="1" applyFont="1" applyBorder="1" applyAlignment="1">
      <alignment horizontal="center" vertical="center" wrapText="1" shrinkToFit="1"/>
    </xf>
    <xf numFmtId="49" fontId="27" fillId="0" borderId="15" xfId="0" applyNumberFormat="1" applyFont="1" applyBorder="1" applyAlignment="1">
      <alignment horizontal="center" vertical="center" wrapText="1" shrinkToFit="1"/>
    </xf>
    <xf numFmtId="0" fontId="28" fillId="0" borderId="14" xfId="0" applyFont="1" applyBorder="1" applyAlignment="1">
      <alignment horizontal="center" vertical="center" wrapText="1" shrinkToFit="1"/>
    </xf>
    <xf numFmtId="0" fontId="28" fillId="0" borderId="12" xfId="0" applyFont="1" applyBorder="1" applyAlignment="1">
      <alignment horizontal="center" vertical="center" wrapText="1" shrinkToFit="1"/>
    </xf>
    <xf numFmtId="0" fontId="28" fillId="0" borderId="13" xfId="0" applyFont="1" applyBorder="1" applyAlignment="1">
      <alignment horizontal="center" vertical="center" wrapText="1" shrinkToFit="1"/>
    </xf>
    <xf numFmtId="0" fontId="27" fillId="18" borderId="11" xfId="0" applyFont="1" applyFill="1" applyBorder="1" applyAlignment="1">
      <alignment horizontal="center" vertical="center" wrapText="1" shrinkToFit="1"/>
    </xf>
    <xf numFmtId="0" fontId="27" fillId="18" borderId="15" xfId="0" applyFont="1" applyFill="1" applyBorder="1" applyAlignment="1">
      <alignment horizontal="center" vertical="center" wrapText="1" shrinkToFit="1"/>
    </xf>
    <xf numFmtId="0" fontId="27" fillId="0" borderId="16" xfId="0" applyFont="1" applyBorder="1" applyAlignment="1">
      <alignment horizontal="center" vertical="center" wrapText="1" shrinkToFit="1"/>
    </xf>
    <xf numFmtId="0" fontId="28" fillId="0" borderId="16" xfId="0" applyFont="1" applyBorder="1" applyAlignment="1">
      <alignment horizontal="center" vertical="center" wrapText="1" shrinkToFit="1"/>
    </xf>
  </cellXfs>
  <cellStyles count="51">
    <cellStyle name="20% - 强调文字颜色 1 2" xfId="1"/>
    <cellStyle name="20% - 强调文字颜色 2 2" xfId="11"/>
    <cellStyle name="20% - 强调文字颜色 3 2" xfId="12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10"/>
    <cellStyle name="60% - 强调文字颜色 1 2" xfId="17"/>
    <cellStyle name="60% - 强调文字颜色 2 2" xfId="18"/>
    <cellStyle name="60% - 强调文字颜色 3 2" xfId="19"/>
    <cellStyle name="60% - 强调文字颜色 4 2" xfId="7"/>
    <cellStyle name="60% - 强调文字颜色 5 2" xfId="20"/>
    <cellStyle name="60% - 强调文字颜色 6 2" xfId="21"/>
    <cellStyle name="百分比" xfId="49" builtinId="5"/>
    <cellStyle name="标题 1 2" xfId="22"/>
    <cellStyle name="标题 2 2" xfId="23"/>
    <cellStyle name="标题 3 2" xfId="24"/>
    <cellStyle name="标题 4 2" xfId="25"/>
    <cellStyle name="标题 5" xfId="26"/>
    <cellStyle name="差 2" xfId="27"/>
    <cellStyle name="常规" xfId="0" builtinId="0"/>
    <cellStyle name="常规 15" xfId="28"/>
    <cellStyle name="常规 2" xfId="46"/>
    <cellStyle name="常规 28" xfId="29"/>
    <cellStyle name="常规 3" xfId="47"/>
    <cellStyle name="常规 3 2" xfId="48"/>
    <cellStyle name="常规 32" xfId="30"/>
    <cellStyle name="常规 4" xfId="31"/>
    <cellStyle name="好 2" xfId="32"/>
    <cellStyle name="汇总 2" xfId="33"/>
    <cellStyle name="计算 2" xfId="2"/>
    <cellStyle name="检查单元格 2" xfId="34"/>
    <cellStyle name="解释性文本 2" xfId="35"/>
    <cellStyle name="警告文本 2" xfId="36"/>
    <cellStyle name="链接单元格 2" xfId="37"/>
    <cellStyle name="千位分隔" xfId="50" builtinId="3"/>
    <cellStyle name="强调文字颜色 1 2" xfId="38"/>
    <cellStyle name="强调文字颜色 2 2" xfId="39"/>
    <cellStyle name="强调文字颜色 3 2" xfId="40"/>
    <cellStyle name="强调文字颜色 4 2" xfId="41"/>
    <cellStyle name="强调文字颜色 5 2" xfId="42"/>
    <cellStyle name="强调文字颜色 6 2" xfId="43"/>
    <cellStyle name="适中 2" xfId="9"/>
    <cellStyle name="输出 2" xfId="8"/>
    <cellStyle name="输入 2" xfId="44"/>
    <cellStyle name="注释 2" xfId="45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zoomScale="85" zoomScaleNormal="85" workbookViewId="0">
      <selection activeCell="G27" sqref="G27"/>
    </sheetView>
  </sheetViews>
  <sheetFormatPr defaultRowHeight="13.5"/>
  <cols>
    <col min="2" max="2" width="13.25" style="68" bestFit="1" customWidth="1"/>
    <col min="3" max="3" width="13" bestFit="1" customWidth="1"/>
    <col min="4" max="4" width="12.75" bestFit="1" customWidth="1"/>
    <col min="5" max="5" width="13.125" bestFit="1" customWidth="1"/>
    <col min="6" max="6" width="9.75" style="3" bestFit="1" customWidth="1"/>
    <col min="7" max="7" width="18.25" style="21" customWidth="1"/>
    <col min="8" max="8" width="15" style="24" bestFit="1" customWidth="1"/>
    <col min="9" max="9" width="9" style="8"/>
    <col min="12" max="12" width="11.875" bestFit="1" customWidth="1"/>
  </cols>
  <sheetData>
    <row r="1" spans="1:13">
      <c r="A1" s="103" t="s">
        <v>409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84"/>
    </row>
    <row r="2" spans="1:13">
      <c r="A2" s="34" t="s">
        <v>0</v>
      </c>
      <c r="B2" s="34" t="s">
        <v>1</v>
      </c>
      <c r="C2" s="34" t="s">
        <v>2</v>
      </c>
      <c r="D2" s="39" t="s">
        <v>4</v>
      </c>
      <c r="E2" s="39" t="s">
        <v>3</v>
      </c>
      <c r="F2" s="37" t="s">
        <v>5</v>
      </c>
      <c r="G2" s="36" t="s">
        <v>437</v>
      </c>
      <c r="H2" s="35" t="s">
        <v>7</v>
      </c>
      <c r="I2" s="37" t="s">
        <v>9</v>
      </c>
      <c r="J2" s="40" t="s">
        <v>8</v>
      </c>
      <c r="K2" s="40" t="s">
        <v>434</v>
      </c>
      <c r="L2" s="38" t="s">
        <v>10</v>
      </c>
      <c r="M2" s="34" t="s">
        <v>11</v>
      </c>
    </row>
    <row r="3" spans="1:13">
      <c r="A3" s="2">
        <v>1</v>
      </c>
      <c r="B3" s="18">
        <v>2016010130</v>
      </c>
      <c r="C3" s="15" t="s">
        <v>410</v>
      </c>
      <c r="D3" s="2">
        <v>107.60190476190476</v>
      </c>
      <c r="E3" s="12">
        <v>119.5</v>
      </c>
      <c r="F3" s="85">
        <v>94.039999999999992</v>
      </c>
      <c r="G3" s="70">
        <v>1</v>
      </c>
      <c r="H3" s="22">
        <v>108.62533333333333</v>
      </c>
      <c r="I3" s="18">
        <v>83.4</v>
      </c>
      <c r="J3" s="14">
        <v>551</v>
      </c>
      <c r="K3" s="12">
        <v>464</v>
      </c>
      <c r="L3" s="12">
        <v>0</v>
      </c>
      <c r="M3" s="84" t="s">
        <v>411</v>
      </c>
    </row>
    <row r="4" spans="1:13">
      <c r="A4" s="2">
        <v>2</v>
      </c>
      <c r="B4" s="9">
        <v>2016010132</v>
      </c>
      <c r="C4" s="4" t="s">
        <v>413</v>
      </c>
      <c r="D4" s="4">
        <v>105.07356321839082</v>
      </c>
      <c r="E4" s="16">
        <v>105.9</v>
      </c>
      <c r="F4" s="1">
        <v>81.539999999999992</v>
      </c>
      <c r="G4" s="72">
        <v>1</v>
      </c>
      <c r="H4" s="23">
        <v>102.88549425287357</v>
      </c>
      <c r="I4" s="4">
        <v>75.900000000000006</v>
      </c>
      <c r="J4" s="17">
        <v>555</v>
      </c>
      <c r="K4" s="12">
        <v>606</v>
      </c>
      <c r="L4" s="4">
        <v>0</v>
      </c>
      <c r="M4" s="84" t="s">
        <v>411</v>
      </c>
    </row>
    <row r="5" spans="1:13">
      <c r="A5" s="2">
        <v>3</v>
      </c>
      <c r="B5" s="9">
        <v>2016010138</v>
      </c>
      <c r="C5" s="4" t="s">
        <v>418</v>
      </c>
      <c r="D5" s="4">
        <v>96.470980392156861</v>
      </c>
      <c r="E5" s="16">
        <v>111.8</v>
      </c>
      <c r="F5" s="1">
        <v>80.34</v>
      </c>
      <c r="G5" s="72">
        <v>1</v>
      </c>
      <c r="H5" s="22">
        <v>97.923686274509805</v>
      </c>
      <c r="I5" s="4">
        <v>73.900000000000006</v>
      </c>
      <c r="J5" s="17">
        <v>511</v>
      </c>
      <c r="K5" s="12">
        <v>439</v>
      </c>
      <c r="L5" s="4">
        <v>0</v>
      </c>
      <c r="M5" s="84" t="s">
        <v>411</v>
      </c>
    </row>
    <row r="6" spans="1:13">
      <c r="A6" s="2">
        <v>4</v>
      </c>
      <c r="B6" s="9">
        <v>2016010139</v>
      </c>
      <c r="C6" s="4" t="s">
        <v>419</v>
      </c>
      <c r="D6" s="4">
        <v>95.511161387631972</v>
      </c>
      <c r="E6" s="16">
        <v>110</v>
      </c>
      <c r="F6" s="1">
        <v>81.96</v>
      </c>
      <c r="G6" s="72">
        <v>1</v>
      </c>
      <c r="H6" s="22">
        <v>97.053812971342381</v>
      </c>
      <c r="I6" s="4">
        <v>76.599999999999994</v>
      </c>
      <c r="J6" s="17">
        <v>545</v>
      </c>
      <c r="K6" s="12">
        <v>530</v>
      </c>
      <c r="L6" s="4">
        <v>0</v>
      </c>
      <c r="M6" s="84" t="s">
        <v>411</v>
      </c>
    </row>
    <row r="7" spans="1:13">
      <c r="A7" s="2">
        <v>5</v>
      </c>
      <c r="B7" s="18">
        <v>2016010141</v>
      </c>
      <c r="C7" s="15" t="s">
        <v>421</v>
      </c>
      <c r="D7" s="2">
        <v>93.695378151260513</v>
      </c>
      <c r="E7" s="12">
        <v>102</v>
      </c>
      <c r="F7" s="85">
        <v>79.92</v>
      </c>
      <c r="G7" s="70">
        <v>1</v>
      </c>
      <c r="H7" s="22">
        <v>93.978764705882369</v>
      </c>
      <c r="I7" s="18">
        <v>73.2</v>
      </c>
      <c r="J7" s="14">
        <v>505</v>
      </c>
      <c r="K7" s="12">
        <v>446</v>
      </c>
      <c r="L7" s="12">
        <v>0</v>
      </c>
      <c r="M7" s="84" t="s">
        <v>411</v>
      </c>
    </row>
    <row r="8" spans="1:13">
      <c r="A8" s="2">
        <v>6</v>
      </c>
      <c r="B8" s="9">
        <v>2016010135</v>
      </c>
      <c r="C8" s="4" t="s">
        <v>414</v>
      </c>
      <c r="D8" s="4">
        <v>87.671574074074087</v>
      </c>
      <c r="E8" s="16">
        <v>115.4</v>
      </c>
      <c r="F8" s="1">
        <v>85.859999999999985</v>
      </c>
      <c r="G8" s="72">
        <v>0.81818181818181823</v>
      </c>
      <c r="H8" s="22">
        <v>93.036101851851853</v>
      </c>
      <c r="I8" s="4">
        <v>83.1</v>
      </c>
      <c r="J8" s="17">
        <v>425</v>
      </c>
      <c r="K8" s="12">
        <v>388</v>
      </c>
      <c r="L8" s="4">
        <v>0</v>
      </c>
      <c r="M8" s="84" t="s">
        <v>411</v>
      </c>
    </row>
    <row r="9" spans="1:13">
      <c r="A9" s="2">
        <v>7</v>
      </c>
      <c r="B9" s="19">
        <v>2016010140</v>
      </c>
      <c r="C9" s="12" t="s">
        <v>420</v>
      </c>
      <c r="D9" s="12">
        <v>90.318250377073909</v>
      </c>
      <c r="E9" s="12">
        <v>108.5</v>
      </c>
      <c r="F9" s="85">
        <v>75.47999999999999</v>
      </c>
      <c r="G9" s="73">
        <v>1</v>
      </c>
      <c r="H9" s="23">
        <v>92.470775263951737</v>
      </c>
      <c r="I9" s="32">
        <v>65.8</v>
      </c>
      <c r="J9" s="12">
        <v>443</v>
      </c>
      <c r="K9" s="12" t="s">
        <v>438</v>
      </c>
      <c r="L9" s="12">
        <v>0</v>
      </c>
      <c r="M9" s="84" t="s">
        <v>411</v>
      </c>
    </row>
    <row r="10" spans="1:13">
      <c r="A10" s="2">
        <v>8</v>
      </c>
      <c r="B10" s="19">
        <v>2016010163</v>
      </c>
      <c r="C10" s="12" t="s">
        <v>439</v>
      </c>
      <c r="D10" s="12">
        <v>90.303199343724373</v>
      </c>
      <c r="E10" s="12">
        <v>101.57407407407408</v>
      </c>
      <c r="F10" s="86">
        <v>88.72</v>
      </c>
      <c r="G10" s="71">
        <v>1</v>
      </c>
      <c r="H10" s="83">
        <f>D10*0.7+E10*0.2+F10*0.1</f>
        <v>92.399054355421882</v>
      </c>
      <c r="I10" s="12">
        <v>81.2</v>
      </c>
      <c r="J10" s="12">
        <v>474</v>
      </c>
      <c r="K10" s="12">
        <v>390</v>
      </c>
      <c r="L10" s="84">
        <v>0</v>
      </c>
      <c r="M10" s="84" t="s">
        <v>411</v>
      </c>
    </row>
    <row r="11" spans="1:13">
      <c r="A11" s="2">
        <v>9</v>
      </c>
      <c r="B11" s="19">
        <v>2016010136</v>
      </c>
      <c r="C11" s="12" t="s">
        <v>415</v>
      </c>
      <c r="D11" s="12">
        <v>91.331764705882364</v>
      </c>
      <c r="E11" s="12">
        <v>102.5</v>
      </c>
      <c r="F11" s="85">
        <v>76.8</v>
      </c>
      <c r="G11" s="73">
        <v>1</v>
      </c>
      <c r="H11" s="22">
        <v>92.112235294117653</v>
      </c>
      <c r="I11" s="32">
        <v>68</v>
      </c>
      <c r="J11" s="12">
        <v>458</v>
      </c>
      <c r="K11" s="12" t="s">
        <v>438</v>
      </c>
      <c r="L11" s="12">
        <v>0</v>
      </c>
      <c r="M11" s="84" t="s">
        <v>411</v>
      </c>
    </row>
    <row r="12" spans="1:13">
      <c r="A12" s="2">
        <v>10</v>
      </c>
      <c r="B12" s="18">
        <v>2016010161</v>
      </c>
      <c r="C12" s="15" t="s">
        <v>440</v>
      </c>
      <c r="D12" s="2">
        <v>89.041509433962261</v>
      </c>
      <c r="E12" s="12">
        <v>101.53703703703704</v>
      </c>
      <c r="F12" s="86">
        <v>84.16</v>
      </c>
      <c r="G12" s="70">
        <v>1</v>
      </c>
      <c r="H12" s="83">
        <f>D12*0.7+E12*0.2+F12*0.1</f>
        <v>91.052464011180987</v>
      </c>
      <c r="I12" s="14">
        <v>73.599999999999994</v>
      </c>
      <c r="J12" s="12">
        <v>492</v>
      </c>
      <c r="K12" s="12">
        <v>375</v>
      </c>
      <c r="L12" s="84">
        <v>0</v>
      </c>
      <c r="M12" s="84" t="s">
        <v>411</v>
      </c>
    </row>
    <row r="13" spans="1:13">
      <c r="A13" s="2">
        <v>11</v>
      </c>
      <c r="B13" s="19">
        <v>2016010165</v>
      </c>
      <c r="C13" s="12" t="s">
        <v>441</v>
      </c>
      <c r="D13" s="12">
        <v>88.089909762100092</v>
      </c>
      <c r="E13" s="12">
        <v>104.62962962962962</v>
      </c>
      <c r="F13" s="86">
        <v>83.32</v>
      </c>
      <c r="G13" s="71">
        <v>1</v>
      </c>
      <c r="H13" s="83">
        <f>D13*0.7+E13*0.2+F13*0.1</f>
        <v>90.920862759395987</v>
      </c>
      <c r="I13" s="12">
        <v>72.2</v>
      </c>
      <c r="J13" s="12">
        <v>470</v>
      </c>
      <c r="K13" s="12">
        <v>364</v>
      </c>
      <c r="L13" s="84">
        <v>0</v>
      </c>
      <c r="M13" s="84" t="s">
        <v>411</v>
      </c>
    </row>
    <row r="14" spans="1:13">
      <c r="A14" s="2">
        <v>12</v>
      </c>
      <c r="B14" s="9">
        <v>2016010183</v>
      </c>
      <c r="C14" s="4" t="s">
        <v>442</v>
      </c>
      <c r="D14" s="4">
        <v>87.613898305084746</v>
      </c>
      <c r="E14" s="4">
        <v>99.611111111111114</v>
      </c>
      <c r="F14" s="87">
        <v>82.84</v>
      </c>
      <c r="G14" s="69">
        <v>0.91666666666666663</v>
      </c>
      <c r="H14" s="83">
        <f>D14*0.7+E14*0.2+F14*0.1</f>
        <v>89.535951035781551</v>
      </c>
      <c r="I14" s="17">
        <v>71.400000000000006</v>
      </c>
      <c r="J14" s="12">
        <v>429</v>
      </c>
      <c r="K14" s="12" t="s">
        <v>438</v>
      </c>
      <c r="L14" s="84">
        <v>0</v>
      </c>
      <c r="M14" s="84" t="s">
        <v>411</v>
      </c>
    </row>
    <row r="15" spans="1:13">
      <c r="A15" s="2">
        <v>13</v>
      </c>
      <c r="B15" s="19">
        <v>2016010166</v>
      </c>
      <c r="C15" s="12" t="s">
        <v>443</v>
      </c>
      <c r="D15" s="12">
        <v>87.168553459119508</v>
      </c>
      <c r="E15" s="12">
        <v>99.648148148148152</v>
      </c>
      <c r="F15" s="86">
        <v>82.359999999999985</v>
      </c>
      <c r="G15" s="71">
        <v>0.90909090909090906</v>
      </c>
      <c r="H15" s="83">
        <f>D15*0.7+E15*0.2+F15*0.1</f>
        <v>89.183617051013286</v>
      </c>
      <c r="I15" s="12">
        <v>70.599999999999994</v>
      </c>
      <c r="J15" s="12">
        <v>460</v>
      </c>
      <c r="K15" s="12">
        <v>470</v>
      </c>
      <c r="L15" s="84">
        <v>0</v>
      </c>
      <c r="M15" s="84" t="s">
        <v>411</v>
      </c>
    </row>
    <row r="16" spans="1:13">
      <c r="A16" s="2">
        <v>14</v>
      </c>
      <c r="B16" s="18">
        <v>2016010137</v>
      </c>
      <c r="C16" s="15" t="s">
        <v>417</v>
      </c>
      <c r="D16" s="2">
        <v>82.935947712418312</v>
      </c>
      <c r="E16" s="12">
        <v>102.5</v>
      </c>
      <c r="F16" s="85">
        <v>83.28</v>
      </c>
      <c r="G16" s="73">
        <v>0.8</v>
      </c>
      <c r="H16" s="33">
        <v>86.883163398692815</v>
      </c>
      <c r="I16" s="18">
        <v>78.8</v>
      </c>
      <c r="J16" s="14">
        <v>570</v>
      </c>
      <c r="K16" s="12">
        <v>547</v>
      </c>
      <c r="L16" s="12">
        <v>0</v>
      </c>
      <c r="M16" s="84" t="s">
        <v>411</v>
      </c>
    </row>
    <row r="17" spans="1:13">
      <c r="A17" s="2">
        <v>15</v>
      </c>
      <c r="B17" s="9">
        <v>2016010179</v>
      </c>
      <c r="C17" s="4" t="s">
        <v>444</v>
      </c>
      <c r="D17" s="4">
        <v>80.965283018867922</v>
      </c>
      <c r="E17" s="4">
        <v>105.61111111111111</v>
      </c>
      <c r="F17" s="87">
        <v>86.92</v>
      </c>
      <c r="G17" s="69">
        <v>0.81818181818181823</v>
      </c>
      <c r="H17" s="83">
        <f>D17*0.7+E17*0.2+F17*0.1</f>
        <v>86.489920335429758</v>
      </c>
      <c r="I17" s="17">
        <v>78.2</v>
      </c>
      <c r="J17" s="12">
        <v>492</v>
      </c>
      <c r="K17" s="4">
        <v>382</v>
      </c>
      <c r="L17" s="84">
        <v>0</v>
      </c>
      <c r="M17" s="84" t="s">
        <v>411</v>
      </c>
    </row>
    <row r="18" spans="1:13">
      <c r="A18" s="2">
        <v>16</v>
      </c>
      <c r="B18" s="9">
        <v>2016010160</v>
      </c>
      <c r="C18" s="4" t="s">
        <v>445</v>
      </c>
      <c r="D18" s="4">
        <v>79.732528301886802</v>
      </c>
      <c r="E18" s="4">
        <v>111.92962962962962</v>
      </c>
      <c r="F18" s="87">
        <v>82.18</v>
      </c>
      <c r="G18" s="69">
        <v>0.72727272727272729</v>
      </c>
      <c r="H18" s="83">
        <f>D18*0.7+E18*0.2+F18*0.1</f>
        <v>86.416695737246684</v>
      </c>
      <c r="I18" s="17">
        <v>70.3</v>
      </c>
      <c r="J18" s="12">
        <v>495</v>
      </c>
      <c r="K18" s="4">
        <v>442</v>
      </c>
      <c r="L18" s="84">
        <v>0</v>
      </c>
      <c r="M18" s="84" t="s">
        <v>411</v>
      </c>
    </row>
    <row r="19" spans="1:13">
      <c r="A19" s="2">
        <v>17</v>
      </c>
      <c r="B19" s="18">
        <v>2016010131</v>
      </c>
      <c r="C19" s="15" t="s">
        <v>412</v>
      </c>
      <c r="D19" s="2">
        <v>82.822703818369462</v>
      </c>
      <c r="E19" s="12">
        <v>102</v>
      </c>
      <c r="F19" s="85">
        <v>79.5</v>
      </c>
      <c r="G19" s="69">
        <v>0.8</v>
      </c>
      <c r="H19" s="23">
        <v>86.325892672858629</v>
      </c>
      <c r="I19" s="15">
        <v>72.5</v>
      </c>
      <c r="J19" s="14">
        <v>460</v>
      </c>
      <c r="K19" s="12">
        <v>508</v>
      </c>
      <c r="L19" s="12">
        <v>0</v>
      </c>
      <c r="M19" s="84" t="s">
        <v>411</v>
      </c>
    </row>
    <row r="20" spans="1:13">
      <c r="A20" s="2">
        <v>18</v>
      </c>
      <c r="B20" s="9">
        <v>2016010174</v>
      </c>
      <c r="C20" s="4" t="s">
        <v>446</v>
      </c>
      <c r="D20" s="4">
        <v>83.830333817126274</v>
      </c>
      <c r="E20" s="4">
        <v>102.61111111111111</v>
      </c>
      <c r="F20" s="87">
        <v>68.56</v>
      </c>
      <c r="G20" s="69">
        <v>0.72727272727272729</v>
      </c>
      <c r="H20" s="83">
        <f>D20*0.7+E20*0.2+F20*0.1</f>
        <v>86.0594558942106</v>
      </c>
      <c r="I20" s="17">
        <v>47.6</v>
      </c>
      <c r="J20" s="12">
        <v>467</v>
      </c>
      <c r="K20" s="4">
        <v>441</v>
      </c>
      <c r="L20" s="84">
        <v>0</v>
      </c>
      <c r="M20" s="84" t="s">
        <v>411</v>
      </c>
    </row>
    <row r="21" spans="1:13">
      <c r="A21" s="2">
        <v>19</v>
      </c>
      <c r="B21" s="18">
        <v>2016010177</v>
      </c>
      <c r="C21" s="15" t="s">
        <v>447</v>
      </c>
      <c r="D21" s="2">
        <v>81.111276875822739</v>
      </c>
      <c r="E21" s="12">
        <v>99.148148148148152</v>
      </c>
      <c r="F21" s="86">
        <v>83.8</v>
      </c>
      <c r="G21" s="70">
        <v>0.81818181818181823</v>
      </c>
      <c r="H21" s="83">
        <f>D21*0.7+E21*0.2+F21*0.1</f>
        <v>84.987523442705537</v>
      </c>
      <c r="I21" s="14">
        <v>73</v>
      </c>
      <c r="J21" s="12">
        <v>431</v>
      </c>
      <c r="K21" s="12" t="s">
        <v>438</v>
      </c>
      <c r="L21" s="84">
        <v>1</v>
      </c>
      <c r="M21" s="84" t="s">
        <v>411</v>
      </c>
    </row>
    <row r="22" spans="1:13">
      <c r="A22" s="2">
        <v>20</v>
      </c>
      <c r="B22" s="19">
        <v>2016010151</v>
      </c>
      <c r="C22" s="12" t="s">
        <v>428</v>
      </c>
      <c r="D22" s="12">
        <v>78.969467787114851</v>
      </c>
      <c r="E22" s="12">
        <v>108</v>
      </c>
      <c r="F22" s="85">
        <v>78.599999999999994</v>
      </c>
      <c r="G22" s="73">
        <v>0.5</v>
      </c>
      <c r="H22" s="23">
        <v>84.738627450980388</v>
      </c>
      <c r="I22" s="32">
        <v>61</v>
      </c>
      <c r="J22" s="12">
        <v>441</v>
      </c>
      <c r="K22" s="12" t="s">
        <v>438</v>
      </c>
      <c r="L22" s="12">
        <v>0</v>
      </c>
      <c r="M22" s="84" t="s">
        <v>411</v>
      </c>
    </row>
    <row r="23" spans="1:13">
      <c r="A23" s="2">
        <v>21</v>
      </c>
      <c r="B23" s="18">
        <v>2016010167</v>
      </c>
      <c r="C23" s="15" t="s">
        <v>448</v>
      </c>
      <c r="D23" s="2">
        <v>80.949890109890106</v>
      </c>
      <c r="E23" s="12">
        <v>100.0925925925926</v>
      </c>
      <c r="F23" s="88">
        <v>80.5</v>
      </c>
      <c r="G23" s="70">
        <v>0.75</v>
      </c>
      <c r="H23" s="83">
        <f>D23*0.7+E23*0.2+F23*0.1</f>
        <v>84.73344159544159</v>
      </c>
      <c r="I23" s="14">
        <v>67.5</v>
      </c>
      <c r="J23" s="12">
        <v>618</v>
      </c>
      <c r="K23" s="12">
        <v>563</v>
      </c>
      <c r="L23" s="84">
        <v>0</v>
      </c>
      <c r="M23" s="84" t="s">
        <v>411</v>
      </c>
    </row>
    <row r="24" spans="1:13">
      <c r="A24" s="2">
        <v>22</v>
      </c>
      <c r="B24" s="18">
        <v>2016010168</v>
      </c>
      <c r="C24" s="15" t="s">
        <v>449</v>
      </c>
      <c r="D24" s="2">
        <v>79.468528301886792</v>
      </c>
      <c r="E24" s="12">
        <v>99.592592592592595</v>
      </c>
      <c r="F24" s="89">
        <v>84.52000000000001</v>
      </c>
      <c r="G24" s="70">
        <v>0.63636363636363635</v>
      </c>
      <c r="H24" s="83">
        <f>D24*0.7+E24*0.2+F24*0.1</f>
        <v>83.998488329839276</v>
      </c>
      <c r="I24" s="14">
        <v>74.2</v>
      </c>
      <c r="J24" s="12">
        <v>460</v>
      </c>
      <c r="K24" s="12">
        <v>444</v>
      </c>
      <c r="L24" s="84">
        <v>0</v>
      </c>
      <c r="M24" s="84" t="s">
        <v>411</v>
      </c>
    </row>
    <row r="25" spans="1:13">
      <c r="A25" s="2">
        <v>23</v>
      </c>
      <c r="B25" s="18">
        <v>2016010164</v>
      </c>
      <c r="C25" s="15" t="s">
        <v>450</v>
      </c>
      <c r="D25" s="2">
        <v>77.564731494920181</v>
      </c>
      <c r="E25" s="12">
        <v>106.14814814814815</v>
      </c>
      <c r="F25" s="86">
        <v>82.12</v>
      </c>
      <c r="G25" s="70">
        <v>0.54545454545454541</v>
      </c>
      <c r="H25" s="83">
        <f>D25*0.7+E25*0.2+F25*0.1</f>
        <v>83.736941676073755</v>
      </c>
      <c r="I25" s="14">
        <v>70.2</v>
      </c>
      <c r="J25" s="12">
        <v>496</v>
      </c>
      <c r="K25" s="12">
        <v>405</v>
      </c>
      <c r="L25" s="84">
        <v>0</v>
      </c>
      <c r="M25" s="84" t="s">
        <v>411</v>
      </c>
    </row>
    <row r="26" spans="1:13">
      <c r="A26" s="2">
        <v>24</v>
      </c>
      <c r="B26" s="9">
        <v>2016010150</v>
      </c>
      <c r="C26" s="4" t="s">
        <v>427</v>
      </c>
      <c r="D26" s="4">
        <v>77.104444444444439</v>
      </c>
      <c r="E26" s="16">
        <v>102</v>
      </c>
      <c r="F26" s="1">
        <v>85.68</v>
      </c>
      <c r="G26" s="72">
        <v>0.54545454545454541</v>
      </c>
      <c r="H26" s="23">
        <v>82.941111111111098</v>
      </c>
      <c r="I26" s="4">
        <v>82.8</v>
      </c>
      <c r="J26" s="17">
        <v>449</v>
      </c>
      <c r="K26" s="12" t="s">
        <v>438</v>
      </c>
      <c r="L26" s="4">
        <v>0</v>
      </c>
      <c r="M26" s="84" t="s">
        <v>411</v>
      </c>
    </row>
    <row r="27" spans="1:13">
      <c r="A27" s="2">
        <v>25</v>
      </c>
      <c r="B27" s="9">
        <v>2016010173</v>
      </c>
      <c r="C27" s="4" t="s">
        <v>451</v>
      </c>
      <c r="D27" s="4">
        <v>76.942767295597491</v>
      </c>
      <c r="E27" s="4">
        <v>103.64814814814815</v>
      </c>
      <c r="F27" s="87">
        <v>82.47999999999999</v>
      </c>
      <c r="G27" s="69">
        <v>0.54545454545454541</v>
      </c>
      <c r="H27" s="83">
        <f t="shared" ref="H27:H34" si="0">D27*0.7+E27*0.2+F27*0.1</f>
        <v>82.837566736547871</v>
      </c>
      <c r="I27" s="17">
        <v>70.8</v>
      </c>
      <c r="J27" s="12">
        <v>370</v>
      </c>
      <c r="K27" s="12" t="s">
        <v>438</v>
      </c>
      <c r="L27" s="84">
        <v>0</v>
      </c>
      <c r="M27" s="84" t="s">
        <v>411</v>
      </c>
    </row>
    <row r="28" spans="1:13">
      <c r="A28" s="2">
        <v>26</v>
      </c>
      <c r="B28" s="19">
        <v>2016010178</v>
      </c>
      <c r="C28" s="12" t="s">
        <v>452</v>
      </c>
      <c r="D28" s="12">
        <v>79.081779859484783</v>
      </c>
      <c r="E28" s="12">
        <v>99.388888888888886</v>
      </c>
      <c r="F28" s="86">
        <v>72.64</v>
      </c>
      <c r="G28" s="71">
        <v>0.83333333333333337</v>
      </c>
      <c r="H28" s="83">
        <f t="shared" si="0"/>
        <v>82.499023679417121</v>
      </c>
      <c r="I28" s="12">
        <v>54.4</v>
      </c>
      <c r="J28" s="12">
        <v>367</v>
      </c>
      <c r="K28" s="12" t="s">
        <v>438</v>
      </c>
      <c r="L28" s="84">
        <v>0</v>
      </c>
      <c r="M28" s="84" t="s">
        <v>411</v>
      </c>
    </row>
    <row r="29" spans="1:13">
      <c r="A29" s="2">
        <v>27</v>
      </c>
      <c r="B29" s="18">
        <v>2016010181</v>
      </c>
      <c r="C29" s="15" t="s">
        <v>453</v>
      </c>
      <c r="D29" s="2">
        <v>77.592846497764526</v>
      </c>
      <c r="E29" s="12">
        <v>99.481481481481481</v>
      </c>
      <c r="F29" s="88">
        <v>78.400000000000006</v>
      </c>
      <c r="G29" s="70">
        <v>0.41666666666666669</v>
      </c>
      <c r="H29" s="83">
        <f t="shared" si="0"/>
        <v>82.051288844731459</v>
      </c>
      <c r="I29" s="14">
        <v>64</v>
      </c>
      <c r="J29" s="12">
        <v>381</v>
      </c>
      <c r="K29" s="12" t="s">
        <v>438</v>
      </c>
      <c r="L29" s="84">
        <v>0</v>
      </c>
      <c r="M29" s="84" t="s">
        <v>411</v>
      </c>
    </row>
    <row r="30" spans="1:13">
      <c r="A30" s="2">
        <v>28</v>
      </c>
      <c r="B30" s="9">
        <v>2016010186</v>
      </c>
      <c r="C30" s="4" t="s">
        <v>454</v>
      </c>
      <c r="D30" s="4">
        <v>77.247790507364968</v>
      </c>
      <c r="E30" s="4">
        <v>100.0925925925926</v>
      </c>
      <c r="F30" s="87">
        <v>77.199999999999989</v>
      </c>
      <c r="G30" s="69">
        <v>0.5</v>
      </c>
      <c r="H30" s="83">
        <f t="shared" si="0"/>
        <v>81.811971873673997</v>
      </c>
      <c r="I30" s="17">
        <v>62</v>
      </c>
      <c r="J30" s="12">
        <v>426</v>
      </c>
      <c r="K30" s="12" t="s">
        <v>438</v>
      </c>
      <c r="L30" s="84">
        <v>0</v>
      </c>
      <c r="M30" s="84" t="s">
        <v>411</v>
      </c>
    </row>
    <row r="31" spans="1:13">
      <c r="A31" s="2">
        <v>29</v>
      </c>
      <c r="B31" s="19">
        <v>2016010189</v>
      </c>
      <c r="C31" s="12" t="s">
        <v>455</v>
      </c>
      <c r="D31" s="12">
        <v>77.046879535558787</v>
      </c>
      <c r="E31" s="12">
        <v>99.518518518518519</v>
      </c>
      <c r="F31" s="86">
        <v>79.599999999999994</v>
      </c>
      <c r="G31" s="71">
        <v>0.54545454545454541</v>
      </c>
      <c r="H31" s="83">
        <f t="shared" si="0"/>
        <v>81.796519378594851</v>
      </c>
      <c r="I31" s="12">
        <v>66</v>
      </c>
      <c r="J31" s="12">
        <v>466</v>
      </c>
      <c r="K31" s="12">
        <v>414</v>
      </c>
      <c r="L31" s="84">
        <v>0</v>
      </c>
      <c r="M31" s="84" t="s">
        <v>411</v>
      </c>
    </row>
    <row r="32" spans="1:13">
      <c r="A32" s="2">
        <v>30</v>
      </c>
      <c r="B32" s="18">
        <v>2016010175</v>
      </c>
      <c r="C32" s="15" t="s">
        <v>456</v>
      </c>
      <c r="D32" s="2">
        <v>75.922389937106928</v>
      </c>
      <c r="E32" s="12">
        <v>98.592592592592595</v>
      </c>
      <c r="F32" s="89">
        <v>89.259999999999991</v>
      </c>
      <c r="G32" s="70">
        <v>0.36363636363636365</v>
      </c>
      <c r="H32" s="83">
        <f t="shared" si="0"/>
        <v>81.790191474493369</v>
      </c>
      <c r="I32" s="14">
        <v>82.1</v>
      </c>
      <c r="J32" s="12">
        <v>475</v>
      </c>
      <c r="K32" s="12">
        <v>272</v>
      </c>
      <c r="L32" s="84">
        <v>1</v>
      </c>
      <c r="M32" s="84" t="s">
        <v>411</v>
      </c>
    </row>
    <row r="33" spans="1:13">
      <c r="A33" s="2">
        <v>31</v>
      </c>
      <c r="B33" s="18">
        <v>2016010169</v>
      </c>
      <c r="C33" s="15" t="s">
        <v>457</v>
      </c>
      <c r="D33" s="2">
        <v>75.415965166908563</v>
      </c>
      <c r="E33" s="12">
        <v>101.5925925925926</v>
      </c>
      <c r="F33" s="86">
        <v>84.22</v>
      </c>
      <c r="G33" s="70">
        <v>0.36363636363636365</v>
      </c>
      <c r="H33" s="83">
        <f t="shared" si="0"/>
        <v>81.531694135354513</v>
      </c>
      <c r="I33" s="14">
        <v>73.7</v>
      </c>
      <c r="J33" s="12">
        <v>440</v>
      </c>
      <c r="K33" s="12" t="s">
        <v>438</v>
      </c>
      <c r="L33" s="84">
        <v>1</v>
      </c>
      <c r="M33" s="84" t="s">
        <v>411</v>
      </c>
    </row>
    <row r="34" spans="1:13">
      <c r="A34" s="2">
        <v>32</v>
      </c>
      <c r="B34" s="19">
        <v>2016010187</v>
      </c>
      <c r="C34" s="12" t="s">
        <v>458</v>
      </c>
      <c r="D34" s="12">
        <v>75.488358208955233</v>
      </c>
      <c r="E34" s="12">
        <v>98.574074074074076</v>
      </c>
      <c r="F34" s="86">
        <v>79.180000000000007</v>
      </c>
      <c r="G34" s="71">
        <v>0.7857142857142857</v>
      </c>
      <c r="H34" s="83">
        <f t="shared" si="0"/>
        <v>80.474665561083484</v>
      </c>
      <c r="I34" s="12">
        <v>65.3</v>
      </c>
      <c r="J34" s="12">
        <v>443</v>
      </c>
      <c r="K34" s="12">
        <v>374</v>
      </c>
      <c r="L34" s="84">
        <v>1</v>
      </c>
      <c r="M34" s="84" t="s">
        <v>411</v>
      </c>
    </row>
    <row r="35" spans="1:13">
      <c r="A35" s="2">
        <v>33</v>
      </c>
      <c r="B35" s="18">
        <v>2016010144</v>
      </c>
      <c r="C35" s="15" t="s">
        <v>423</v>
      </c>
      <c r="D35" s="2">
        <v>74.80335483870968</v>
      </c>
      <c r="E35" s="12">
        <v>102</v>
      </c>
      <c r="F35" s="85">
        <v>75.84</v>
      </c>
      <c r="G35" s="69">
        <v>0.58333333333333337</v>
      </c>
      <c r="H35" s="23">
        <v>80.346348387096782</v>
      </c>
      <c r="I35" s="18">
        <v>66.400000000000006</v>
      </c>
      <c r="J35" s="14">
        <v>578</v>
      </c>
      <c r="K35" s="12">
        <v>507</v>
      </c>
      <c r="L35" s="12">
        <v>0</v>
      </c>
      <c r="M35" s="84" t="s">
        <v>411</v>
      </c>
    </row>
    <row r="36" spans="1:13">
      <c r="A36" s="2">
        <v>34</v>
      </c>
      <c r="B36" s="9">
        <v>2016010155</v>
      </c>
      <c r="C36" s="4" t="s">
        <v>431</v>
      </c>
      <c r="D36" s="4">
        <v>72.419607843137257</v>
      </c>
      <c r="E36" s="16">
        <v>106</v>
      </c>
      <c r="F36" s="1">
        <v>83.58</v>
      </c>
      <c r="G36" s="72">
        <v>0.4</v>
      </c>
      <c r="H36" s="22">
        <v>80.251725490196094</v>
      </c>
      <c r="I36" s="4">
        <v>79.3</v>
      </c>
      <c r="J36" s="17">
        <v>361</v>
      </c>
      <c r="K36" s="12" t="s">
        <v>438</v>
      </c>
      <c r="L36" s="4">
        <v>0</v>
      </c>
      <c r="M36" s="84" t="s">
        <v>411</v>
      </c>
    </row>
    <row r="37" spans="1:13">
      <c r="A37" s="2">
        <v>35</v>
      </c>
      <c r="B37" s="9">
        <v>2016010146</v>
      </c>
      <c r="C37" s="4" t="s">
        <v>425</v>
      </c>
      <c r="D37" s="4">
        <v>74.430011947431311</v>
      </c>
      <c r="E37" s="16">
        <v>102</v>
      </c>
      <c r="F37" s="1">
        <v>73.02000000000001</v>
      </c>
      <c r="G37" s="72">
        <v>0.25</v>
      </c>
      <c r="H37" s="23">
        <v>79.803008363201926</v>
      </c>
      <c r="I37" s="4">
        <v>61.7</v>
      </c>
      <c r="J37" s="17">
        <v>400</v>
      </c>
      <c r="K37" s="12" t="s">
        <v>438</v>
      </c>
      <c r="L37" s="4">
        <v>0</v>
      </c>
      <c r="M37" s="84" t="s">
        <v>411</v>
      </c>
    </row>
    <row r="38" spans="1:13">
      <c r="A38" s="2">
        <v>36</v>
      </c>
      <c r="B38" s="19">
        <v>2016010180</v>
      </c>
      <c r="C38" s="12" t="s">
        <v>459</v>
      </c>
      <c r="D38" s="12">
        <v>75.541132075471708</v>
      </c>
      <c r="E38" s="12">
        <v>86.351851851851848</v>
      </c>
      <c r="F38" s="86">
        <v>95.68</v>
      </c>
      <c r="G38" s="71">
        <v>0.36363636363636365</v>
      </c>
      <c r="H38" s="83">
        <f>D38*0.7+E38*0.2+F38*0.1</f>
        <v>79.717162823200553</v>
      </c>
      <c r="I38" s="12">
        <v>92.8</v>
      </c>
      <c r="J38" s="12">
        <v>446</v>
      </c>
      <c r="K38" s="12">
        <v>346</v>
      </c>
      <c r="L38" s="84">
        <v>0</v>
      </c>
      <c r="M38" s="84" t="s">
        <v>436</v>
      </c>
    </row>
    <row r="39" spans="1:13">
      <c r="A39" s="2">
        <v>37</v>
      </c>
      <c r="B39" s="18">
        <v>2016010152</v>
      </c>
      <c r="C39" s="15" t="s">
        <v>429</v>
      </c>
      <c r="D39" s="2">
        <v>70.891851851851854</v>
      </c>
      <c r="E39" s="12">
        <v>102</v>
      </c>
      <c r="F39" s="85">
        <v>91.38</v>
      </c>
      <c r="G39" s="73">
        <v>0.18181818181818182</v>
      </c>
      <c r="H39" s="33">
        <v>79.162296296296304</v>
      </c>
      <c r="I39" s="18">
        <v>82.3</v>
      </c>
      <c r="J39" s="14">
        <v>478</v>
      </c>
      <c r="K39" s="12" t="s">
        <v>438</v>
      </c>
      <c r="L39" s="12">
        <v>0</v>
      </c>
      <c r="M39" s="84" t="s">
        <v>411</v>
      </c>
    </row>
    <row r="40" spans="1:13">
      <c r="A40" s="2">
        <v>38</v>
      </c>
      <c r="B40" s="19">
        <v>2016010145</v>
      </c>
      <c r="C40" s="12" t="s">
        <v>424</v>
      </c>
      <c r="D40" s="12">
        <v>64.015023041474649</v>
      </c>
      <c r="E40" s="12">
        <v>103.6</v>
      </c>
      <c r="F40" s="85">
        <v>125.56</v>
      </c>
      <c r="G40" s="73">
        <v>8.3333333333333315E-2</v>
      </c>
      <c r="H40" s="23">
        <v>78.086516129032248</v>
      </c>
      <c r="I40" s="32">
        <v>82.6</v>
      </c>
      <c r="J40" s="12">
        <v>0</v>
      </c>
      <c r="K40" s="12" t="s">
        <v>438</v>
      </c>
      <c r="L40" s="12">
        <v>3</v>
      </c>
      <c r="M40" s="84" t="s">
        <v>411</v>
      </c>
    </row>
    <row r="41" spans="1:13">
      <c r="A41" s="2">
        <v>39</v>
      </c>
      <c r="B41" s="18">
        <v>2016010172</v>
      </c>
      <c r="C41" s="15" t="s">
        <v>460</v>
      </c>
      <c r="D41" s="2">
        <v>72.503107344632781</v>
      </c>
      <c r="E41" s="12">
        <v>101.48148148148148</v>
      </c>
      <c r="F41" s="86">
        <v>70.12</v>
      </c>
      <c r="G41" s="70">
        <v>0.41666666666666669</v>
      </c>
      <c r="H41" s="83">
        <f>D41*0.7+E41*0.2+F41*0.1</f>
        <v>78.060471437539235</v>
      </c>
      <c r="I41" s="14">
        <v>50.2</v>
      </c>
      <c r="J41" s="12">
        <v>451</v>
      </c>
      <c r="K41" s="12" t="s">
        <v>438</v>
      </c>
      <c r="L41" s="84">
        <v>1</v>
      </c>
      <c r="M41" s="84" t="s">
        <v>411</v>
      </c>
    </row>
    <row r="42" spans="1:13">
      <c r="A42" s="2">
        <v>40</v>
      </c>
      <c r="B42" s="18">
        <v>2016010176</v>
      </c>
      <c r="C42" s="15" t="s">
        <v>461</v>
      </c>
      <c r="D42" s="2">
        <v>66.593691389599314</v>
      </c>
      <c r="E42" s="12">
        <v>110.32962962962962</v>
      </c>
      <c r="F42" s="89">
        <v>85.3</v>
      </c>
      <c r="G42" s="70">
        <v>0.30769230769230771</v>
      </c>
      <c r="H42" s="83">
        <f>D42*0.7+E42*0.2+F42*0.1</f>
        <v>77.211509898645446</v>
      </c>
      <c r="I42" s="14">
        <v>75.5</v>
      </c>
      <c r="J42" s="12">
        <v>385</v>
      </c>
      <c r="K42" s="12" t="s">
        <v>438</v>
      </c>
      <c r="L42" s="84">
        <v>1</v>
      </c>
      <c r="M42" s="84" t="s">
        <v>411</v>
      </c>
    </row>
    <row r="43" spans="1:13">
      <c r="A43" s="2">
        <v>41</v>
      </c>
      <c r="B43" s="4">
        <v>2015010174</v>
      </c>
      <c r="C43" s="4" t="s">
        <v>435</v>
      </c>
      <c r="D43" s="4">
        <v>70.408479532163753</v>
      </c>
      <c r="E43" s="4">
        <v>97.388888888888886</v>
      </c>
      <c r="F43" s="87">
        <v>75.22</v>
      </c>
      <c r="G43" s="69">
        <v>0.35714285714285715</v>
      </c>
      <c r="H43" s="83">
        <f>D43*0.7+E43*0.2+F43*0.1</f>
        <v>76.285713450292405</v>
      </c>
      <c r="I43" s="17">
        <v>58.7</v>
      </c>
      <c r="J43" s="12">
        <v>426</v>
      </c>
      <c r="K43" s="12" t="s">
        <v>438</v>
      </c>
      <c r="L43" s="84">
        <v>2</v>
      </c>
      <c r="M43" s="84" t="s">
        <v>411</v>
      </c>
    </row>
    <row r="44" spans="1:13">
      <c r="A44" s="2">
        <v>42</v>
      </c>
      <c r="B44" s="9">
        <v>2016010154</v>
      </c>
      <c r="C44" s="4" t="s">
        <v>430</v>
      </c>
      <c r="D44" s="4">
        <v>68.152941176470591</v>
      </c>
      <c r="E44" s="16">
        <v>102</v>
      </c>
      <c r="F44" s="1">
        <v>74.400000000000006</v>
      </c>
      <c r="G44" s="72">
        <v>0</v>
      </c>
      <c r="H44" s="23">
        <v>75.547058823529412</v>
      </c>
      <c r="I44" s="4">
        <v>64</v>
      </c>
      <c r="J44" s="17">
        <v>436</v>
      </c>
      <c r="K44" s="12" t="s">
        <v>438</v>
      </c>
      <c r="L44" s="4">
        <v>0</v>
      </c>
      <c r="M44" s="84" t="s">
        <v>411</v>
      </c>
    </row>
    <row r="45" spans="1:13">
      <c r="A45" s="2">
        <v>43</v>
      </c>
      <c r="B45" s="9">
        <v>2016010185</v>
      </c>
      <c r="C45" s="4" t="s">
        <v>462</v>
      </c>
      <c r="D45" s="4">
        <v>64.91657142857143</v>
      </c>
      <c r="E45" s="4">
        <v>95.888888888888886</v>
      </c>
      <c r="F45" s="87">
        <v>103.08666666666666</v>
      </c>
      <c r="G45" s="69">
        <v>0.4</v>
      </c>
      <c r="H45" s="83">
        <f>D45*0.7+E45*0.2+F45*0.1</f>
        <v>74.928044444444438</v>
      </c>
      <c r="I45" s="17">
        <v>60.7</v>
      </c>
      <c r="J45" s="12">
        <v>524</v>
      </c>
      <c r="K45" s="4">
        <v>448</v>
      </c>
      <c r="L45" s="84">
        <v>2</v>
      </c>
      <c r="M45" s="84" t="s">
        <v>411</v>
      </c>
    </row>
    <row r="46" spans="1:13">
      <c r="A46" s="2">
        <v>44</v>
      </c>
      <c r="B46" s="19">
        <v>2016010159</v>
      </c>
      <c r="C46" s="12" t="s">
        <v>433</v>
      </c>
      <c r="D46" s="12">
        <v>67.513480392156865</v>
      </c>
      <c r="E46" s="12">
        <v>101.2</v>
      </c>
      <c r="F46" s="85">
        <v>72.900000000000006</v>
      </c>
      <c r="G46" s="73">
        <v>0.2</v>
      </c>
      <c r="H46" s="33">
        <v>74.789436274509811</v>
      </c>
      <c r="I46" s="32">
        <v>61.5</v>
      </c>
      <c r="J46" s="12">
        <v>431</v>
      </c>
      <c r="K46" s="12" t="s">
        <v>438</v>
      </c>
      <c r="L46" s="12">
        <v>1</v>
      </c>
      <c r="M46" s="84" t="s">
        <v>411</v>
      </c>
    </row>
    <row r="47" spans="1:13">
      <c r="A47" s="2">
        <v>45</v>
      </c>
      <c r="B47" s="9">
        <v>2016010171</v>
      </c>
      <c r="C47" s="4" t="s">
        <v>463</v>
      </c>
      <c r="D47" s="4">
        <v>68.385786163522013</v>
      </c>
      <c r="E47" s="4">
        <v>95.981481481481481</v>
      </c>
      <c r="F47" s="87">
        <v>74.97999999999999</v>
      </c>
      <c r="G47" s="69">
        <v>9.0909090909090912E-2</v>
      </c>
      <c r="H47" s="83">
        <f>D47*0.7+E47*0.2+F47*0.1</f>
        <v>74.564346610761717</v>
      </c>
      <c r="I47" s="17">
        <v>58.3</v>
      </c>
      <c r="J47" s="12">
        <v>464</v>
      </c>
      <c r="K47" s="12" t="s">
        <v>438</v>
      </c>
      <c r="L47" s="84">
        <v>2</v>
      </c>
      <c r="M47" s="84" t="s">
        <v>411</v>
      </c>
    </row>
    <row r="48" spans="1:13">
      <c r="A48" s="2">
        <v>46</v>
      </c>
      <c r="B48" s="18">
        <v>2016010143</v>
      </c>
      <c r="C48" s="15" t="s">
        <v>422</v>
      </c>
      <c r="D48" s="2">
        <v>66.569677419354846</v>
      </c>
      <c r="E48" s="12">
        <v>100.4</v>
      </c>
      <c r="F48" s="85">
        <v>78.84</v>
      </c>
      <c r="G48" s="69">
        <v>0.16666666666666663</v>
      </c>
      <c r="H48" s="23">
        <v>74.562774193548393</v>
      </c>
      <c r="I48" s="18">
        <v>71.400000000000006</v>
      </c>
      <c r="J48" s="14">
        <v>439</v>
      </c>
      <c r="K48" s="12" t="s">
        <v>438</v>
      </c>
      <c r="L48" s="12">
        <v>2</v>
      </c>
      <c r="M48" s="84" t="s">
        <v>411</v>
      </c>
    </row>
    <row r="49" spans="1:13">
      <c r="A49" s="2">
        <v>47</v>
      </c>
      <c r="B49" s="9">
        <v>2016010156</v>
      </c>
      <c r="C49" s="4" t="s">
        <v>432</v>
      </c>
      <c r="D49" s="4">
        <v>62.408912655971484</v>
      </c>
      <c r="E49" s="16">
        <v>110.30000000000001</v>
      </c>
      <c r="F49" s="1">
        <v>85.68</v>
      </c>
      <c r="G49" s="72">
        <v>0.1</v>
      </c>
      <c r="H49" s="33">
        <v>74.314238859180037</v>
      </c>
      <c r="I49" s="4">
        <v>82.8</v>
      </c>
      <c r="J49" s="17">
        <v>400</v>
      </c>
      <c r="K49" s="12" t="s">
        <v>438</v>
      </c>
      <c r="L49" s="4">
        <v>4</v>
      </c>
      <c r="M49" s="84" t="s">
        <v>411</v>
      </c>
    </row>
    <row r="50" spans="1:13">
      <c r="A50" s="2">
        <v>48</v>
      </c>
      <c r="B50" s="19">
        <v>2016010184</v>
      </c>
      <c r="C50" s="12" t="s">
        <v>464</v>
      </c>
      <c r="D50" s="12">
        <v>68.645589325426243</v>
      </c>
      <c r="E50" s="12">
        <v>83.907407407407405</v>
      </c>
      <c r="F50" s="86">
        <v>81.16</v>
      </c>
      <c r="G50" s="71">
        <v>0.14285714285714285</v>
      </c>
      <c r="H50" s="83">
        <f>D50*0.7+E50*0.2+F50*0.1</f>
        <v>72.949394009279843</v>
      </c>
      <c r="I50" s="12">
        <v>68.599999999999994</v>
      </c>
      <c r="J50" s="12">
        <v>303</v>
      </c>
      <c r="K50" s="12" t="s">
        <v>438</v>
      </c>
      <c r="L50" s="84">
        <v>2</v>
      </c>
      <c r="M50" s="84" t="s">
        <v>436</v>
      </c>
    </row>
    <row r="51" spans="1:13">
      <c r="A51" s="2">
        <v>49</v>
      </c>
      <c r="B51" s="19">
        <v>2016010148</v>
      </c>
      <c r="C51" s="12" t="s">
        <v>426</v>
      </c>
      <c r="D51" s="12">
        <v>63.95091714104997</v>
      </c>
      <c r="E51" s="12">
        <v>99.6</v>
      </c>
      <c r="F51" s="85">
        <v>77.400000000000006</v>
      </c>
      <c r="G51" s="73">
        <v>0.1</v>
      </c>
      <c r="H51" s="23">
        <v>72.425641998734974</v>
      </c>
      <c r="I51" s="32">
        <v>69</v>
      </c>
      <c r="J51" s="12">
        <v>462</v>
      </c>
      <c r="K51" s="12" t="s">
        <v>438</v>
      </c>
      <c r="L51" s="12">
        <v>3</v>
      </c>
      <c r="M51" s="84" t="s">
        <v>411</v>
      </c>
    </row>
    <row r="52" spans="1:13">
      <c r="A52" s="74"/>
      <c r="B52" s="75"/>
      <c r="C52" s="76"/>
      <c r="D52" s="76"/>
      <c r="E52" s="77"/>
      <c r="F52" s="90"/>
      <c r="G52" s="78"/>
      <c r="H52" s="79"/>
      <c r="I52" s="76"/>
      <c r="J52" s="80"/>
      <c r="K52" s="81"/>
      <c r="L52" s="76"/>
    </row>
    <row r="53" spans="1:13">
      <c r="A53" s="2"/>
      <c r="B53" s="66"/>
      <c r="C53" s="4"/>
      <c r="D53" s="4"/>
      <c r="E53" s="16"/>
      <c r="F53" s="1"/>
      <c r="G53" s="29"/>
      <c r="H53" s="33"/>
      <c r="I53" s="4"/>
      <c r="J53" s="17"/>
      <c r="K53" s="12"/>
      <c r="L53" s="4"/>
    </row>
    <row r="54" spans="1:13">
      <c r="A54" s="2"/>
      <c r="B54" s="65"/>
      <c r="C54" s="15"/>
      <c r="D54" s="2"/>
      <c r="E54" s="12"/>
      <c r="F54" s="85"/>
      <c r="G54" s="5"/>
      <c r="H54" s="23"/>
      <c r="I54" s="18"/>
      <c r="J54" s="14"/>
      <c r="K54" s="12"/>
      <c r="L54" s="12"/>
    </row>
    <row r="55" spans="1:13">
      <c r="A55" s="2"/>
      <c r="B55" s="65"/>
      <c r="C55" s="15"/>
      <c r="D55" s="2"/>
      <c r="E55" s="12"/>
      <c r="F55" s="85"/>
      <c r="G55" s="5"/>
      <c r="H55" s="23"/>
      <c r="I55" s="15"/>
      <c r="J55" s="14"/>
      <c r="K55" s="12"/>
      <c r="L55" s="12"/>
    </row>
    <row r="56" spans="1:13">
      <c r="A56" s="2"/>
      <c r="B56" s="66"/>
      <c r="C56" s="4"/>
      <c r="D56" s="4"/>
      <c r="E56" s="16"/>
      <c r="F56" s="1"/>
      <c r="G56" s="29"/>
      <c r="H56" s="23"/>
      <c r="I56" s="4"/>
      <c r="J56" s="17"/>
      <c r="K56" s="12"/>
      <c r="L56" s="4"/>
    </row>
    <row r="57" spans="1:13">
      <c r="A57" s="2"/>
      <c r="B57" s="67"/>
      <c r="C57" s="12"/>
      <c r="D57" s="12"/>
      <c r="E57" s="12"/>
      <c r="F57" s="85"/>
      <c r="G57" s="13"/>
      <c r="H57" s="33"/>
      <c r="I57" s="32"/>
      <c r="J57" s="12"/>
      <c r="K57" s="12"/>
      <c r="L57" s="12"/>
    </row>
    <row r="58" spans="1:13">
      <c r="A58" s="2"/>
      <c r="B58" s="67"/>
      <c r="C58" s="12"/>
      <c r="D58" s="12"/>
      <c r="E58" s="12"/>
      <c r="F58" s="85"/>
      <c r="G58" s="13"/>
      <c r="H58" s="33"/>
      <c r="I58" s="32"/>
      <c r="J58" s="12"/>
      <c r="K58" s="12"/>
      <c r="L58" s="12"/>
    </row>
    <row r="59" spans="1:13">
      <c r="A59" s="2"/>
      <c r="B59" s="66"/>
      <c r="C59" s="4"/>
      <c r="D59" s="4"/>
      <c r="E59" s="16"/>
      <c r="F59" s="1"/>
      <c r="G59" s="29"/>
      <c r="H59" s="33"/>
      <c r="I59" s="4"/>
      <c r="J59" s="17"/>
      <c r="K59" s="4"/>
      <c r="L59" s="4"/>
    </row>
    <row r="60" spans="1:13">
      <c r="A60" s="2"/>
      <c r="B60" s="66"/>
      <c r="C60" s="4"/>
      <c r="D60" s="4"/>
      <c r="E60" s="16"/>
      <c r="F60" s="1"/>
      <c r="G60" s="29"/>
      <c r="H60" s="33"/>
      <c r="I60" s="4"/>
      <c r="J60" s="17"/>
      <c r="K60" s="12"/>
      <c r="L60" s="4"/>
    </row>
    <row r="61" spans="1:13">
      <c r="A61" s="2"/>
      <c r="B61" s="67"/>
      <c r="C61" s="12"/>
      <c r="D61" s="12"/>
      <c r="E61" s="12"/>
      <c r="F61" s="85"/>
      <c r="G61" s="13"/>
      <c r="H61" s="22"/>
      <c r="I61" s="32"/>
      <c r="J61" s="12"/>
      <c r="K61" s="12"/>
      <c r="L61" s="12"/>
    </row>
    <row r="62" spans="1:13">
      <c r="A62" s="2"/>
      <c r="B62" s="66"/>
      <c r="C62" s="4"/>
      <c r="D62" s="4"/>
      <c r="E62" s="16"/>
      <c r="F62" s="1"/>
      <c r="G62" s="29"/>
      <c r="H62" s="33"/>
      <c r="I62" s="4"/>
      <c r="J62" s="17"/>
      <c r="K62" s="4"/>
      <c r="L62" s="4"/>
    </row>
    <row r="63" spans="1:13">
      <c r="A63" s="2"/>
      <c r="B63" s="65"/>
      <c r="C63" s="15"/>
      <c r="D63" s="2"/>
      <c r="E63" s="12"/>
      <c r="F63" s="85"/>
      <c r="G63" s="5"/>
      <c r="H63" s="23"/>
      <c r="I63" s="15"/>
      <c r="J63" s="14"/>
      <c r="K63" s="12"/>
      <c r="L63" s="12"/>
    </row>
    <row r="64" spans="1:13">
      <c r="A64" s="2"/>
      <c r="B64" s="67"/>
      <c r="C64" s="12"/>
      <c r="D64" s="12"/>
      <c r="E64" s="12"/>
      <c r="F64" s="85"/>
      <c r="G64" s="13"/>
      <c r="H64" s="33"/>
      <c r="I64" s="32"/>
      <c r="J64" s="12"/>
      <c r="K64" s="12"/>
      <c r="L64" s="12"/>
    </row>
    <row r="65" spans="1:12">
      <c r="A65" s="2"/>
      <c r="B65" s="66"/>
      <c r="C65" s="4"/>
      <c r="D65" s="4"/>
      <c r="E65" s="16"/>
      <c r="F65" s="1"/>
      <c r="G65" s="29"/>
      <c r="H65" s="23"/>
      <c r="I65" s="4"/>
      <c r="J65" s="17"/>
      <c r="K65" s="4"/>
      <c r="L65" s="4"/>
    </row>
    <row r="66" spans="1:12">
      <c r="A66" s="2"/>
      <c r="B66" s="67"/>
      <c r="C66" s="12"/>
      <c r="D66" s="12"/>
      <c r="E66" s="12"/>
      <c r="F66" s="85"/>
      <c r="G66" s="31"/>
      <c r="H66" s="23"/>
      <c r="I66" s="32"/>
      <c r="J66" s="12"/>
      <c r="K66" s="12"/>
      <c r="L66" s="12"/>
    </row>
    <row r="67" spans="1:12">
      <c r="A67" s="2"/>
      <c r="B67" s="65"/>
      <c r="C67" s="15"/>
      <c r="D67" s="2"/>
      <c r="E67" s="12"/>
      <c r="F67" s="85"/>
      <c r="G67" s="13"/>
      <c r="H67" s="33"/>
      <c r="I67" s="15"/>
      <c r="J67" s="14"/>
      <c r="K67" s="12"/>
      <c r="L67" s="12"/>
    </row>
    <row r="68" spans="1:12">
      <c r="A68" s="2"/>
      <c r="B68" s="67"/>
      <c r="C68" s="12"/>
      <c r="D68" s="12"/>
      <c r="E68" s="12"/>
      <c r="F68" s="85"/>
      <c r="G68" s="13"/>
      <c r="H68" s="23"/>
      <c r="I68" s="32"/>
      <c r="J68" s="12"/>
      <c r="K68" s="12"/>
      <c r="L68" s="12"/>
    </row>
    <row r="69" spans="1:12">
      <c r="A69" s="2"/>
      <c r="B69" s="67"/>
      <c r="C69" s="12"/>
      <c r="D69" s="12"/>
      <c r="E69" s="12"/>
      <c r="F69" s="85"/>
      <c r="G69" s="13"/>
      <c r="H69" s="23"/>
      <c r="I69" s="32"/>
      <c r="J69" s="12"/>
      <c r="K69" s="12"/>
      <c r="L69" s="12"/>
    </row>
    <row r="70" spans="1:12">
      <c r="A70" s="2"/>
      <c r="B70" s="66"/>
      <c r="C70" s="4"/>
      <c r="D70" s="4"/>
      <c r="E70" s="16"/>
      <c r="F70" s="1"/>
      <c r="G70" s="29"/>
      <c r="H70" s="23"/>
      <c r="I70" s="4"/>
      <c r="J70" s="17"/>
      <c r="K70" s="4"/>
      <c r="L70" s="4"/>
    </row>
    <row r="71" spans="1:12">
      <c r="A71" s="2"/>
      <c r="B71" s="65"/>
      <c r="C71" s="15"/>
      <c r="D71" s="2"/>
      <c r="E71" s="12"/>
      <c r="F71" s="85"/>
      <c r="G71" s="20"/>
      <c r="H71" s="22"/>
      <c r="I71" s="18"/>
      <c r="J71" s="14"/>
      <c r="K71" s="12"/>
      <c r="L71" s="12"/>
    </row>
    <row r="72" spans="1:12">
      <c r="A72" s="2"/>
      <c r="B72" s="66"/>
      <c r="C72" s="4"/>
      <c r="D72" s="4"/>
      <c r="E72" s="16"/>
      <c r="F72" s="1"/>
      <c r="G72" s="29"/>
      <c r="H72" s="33"/>
      <c r="I72" s="4"/>
      <c r="J72" s="17"/>
      <c r="K72" s="4"/>
      <c r="L72" s="4"/>
    </row>
    <row r="73" spans="1:12">
      <c r="A73" s="2"/>
      <c r="B73" s="66"/>
      <c r="C73" s="4"/>
      <c r="D73" s="4"/>
      <c r="E73" s="16"/>
      <c r="F73" s="1"/>
      <c r="G73" s="29"/>
      <c r="H73" s="22"/>
      <c r="I73" s="4"/>
      <c r="J73" s="17"/>
      <c r="K73" s="4"/>
      <c r="L73" s="4"/>
    </row>
    <row r="74" spans="1:12">
      <c r="A74" s="2"/>
      <c r="B74" s="65"/>
      <c r="C74" s="15"/>
      <c r="D74" s="2"/>
      <c r="E74" s="12"/>
      <c r="F74" s="85"/>
      <c r="G74" s="20"/>
      <c r="H74" s="22"/>
      <c r="I74" s="18"/>
      <c r="J74" s="14"/>
      <c r="K74" s="12"/>
      <c r="L74" s="12"/>
    </row>
    <row r="75" spans="1:12">
      <c r="A75" s="2"/>
      <c r="B75" s="65"/>
      <c r="C75" s="15"/>
      <c r="D75" s="2"/>
      <c r="E75" s="12"/>
      <c r="F75" s="85"/>
      <c r="G75" s="13"/>
      <c r="H75" s="33"/>
      <c r="I75" s="18"/>
      <c r="J75" s="14"/>
      <c r="K75" s="12"/>
      <c r="L75" s="12"/>
    </row>
    <row r="76" spans="1:12">
      <c r="A76" s="2"/>
      <c r="B76" s="67"/>
      <c r="C76" s="12"/>
      <c r="D76" s="12"/>
      <c r="E76" s="12"/>
      <c r="F76" s="85"/>
      <c r="G76" s="13"/>
      <c r="H76" s="33"/>
      <c r="I76" s="32"/>
      <c r="J76" s="12"/>
      <c r="K76" s="12"/>
      <c r="L76" s="12"/>
    </row>
    <row r="77" spans="1:12">
      <c r="A77" s="2"/>
      <c r="B77" s="66"/>
      <c r="C77" s="4"/>
      <c r="D77" s="4"/>
      <c r="E77" s="16"/>
      <c r="F77" s="1"/>
      <c r="G77" s="29"/>
      <c r="H77" s="23"/>
      <c r="I77" s="4"/>
      <c r="J77" s="17"/>
      <c r="K77" s="12"/>
      <c r="L77" s="4"/>
    </row>
    <row r="78" spans="1:12">
      <c r="A78" s="2"/>
      <c r="B78" s="66"/>
      <c r="C78" s="4"/>
      <c r="D78" s="4"/>
      <c r="E78" s="16"/>
      <c r="F78" s="1"/>
      <c r="G78" s="29"/>
      <c r="H78" s="33"/>
      <c r="I78" s="4"/>
      <c r="J78" s="17"/>
      <c r="K78" s="4"/>
      <c r="L78" s="4"/>
    </row>
    <row r="79" spans="1:12">
      <c r="A79" s="2"/>
      <c r="B79" s="66"/>
      <c r="C79" s="4"/>
      <c r="D79" s="4"/>
      <c r="E79" s="16"/>
      <c r="F79" s="1"/>
      <c r="G79" s="29"/>
      <c r="H79" s="23"/>
      <c r="I79" s="4"/>
      <c r="J79" s="17"/>
      <c r="K79" s="4"/>
      <c r="L79" s="4"/>
    </row>
    <row r="80" spans="1:12">
      <c r="A80" s="2"/>
      <c r="B80" s="67"/>
      <c r="C80" s="12"/>
      <c r="D80" s="12"/>
      <c r="E80" s="12"/>
      <c r="F80" s="85"/>
      <c r="G80" s="13"/>
      <c r="H80" s="23"/>
      <c r="I80" s="32"/>
      <c r="J80" s="12"/>
      <c r="K80" s="12"/>
      <c r="L80" s="12"/>
    </row>
    <row r="81" spans="1:12">
      <c r="A81" s="2"/>
      <c r="B81" s="67"/>
      <c r="C81" s="12"/>
      <c r="D81" s="12"/>
      <c r="E81" s="12"/>
      <c r="F81" s="85"/>
      <c r="G81" s="13"/>
      <c r="H81" s="33"/>
      <c r="I81" s="32"/>
      <c r="J81" s="12"/>
      <c r="K81" s="12"/>
      <c r="L81" s="12"/>
    </row>
    <row r="82" spans="1:12">
      <c r="A82" s="2"/>
      <c r="B82" s="65"/>
      <c r="C82" s="15"/>
      <c r="D82" s="2"/>
      <c r="E82" s="12"/>
      <c r="F82" s="85"/>
      <c r="G82" s="20"/>
      <c r="H82" s="22"/>
      <c r="I82" s="18"/>
      <c r="J82" s="14"/>
      <c r="K82" s="12"/>
      <c r="L82" s="12"/>
    </row>
    <row r="83" spans="1:12">
      <c r="A83" s="2"/>
      <c r="B83" s="67"/>
      <c r="C83" s="12"/>
      <c r="D83" s="12"/>
      <c r="E83" s="12"/>
      <c r="F83" s="85"/>
      <c r="G83" s="13"/>
      <c r="H83" s="22"/>
      <c r="I83" s="32"/>
      <c r="J83" s="12"/>
      <c r="K83" s="12"/>
      <c r="L83" s="12"/>
    </row>
    <row r="84" spans="1:12">
      <c r="A84" s="2"/>
      <c r="B84" s="67"/>
      <c r="C84" s="12"/>
      <c r="D84" s="12"/>
      <c r="E84" s="12"/>
      <c r="F84" s="85"/>
      <c r="G84" s="13"/>
      <c r="H84" s="33"/>
      <c r="I84" s="32"/>
      <c r="J84" s="12"/>
      <c r="K84" s="12"/>
      <c r="L84" s="12"/>
    </row>
    <row r="85" spans="1:12">
      <c r="A85" s="2"/>
      <c r="B85" s="65"/>
      <c r="C85" s="15"/>
      <c r="D85" s="2"/>
      <c r="E85" s="12"/>
      <c r="F85" s="85"/>
      <c r="G85" s="13"/>
      <c r="H85" s="33"/>
      <c r="I85" s="18"/>
      <c r="J85" s="14"/>
      <c r="K85" s="12"/>
      <c r="L85" s="12"/>
    </row>
    <row r="86" spans="1:12">
      <c r="A86" s="2"/>
      <c r="B86" s="67"/>
      <c r="C86" s="12"/>
      <c r="D86" s="12"/>
      <c r="E86" s="12"/>
      <c r="F86" s="85"/>
      <c r="G86" s="13"/>
      <c r="H86" s="33"/>
      <c r="I86" s="32"/>
      <c r="J86" s="12"/>
      <c r="K86" s="12"/>
      <c r="L86" s="12"/>
    </row>
    <row r="87" spans="1:12">
      <c r="A87" s="2"/>
      <c r="B87" s="65"/>
      <c r="C87" s="15"/>
      <c r="D87" s="2"/>
      <c r="E87" s="12"/>
      <c r="F87" s="85"/>
      <c r="G87" s="5"/>
      <c r="H87" s="23"/>
      <c r="I87" s="18"/>
      <c r="J87" s="14"/>
      <c r="K87" s="12"/>
      <c r="L87" s="12"/>
    </row>
    <row r="88" spans="1:12">
      <c r="A88" s="2"/>
      <c r="B88" s="65"/>
      <c r="C88" s="15"/>
      <c r="D88" s="2"/>
      <c r="E88" s="12"/>
      <c r="F88" s="85"/>
      <c r="G88" s="13"/>
      <c r="H88" s="33"/>
      <c r="I88" s="15"/>
      <c r="J88" s="14"/>
      <c r="K88" s="12"/>
      <c r="L88" s="12"/>
    </row>
    <row r="89" spans="1:12">
      <c r="A89" s="2"/>
      <c r="B89" s="65"/>
      <c r="C89" s="15"/>
      <c r="D89" s="2"/>
      <c r="E89" s="12"/>
      <c r="F89" s="85"/>
      <c r="G89" s="20"/>
      <c r="H89" s="22"/>
      <c r="I89" s="15"/>
      <c r="J89" s="14"/>
      <c r="K89" s="12"/>
      <c r="L89" s="12"/>
    </row>
    <row r="90" spans="1:12">
      <c r="A90" s="2"/>
      <c r="B90" s="67"/>
      <c r="C90" s="12"/>
      <c r="D90" s="12"/>
      <c r="E90" s="12"/>
      <c r="F90" s="85"/>
      <c r="G90" s="13"/>
      <c r="H90" s="22"/>
      <c r="I90" s="32"/>
      <c r="J90" s="12"/>
      <c r="K90" s="12"/>
      <c r="L90" s="12"/>
    </row>
    <row r="91" spans="1:12">
      <c r="A91" s="2"/>
      <c r="B91" s="67"/>
      <c r="C91" s="12"/>
      <c r="D91" s="12"/>
      <c r="E91" s="12"/>
      <c r="F91" s="85"/>
      <c r="G91" s="13"/>
      <c r="H91" s="22"/>
      <c r="I91" s="32"/>
      <c r="J91" s="12"/>
      <c r="K91" s="12"/>
      <c r="L91" s="12"/>
    </row>
    <row r="92" spans="1:12">
      <c r="A92" s="2"/>
      <c r="B92" s="65"/>
      <c r="C92" s="15"/>
      <c r="D92" s="2"/>
      <c r="E92" s="12"/>
      <c r="F92" s="85"/>
      <c r="G92" s="13"/>
      <c r="H92" s="33"/>
      <c r="I92" s="15"/>
      <c r="J92" s="14"/>
      <c r="K92" s="12"/>
      <c r="L92" s="12"/>
    </row>
  </sheetData>
  <sortState ref="B3:M51">
    <sortCondition descending="1" ref="H3:H51"/>
  </sortState>
  <mergeCells count="1">
    <mergeCell ref="A1:L1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13" zoomScale="85" zoomScaleNormal="85" workbookViewId="0">
      <selection activeCell="P39" sqref="P39"/>
    </sheetView>
  </sheetViews>
  <sheetFormatPr defaultRowHeight="13.5"/>
  <cols>
    <col min="1" max="1" width="9.125" bestFit="1" customWidth="1"/>
    <col min="2" max="2" width="11.75" bestFit="1" customWidth="1"/>
    <col min="4" max="4" width="12.5" style="24" bestFit="1" customWidth="1"/>
    <col min="5" max="5" width="12.75" style="24" bestFit="1" customWidth="1"/>
    <col min="6" max="6" width="11.5" style="24" bestFit="1" customWidth="1"/>
    <col min="7" max="7" width="13.125" bestFit="1" customWidth="1"/>
    <col min="8" max="8" width="9.5" bestFit="1" customWidth="1"/>
    <col min="9" max="11" width="9.125" bestFit="1" customWidth="1"/>
    <col min="12" max="13" width="14.125" bestFit="1" customWidth="1"/>
  </cols>
  <sheetData>
    <row r="1" spans="1:13" ht="22.5" customHeight="1">
      <c r="A1" s="103" t="s">
        <v>209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82"/>
    </row>
    <row r="2" spans="1:13">
      <c r="A2" s="34" t="s">
        <v>0</v>
      </c>
      <c r="B2" s="34" t="s">
        <v>1</v>
      </c>
      <c r="C2" s="34" t="s">
        <v>2</v>
      </c>
      <c r="D2" s="35" t="s">
        <v>3</v>
      </c>
      <c r="E2" s="35" t="s">
        <v>4</v>
      </c>
      <c r="F2" s="35" t="s">
        <v>5</v>
      </c>
      <c r="G2" s="36" t="s">
        <v>6</v>
      </c>
      <c r="H2" s="37" t="s">
        <v>7</v>
      </c>
      <c r="I2" s="38" t="s">
        <v>8</v>
      </c>
      <c r="J2" s="38" t="s">
        <v>514</v>
      </c>
      <c r="K2" s="37" t="s">
        <v>9</v>
      </c>
      <c r="L2" s="38" t="s">
        <v>10</v>
      </c>
      <c r="M2" s="34" t="s">
        <v>11</v>
      </c>
    </row>
    <row r="3" spans="1:13">
      <c r="A3" s="4">
        <v>1</v>
      </c>
      <c r="B3" s="9">
        <v>2016010697</v>
      </c>
      <c r="C3" s="93" t="s">
        <v>493</v>
      </c>
      <c r="D3" s="22">
        <v>109.48888889</v>
      </c>
      <c r="E3" s="22">
        <v>108.17619048</v>
      </c>
      <c r="F3" s="22">
        <v>85.96</v>
      </c>
      <c r="G3" s="5">
        <v>1</v>
      </c>
      <c r="H3" s="11">
        <v>106.21711111400001</v>
      </c>
      <c r="I3" s="9">
        <v>542</v>
      </c>
      <c r="J3" s="1">
        <v>478</v>
      </c>
      <c r="K3" s="100">
        <v>76.599999999999994</v>
      </c>
      <c r="L3" s="4">
        <v>0</v>
      </c>
      <c r="M3" s="84" t="s">
        <v>411</v>
      </c>
    </row>
    <row r="4" spans="1:13">
      <c r="A4" s="4">
        <v>2</v>
      </c>
      <c r="B4" s="9">
        <v>2016010714</v>
      </c>
      <c r="C4" s="93" t="s">
        <v>509</v>
      </c>
      <c r="D4" s="22">
        <v>109.38888889</v>
      </c>
      <c r="E4" s="22">
        <v>100.6952381</v>
      </c>
      <c r="F4" s="22">
        <v>81.52</v>
      </c>
      <c r="G4" s="5">
        <v>1</v>
      </c>
      <c r="H4" s="11">
        <v>100.516444448</v>
      </c>
      <c r="I4" s="9">
        <v>427</v>
      </c>
      <c r="J4" s="1">
        <v>294</v>
      </c>
      <c r="K4" s="101">
        <v>69.2</v>
      </c>
      <c r="L4" s="4">
        <v>0</v>
      </c>
      <c r="M4" s="84" t="s">
        <v>411</v>
      </c>
    </row>
    <row r="5" spans="1:13">
      <c r="A5" s="4">
        <v>3</v>
      </c>
      <c r="B5" s="9">
        <v>2016010711</v>
      </c>
      <c r="C5" s="93" t="s">
        <v>506</v>
      </c>
      <c r="D5" s="22">
        <v>106.02222222</v>
      </c>
      <c r="E5" s="22">
        <v>101.15238094999999</v>
      </c>
      <c r="F5" s="22">
        <v>82.6</v>
      </c>
      <c r="G5" s="5">
        <v>1</v>
      </c>
      <c r="H5" s="11">
        <v>100.271111109</v>
      </c>
      <c r="I5" s="9">
        <v>595</v>
      </c>
      <c r="J5" s="1">
        <v>577</v>
      </c>
      <c r="K5" s="100">
        <v>71</v>
      </c>
      <c r="L5" s="6">
        <v>0</v>
      </c>
      <c r="M5" s="84" t="s">
        <v>411</v>
      </c>
    </row>
    <row r="6" spans="1:13">
      <c r="A6" s="4">
        <v>4</v>
      </c>
      <c r="B6" s="9">
        <v>2016010716</v>
      </c>
      <c r="C6" s="93" t="s">
        <v>511</v>
      </c>
      <c r="D6" s="22">
        <v>105.85555556</v>
      </c>
      <c r="E6" s="22">
        <v>96.950649350000006</v>
      </c>
      <c r="F6" s="22">
        <v>94.6</v>
      </c>
      <c r="G6" s="5">
        <v>1</v>
      </c>
      <c r="H6" s="11">
        <v>98.496565657000005</v>
      </c>
      <c r="I6" s="9">
        <v>467</v>
      </c>
      <c r="J6" s="1">
        <v>470</v>
      </c>
      <c r="K6" s="100">
        <v>91</v>
      </c>
      <c r="L6" s="4">
        <v>0</v>
      </c>
      <c r="M6" s="84" t="s">
        <v>411</v>
      </c>
    </row>
    <row r="7" spans="1:13">
      <c r="A7" s="4">
        <v>5</v>
      </c>
      <c r="B7" s="9">
        <v>2016010694</v>
      </c>
      <c r="C7" s="93" t="s">
        <v>490</v>
      </c>
      <c r="D7" s="22">
        <v>105.44444444</v>
      </c>
      <c r="E7" s="22">
        <v>95.346031740000001</v>
      </c>
      <c r="F7" s="22">
        <v>92.8</v>
      </c>
      <c r="G7" s="5">
        <v>0.94740000000000002</v>
      </c>
      <c r="H7" s="11">
        <v>97.111111105999996</v>
      </c>
      <c r="I7" s="9">
        <v>515</v>
      </c>
      <c r="J7" s="1">
        <v>437</v>
      </c>
      <c r="K7" s="102">
        <v>88</v>
      </c>
      <c r="L7" s="6">
        <v>0</v>
      </c>
      <c r="M7" s="84" t="s">
        <v>411</v>
      </c>
    </row>
    <row r="8" spans="1:13">
      <c r="A8" s="4">
        <v>6</v>
      </c>
      <c r="B8" s="9">
        <v>2016010696</v>
      </c>
      <c r="C8" s="93" t="s">
        <v>492</v>
      </c>
      <c r="D8" s="22">
        <v>102.74444444</v>
      </c>
      <c r="E8" s="22">
        <v>97.009523810000005</v>
      </c>
      <c r="F8" s="22">
        <v>82.12</v>
      </c>
      <c r="G8" s="5">
        <v>0.94740000000000002</v>
      </c>
      <c r="H8" s="11">
        <v>96.667555554999993</v>
      </c>
      <c r="I8" s="9">
        <v>531</v>
      </c>
      <c r="J8" s="1">
        <v>429</v>
      </c>
      <c r="K8" s="102">
        <v>70.2</v>
      </c>
      <c r="L8" s="6">
        <v>0</v>
      </c>
      <c r="M8" s="84" t="s">
        <v>411</v>
      </c>
    </row>
    <row r="9" spans="1:13">
      <c r="A9" s="4">
        <v>7</v>
      </c>
      <c r="B9" s="9">
        <v>2016010713</v>
      </c>
      <c r="C9" s="93" t="s">
        <v>508</v>
      </c>
      <c r="D9" s="22">
        <v>100.24444444</v>
      </c>
      <c r="E9" s="22">
        <v>92.512380949999994</v>
      </c>
      <c r="F9" s="22">
        <v>78.94</v>
      </c>
      <c r="G9" s="5">
        <v>1</v>
      </c>
      <c r="H9" s="11">
        <v>92.701555552999992</v>
      </c>
      <c r="I9" s="4">
        <v>505</v>
      </c>
      <c r="J9" s="1">
        <v>426</v>
      </c>
      <c r="K9" s="101">
        <v>64.900000000000006</v>
      </c>
      <c r="L9" s="4">
        <v>0</v>
      </c>
      <c r="M9" s="84" t="s">
        <v>411</v>
      </c>
    </row>
    <row r="10" spans="1:13">
      <c r="A10" s="4">
        <v>8</v>
      </c>
      <c r="B10" s="9">
        <v>2016010710</v>
      </c>
      <c r="C10" s="93" t="s">
        <v>505</v>
      </c>
      <c r="D10" s="22">
        <v>107.48888889</v>
      </c>
      <c r="E10" s="22">
        <v>87.661904759999999</v>
      </c>
      <c r="F10" s="22">
        <v>81.099999999999994</v>
      </c>
      <c r="G10" s="5">
        <v>1</v>
      </c>
      <c r="H10" s="11">
        <v>90.971111109999995</v>
      </c>
      <c r="I10" s="4">
        <v>428</v>
      </c>
      <c r="J10" s="1" t="s">
        <v>438</v>
      </c>
      <c r="K10" s="100">
        <v>68.5</v>
      </c>
      <c r="L10" s="6">
        <v>0</v>
      </c>
      <c r="M10" s="84" t="s">
        <v>411</v>
      </c>
    </row>
    <row r="11" spans="1:13">
      <c r="A11" s="4">
        <v>9</v>
      </c>
      <c r="B11" s="9">
        <v>2016010703</v>
      </c>
      <c r="C11" s="93" t="s">
        <v>499</v>
      </c>
      <c r="D11" s="22">
        <v>106.04444444000001</v>
      </c>
      <c r="E11" s="22">
        <v>85.704761910000002</v>
      </c>
      <c r="F11" s="22">
        <v>87.28</v>
      </c>
      <c r="G11" s="5">
        <v>0.94740000000000002</v>
      </c>
      <c r="H11" s="11">
        <v>89.930222224999994</v>
      </c>
      <c r="I11" s="9">
        <v>440</v>
      </c>
      <c r="J11" s="1">
        <v>326</v>
      </c>
      <c r="K11" s="100">
        <v>78.8</v>
      </c>
      <c r="L11" s="6">
        <v>0</v>
      </c>
      <c r="M11" s="84" t="s">
        <v>411</v>
      </c>
    </row>
    <row r="12" spans="1:13">
      <c r="A12" s="4">
        <v>10</v>
      </c>
      <c r="B12" s="9">
        <v>2016010706</v>
      </c>
      <c r="C12" s="93" t="s">
        <v>501</v>
      </c>
      <c r="D12" s="22">
        <v>106.65555556</v>
      </c>
      <c r="E12" s="22">
        <v>85.535930739999998</v>
      </c>
      <c r="F12" s="22">
        <v>82.54</v>
      </c>
      <c r="G12" s="5">
        <v>0.78949999999999998</v>
      </c>
      <c r="H12" s="11">
        <v>89.460262630000003</v>
      </c>
      <c r="I12" s="9">
        <v>554</v>
      </c>
      <c r="J12" s="1">
        <v>433</v>
      </c>
      <c r="K12" s="100">
        <v>70.900000000000006</v>
      </c>
      <c r="L12" s="6">
        <v>0</v>
      </c>
      <c r="M12" s="84" t="s">
        <v>411</v>
      </c>
    </row>
    <row r="13" spans="1:13">
      <c r="A13" s="4">
        <v>11</v>
      </c>
      <c r="B13" s="9">
        <v>2016010709</v>
      </c>
      <c r="C13" s="93" t="s">
        <v>504</v>
      </c>
      <c r="D13" s="22">
        <v>99.555555560000002</v>
      </c>
      <c r="E13" s="22">
        <v>87.371428570000006</v>
      </c>
      <c r="F13" s="22">
        <v>82.48</v>
      </c>
      <c r="G13" s="5">
        <v>0.84209999999999996</v>
      </c>
      <c r="H13" s="11">
        <v>89.319111110999998</v>
      </c>
      <c r="I13" s="9">
        <v>437</v>
      </c>
      <c r="J13" s="1" t="s">
        <v>438</v>
      </c>
      <c r="K13" s="100">
        <v>70.8</v>
      </c>
      <c r="L13" s="6">
        <v>0</v>
      </c>
      <c r="M13" s="84" t="s">
        <v>411</v>
      </c>
    </row>
    <row r="14" spans="1:13">
      <c r="A14" s="4">
        <v>12</v>
      </c>
      <c r="B14" s="94">
        <v>2016010665</v>
      </c>
      <c r="C14" s="93" t="s">
        <v>469</v>
      </c>
      <c r="D14" s="91">
        <v>116.684782608696</v>
      </c>
      <c r="E14" s="22">
        <v>81.206349206349202</v>
      </c>
      <c r="F14" s="22">
        <v>88.36</v>
      </c>
      <c r="G14" s="5">
        <v>0.68421052631578905</v>
      </c>
      <c r="H14" s="11">
        <v>89.017400966183629</v>
      </c>
      <c r="I14" s="9">
        <v>492</v>
      </c>
      <c r="J14" s="9">
        <v>509</v>
      </c>
      <c r="K14" s="101">
        <v>80.599999999999994</v>
      </c>
      <c r="L14" s="92">
        <v>1</v>
      </c>
      <c r="M14" s="84" t="s">
        <v>411</v>
      </c>
    </row>
    <row r="15" spans="1:13">
      <c r="A15" s="4">
        <v>13</v>
      </c>
      <c r="B15" s="94">
        <v>2016010684</v>
      </c>
      <c r="C15" s="93" t="s">
        <v>483</v>
      </c>
      <c r="D15" s="91">
        <v>108.23478260869599</v>
      </c>
      <c r="E15" s="22">
        <v>84.883809523809504</v>
      </c>
      <c r="F15" s="22">
        <v>76</v>
      </c>
      <c r="G15" s="5">
        <v>0.89473684210526305</v>
      </c>
      <c r="H15" s="11">
        <v>88.665623188405846</v>
      </c>
      <c r="I15" s="4">
        <v>478</v>
      </c>
      <c r="J15" s="4">
        <v>455</v>
      </c>
      <c r="K15" s="101">
        <v>60</v>
      </c>
      <c r="L15" s="92">
        <v>0</v>
      </c>
      <c r="M15" s="84" t="s">
        <v>411</v>
      </c>
    </row>
    <row r="16" spans="1:13">
      <c r="A16" s="4">
        <v>14</v>
      </c>
      <c r="B16" s="9">
        <v>2016010718</v>
      </c>
      <c r="C16" s="93" t="s">
        <v>513</v>
      </c>
      <c r="D16" s="22">
        <v>106.22222222000001</v>
      </c>
      <c r="E16" s="22">
        <v>84.551190480000002</v>
      </c>
      <c r="F16" s="22">
        <v>80.44</v>
      </c>
      <c r="G16" s="5">
        <v>0.84209999999999996</v>
      </c>
      <c r="H16" s="11">
        <v>88.474277779999994</v>
      </c>
      <c r="I16" s="9">
        <v>457</v>
      </c>
      <c r="J16" s="1">
        <v>348</v>
      </c>
      <c r="K16" s="100">
        <v>67.400000000000006</v>
      </c>
      <c r="L16" s="4">
        <v>0</v>
      </c>
      <c r="M16" s="84" t="s">
        <v>411</v>
      </c>
    </row>
    <row r="17" spans="1:13">
      <c r="A17" s="4">
        <v>15</v>
      </c>
      <c r="B17" s="94">
        <v>2016010688</v>
      </c>
      <c r="C17" s="93" t="s">
        <v>486</v>
      </c>
      <c r="D17" s="91">
        <v>103.582608695652</v>
      </c>
      <c r="E17" s="22">
        <v>83.7494505494506</v>
      </c>
      <c r="F17" s="22">
        <v>81.64</v>
      </c>
      <c r="G17" s="5">
        <v>0.84210526315789502</v>
      </c>
      <c r="H17" s="11">
        <v>87.505137123745826</v>
      </c>
      <c r="I17" s="9">
        <v>523</v>
      </c>
      <c r="J17" s="9">
        <v>442</v>
      </c>
      <c r="K17" s="101">
        <v>69.400000000000006</v>
      </c>
      <c r="L17" s="92">
        <v>0</v>
      </c>
      <c r="M17" s="84" t="s">
        <v>411</v>
      </c>
    </row>
    <row r="18" spans="1:13">
      <c r="A18" s="4">
        <v>16</v>
      </c>
      <c r="B18" s="9">
        <v>2016010693</v>
      </c>
      <c r="C18" s="93" t="s">
        <v>489</v>
      </c>
      <c r="D18" s="22">
        <v>101.34444444</v>
      </c>
      <c r="E18" s="22">
        <v>82.685714279999999</v>
      </c>
      <c r="F18" s="22">
        <v>85</v>
      </c>
      <c r="G18" s="5">
        <v>0.68420000000000003</v>
      </c>
      <c r="H18" s="11">
        <v>86.648888884000002</v>
      </c>
      <c r="I18" s="9">
        <v>443</v>
      </c>
      <c r="J18" s="1" t="s">
        <v>438</v>
      </c>
      <c r="K18" s="102">
        <v>75</v>
      </c>
      <c r="L18" s="6">
        <v>0</v>
      </c>
      <c r="M18" s="84" t="s">
        <v>411</v>
      </c>
    </row>
    <row r="19" spans="1:13">
      <c r="A19" s="4">
        <v>17</v>
      </c>
      <c r="B19" s="94">
        <v>2016010673</v>
      </c>
      <c r="C19" s="93" t="s">
        <v>474</v>
      </c>
      <c r="D19" s="91">
        <v>100.504347826087</v>
      </c>
      <c r="E19" s="22">
        <v>82.933333333333294</v>
      </c>
      <c r="F19" s="22">
        <v>82.9</v>
      </c>
      <c r="G19" s="5">
        <v>0.63157894736842102</v>
      </c>
      <c r="H19" s="11">
        <v>86.444202898550699</v>
      </c>
      <c r="I19" s="4">
        <v>524</v>
      </c>
      <c r="J19" s="4">
        <v>503</v>
      </c>
      <c r="K19" s="101">
        <v>68.599999999999994</v>
      </c>
      <c r="L19" s="92">
        <v>0</v>
      </c>
      <c r="M19" s="84" t="s">
        <v>411</v>
      </c>
    </row>
    <row r="20" spans="1:13">
      <c r="A20" s="4">
        <v>18</v>
      </c>
      <c r="B20" s="94">
        <v>2016010662</v>
      </c>
      <c r="C20" s="93" t="s">
        <v>466</v>
      </c>
      <c r="D20" s="91">
        <v>101.482608695652</v>
      </c>
      <c r="E20" s="22">
        <v>82.1142857142857</v>
      </c>
      <c r="F20" s="22">
        <v>85.66</v>
      </c>
      <c r="G20" s="5">
        <v>0.73684210526315796</v>
      </c>
      <c r="H20" s="11">
        <v>86.34252173913039</v>
      </c>
      <c r="I20" s="4">
        <v>449</v>
      </c>
      <c r="J20" s="4"/>
      <c r="K20" s="101">
        <v>76.099999999999994</v>
      </c>
      <c r="L20" s="92">
        <v>1</v>
      </c>
      <c r="M20" s="84" t="s">
        <v>411</v>
      </c>
    </row>
    <row r="21" spans="1:13">
      <c r="A21" s="4">
        <v>19</v>
      </c>
      <c r="B21" s="94">
        <v>2016010660</v>
      </c>
      <c r="C21" s="93" t="s">
        <v>465</v>
      </c>
      <c r="D21" s="91">
        <v>101.03304347826101</v>
      </c>
      <c r="E21" s="22">
        <v>82.130952380952394</v>
      </c>
      <c r="F21" s="22">
        <v>85.66</v>
      </c>
      <c r="G21" s="5">
        <v>0.68421052631578905</v>
      </c>
      <c r="H21" s="11">
        <v>86.264275362318884</v>
      </c>
      <c r="I21" s="4">
        <v>457</v>
      </c>
      <c r="J21" s="4">
        <v>318</v>
      </c>
      <c r="K21" s="101">
        <v>76.099999999999994</v>
      </c>
      <c r="L21" s="92">
        <v>0</v>
      </c>
      <c r="M21" s="84" t="s">
        <v>411</v>
      </c>
    </row>
    <row r="22" spans="1:13">
      <c r="A22" s="4">
        <v>20</v>
      </c>
      <c r="B22" s="9">
        <v>2016010705</v>
      </c>
      <c r="C22" s="93" t="s">
        <v>500</v>
      </c>
      <c r="D22" s="22">
        <v>99.4</v>
      </c>
      <c r="E22" s="22">
        <v>81.993706299999999</v>
      </c>
      <c r="F22" s="22">
        <v>89.08</v>
      </c>
      <c r="G22" s="5">
        <v>0.78949999999999998</v>
      </c>
      <c r="H22" s="11">
        <v>86.183594409999998</v>
      </c>
      <c r="I22" s="9">
        <v>444</v>
      </c>
      <c r="J22" s="1" t="s">
        <v>438</v>
      </c>
      <c r="K22" s="102">
        <v>81.8</v>
      </c>
      <c r="L22" s="6">
        <v>0</v>
      </c>
      <c r="M22" s="84" t="s">
        <v>411</v>
      </c>
    </row>
    <row r="23" spans="1:13">
      <c r="A23" s="4">
        <v>21</v>
      </c>
      <c r="B23" s="9">
        <v>2016010700</v>
      </c>
      <c r="C23" s="93" t="s">
        <v>496</v>
      </c>
      <c r="D23" s="22">
        <v>99.466666669999995</v>
      </c>
      <c r="E23" s="22">
        <v>82.895555549999997</v>
      </c>
      <c r="F23" s="22">
        <v>81.760000000000005</v>
      </c>
      <c r="G23" s="5">
        <v>0.68420000000000003</v>
      </c>
      <c r="H23" s="11">
        <v>86.096222218999998</v>
      </c>
      <c r="I23" s="9">
        <v>443</v>
      </c>
      <c r="J23" s="1">
        <v>323</v>
      </c>
      <c r="K23" s="101">
        <v>69.599999999999994</v>
      </c>
      <c r="L23" s="4">
        <v>0</v>
      </c>
      <c r="M23" s="84" t="s">
        <v>411</v>
      </c>
    </row>
    <row r="24" spans="1:13">
      <c r="A24" s="4">
        <v>22</v>
      </c>
      <c r="B24" s="94">
        <v>2016010664</v>
      </c>
      <c r="C24" s="93" t="s">
        <v>468</v>
      </c>
      <c r="D24" s="91">
        <v>100.10869565217401</v>
      </c>
      <c r="E24" s="22">
        <v>82.483516483516496</v>
      </c>
      <c r="F24" s="22">
        <v>77.44</v>
      </c>
      <c r="G24" s="5">
        <v>0.78947368421052599</v>
      </c>
      <c r="H24" s="11">
        <v>85.504200668896345</v>
      </c>
      <c r="I24" s="4">
        <v>429</v>
      </c>
      <c r="J24" s="4">
        <v>289</v>
      </c>
      <c r="K24" s="101">
        <v>62.4</v>
      </c>
      <c r="L24" s="92">
        <v>0</v>
      </c>
      <c r="M24" s="84" t="s">
        <v>411</v>
      </c>
    </row>
    <row r="25" spans="1:13">
      <c r="A25" s="4">
        <v>23</v>
      </c>
      <c r="B25" s="95">
        <v>2016010677</v>
      </c>
      <c r="C25" s="93" t="s">
        <v>478</v>
      </c>
      <c r="D25" s="96">
        <v>99.634782608695602</v>
      </c>
      <c r="E25" s="22">
        <v>81.191341991342</v>
      </c>
      <c r="F25" s="22">
        <v>76.36</v>
      </c>
      <c r="G25" s="5">
        <v>0.73684210526315796</v>
      </c>
      <c r="H25" s="11">
        <v>84.396895915678513</v>
      </c>
      <c r="I25" s="9">
        <v>463</v>
      </c>
      <c r="J25" s="9">
        <v>470</v>
      </c>
      <c r="K25" s="101">
        <v>60.6</v>
      </c>
      <c r="L25" s="92">
        <v>0</v>
      </c>
      <c r="M25" s="84" t="s">
        <v>411</v>
      </c>
    </row>
    <row r="26" spans="1:13">
      <c r="A26" s="4">
        <v>24</v>
      </c>
      <c r="B26" s="94">
        <v>2016010674</v>
      </c>
      <c r="C26" s="93" t="s">
        <v>475</v>
      </c>
      <c r="D26" s="91">
        <v>99.530434782608694</v>
      </c>
      <c r="E26" s="22">
        <v>80.599047619047596</v>
      </c>
      <c r="F26" s="22">
        <v>76</v>
      </c>
      <c r="G26" s="5">
        <v>0.57894736842105299</v>
      </c>
      <c r="H26" s="11">
        <v>83.925420289855055</v>
      </c>
      <c r="I26" s="4">
        <v>447</v>
      </c>
      <c r="J26" s="4">
        <v>298</v>
      </c>
      <c r="K26" s="101">
        <v>60</v>
      </c>
      <c r="L26" s="92">
        <v>0</v>
      </c>
      <c r="M26" s="84" t="s">
        <v>411</v>
      </c>
    </row>
    <row r="27" spans="1:13">
      <c r="A27" s="4">
        <v>25</v>
      </c>
      <c r="B27" s="9">
        <v>2016010699</v>
      </c>
      <c r="C27" s="93" t="s">
        <v>495</v>
      </c>
      <c r="D27" s="22">
        <v>99.511111110000002</v>
      </c>
      <c r="E27" s="22">
        <v>80.326190479999994</v>
      </c>
      <c r="F27" s="22">
        <v>75.400000000000006</v>
      </c>
      <c r="G27" s="5">
        <v>0.63160000000000005</v>
      </c>
      <c r="H27" s="11">
        <v>83.670555558000004</v>
      </c>
      <c r="I27" s="9">
        <v>510</v>
      </c>
      <c r="J27" s="1">
        <v>474</v>
      </c>
      <c r="K27" s="102">
        <v>59</v>
      </c>
      <c r="L27" s="4">
        <v>0</v>
      </c>
      <c r="M27" s="84" t="s">
        <v>411</v>
      </c>
    </row>
    <row r="28" spans="1:13">
      <c r="A28" s="4">
        <v>26</v>
      </c>
      <c r="B28" s="9">
        <v>2016010692</v>
      </c>
      <c r="C28" s="93" t="s">
        <v>488</v>
      </c>
      <c r="D28" s="22">
        <v>99.722222220000006</v>
      </c>
      <c r="E28" s="22">
        <v>77.381859739999996</v>
      </c>
      <c r="F28" s="22">
        <v>84.6</v>
      </c>
      <c r="G28" s="5">
        <v>0.21049999999999999</v>
      </c>
      <c r="H28" s="11">
        <v>82.571746261999991</v>
      </c>
      <c r="I28" s="4">
        <v>466</v>
      </c>
      <c r="J28" s="25" t="s">
        <v>438</v>
      </c>
      <c r="K28" s="101">
        <v>71</v>
      </c>
      <c r="L28" s="9">
        <v>3</v>
      </c>
      <c r="M28" s="84" t="s">
        <v>411</v>
      </c>
    </row>
    <row r="29" spans="1:13">
      <c r="A29" s="4">
        <v>27</v>
      </c>
      <c r="B29" s="9">
        <v>2016010701</v>
      </c>
      <c r="C29" s="93" t="s">
        <v>497</v>
      </c>
      <c r="D29" s="22">
        <v>99.2</v>
      </c>
      <c r="E29" s="22">
        <v>77.439880950000003</v>
      </c>
      <c r="F29" s="22">
        <v>83.2</v>
      </c>
      <c r="G29" s="5">
        <v>0.36840000000000001</v>
      </c>
      <c r="H29" s="11">
        <v>82.367916664999996</v>
      </c>
      <c r="I29" s="4">
        <v>436</v>
      </c>
      <c r="J29" s="25" t="s">
        <v>438</v>
      </c>
      <c r="K29" s="100">
        <v>72</v>
      </c>
      <c r="L29" s="4">
        <v>0</v>
      </c>
      <c r="M29" s="84" t="s">
        <v>411</v>
      </c>
    </row>
    <row r="30" spans="1:13">
      <c r="A30" s="4">
        <v>28</v>
      </c>
      <c r="B30" s="94">
        <v>2016010682</v>
      </c>
      <c r="C30" s="93" t="s">
        <v>481</v>
      </c>
      <c r="D30" s="91">
        <v>99.530434782608694</v>
      </c>
      <c r="E30" s="22">
        <v>76.156709956710003</v>
      </c>
      <c r="F30" s="22">
        <v>83.98</v>
      </c>
      <c r="G30" s="5">
        <v>0.47368421052631599</v>
      </c>
      <c r="H30" s="11">
        <v>81.61378392621873</v>
      </c>
      <c r="I30" s="4">
        <v>430</v>
      </c>
      <c r="J30" s="99">
        <v>321</v>
      </c>
      <c r="K30" s="101">
        <v>73.3</v>
      </c>
      <c r="L30" s="92">
        <v>1</v>
      </c>
      <c r="M30" s="84" t="s">
        <v>411</v>
      </c>
    </row>
    <row r="31" spans="1:13">
      <c r="A31" s="4">
        <v>29</v>
      </c>
      <c r="B31" s="9">
        <v>2016010717</v>
      </c>
      <c r="C31" s="93" t="s">
        <v>512</v>
      </c>
      <c r="D31" s="22">
        <v>106.2</v>
      </c>
      <c r="E31" s="22">
        <v>75.252898549999998</v>
      </c>
      <c r="F31" s="22">
        <v>74.56</v>
      </c>
      <c r="G31" s="5">
        <v>0.52629999999999999</v>
      </c>
      <c r="H31" s="11">
        <v>81.373028985000005</v>
      </c>
      <c r="I31" s="4">
        <v>434</v>
      </c>
      <c r="J31" s="25">
        <v>369</v>
      </c>
      <c r="K31" s="100">
        <v>57.6</v>
      </c>
      <c r="L31" s="4">
        <v>0</v>
      </c>
      <c r="M31" s="84" t="s">
        <v>411</v>
      </c>
    </row>
    <row r="32" spans="1:13">
      <c r="A32" s="4">
        <v>30</v>
      </c>
      <c r="B32" s="94">
        <v>2016010672</v>
      </c>
      <c r="C32" s="93" t="s">
        <v>473</v>
      </c>
      <c r="D32" s="91">
        <v>106.908695652174</v>
      </c>
      <c r="E32" s="22">
        <v>73.869387755101997</v>
      </c>
      <c r="F32" s="22">
        <v>77.14</v>
      </c>
      <c r="G32" s="5">
        <v>0.26315789473684198</v>
      </c>
      <c r="H32" s="11">
        <v>80.804310559006197</v>
      </c>
      <c r="I32" s="9">
        <v>430</v>
      </c>
      <c r="J32" s="98">
        <v>359</v>
      </c>
      <c r="K32" s="101">
        <v>61.9</v>
      </c>
      <c r="L32" s="92">
        <v>0</v>
      </c>
      <c r="M32" s="84" t="s">
        <v>411</v>
      </c>
    </row>
    <row r="33" spans="1:13">
      <c r="A33" s="4">
        <v>31</v>
      </c>
      <c r="B33" s="94">
        <v>2016010685</v>
      </c>
      <c r="C33" s="93" t="s">
        <v>484</v>
      </c>
      <c r="D33" s="97">
        <v>99.2826086956522</v>
      </c>
      <c r="E33" s="26">
        <v>76.161264822134399</v>
      </c>
      <c r="F33" s="26">
        <v>76.239999999999995</v>
      </c>
      <c r="G33" s="27">
        <v>0.42105263157894701</v>
      </c>
      <c r="H33" s="28">
        <v>80.793407114624515</v>
      </c>
      <c r="I33" s="30">
        <v>450</v>
      </c>
      <c r="J33" s="30">
        <v>288</v>
      </c>
      <c r="K33" s="101">
        <v>60.4</v>
      </c>
      <c r="L33" s="92">
        <v>1</v>
      </c>
      <c r="M33" s="84" t="s">
        <v>411</v>
      </c>
    </row>
    <row r="34" spans="1:13">
      <c r="A34" s="4">
        <v>32</v>
      </c>
      <c r="B34" s="9">
        <v>2016010702</v>
      </c>
      <c r="C34" s="93" t="s">
        <v>498</v>
      </c>
      <c r="D34" s="22">
        <v>98.888888890000004</v>
      </c>
      <c r="E34" s="22">
        <v>75.400341879999999</v>
      </c>
      <c r="F34" s="22">
        <v>80.44</v>
      </c>
      <c r="G34" s="5">
        <v>0.36840000000000001</v>
      </c>
      <c r="H34" s="11">
        <v>80.602017094000004</v>
      </c>
      <c r="I34" s="9">
        <v>486</v>
      </c>
      <c r="J34" s="1">
        <v>455</v>
      </c>
      <c r="K34" s="100">
        <v>67.400000000000006</v>
      </c>
      <c r="L34" s="9">
        <v>1</v>
      </c>
      <c r="M34" s="84" t="s">
        <v>411</v>
      </c>
    </row>
    <row r="35" spans="1:13">
      <c r="A35" s="4">
        <v>33</v>
      </c>
      <c r="B35" s="9">
        <v>2016010715</v>
      </c>
      <c r="C35" s="93" t="s">
        <v>510</v>
      </c>
      <c r="D35" s="22">
        <v>98.955555559999993</v>
      </c>
      <c r="E35" s="22">
        <v>74.706666659999996</v>
      </c>
      <c r="F35" s="22">
        <v>79.12</v>
      </c>
      <c r="G35" s="5">
        <v>0.42109999999999997</v>
      </c>
      <c r="H35" s="11">
        <v>79.997777773999999</v>
      </c>
      <c r="I35" s="9">
        <v>474</v>
      </c>
      <c r="J35" s="1">
        <v>322</v>
      </c>
      <c r="K35" s="100">
        <v>65.2</v>
      </c>
      <c r="L35" s="9">
        <v>1</v>
      </c>
      <c r="M35" s="84" t="s">
        <v>411</v>
      </c>
    </row>
    <row r="36" spans="1:13">
      <c r="A36" s="4">
        <v>34</v>
      </c>
      <c r="B36" s="92">
        <v>2016010678</v>
      </c>
      <c r="C36" s="93" t="s">
        <v>13</v>
      </c>
      <c r="D36" s="92">
        <v>97.982600000000005</v>
      </c>
      <c r="E36" s="22">
        <v>75.253</v>
      </c>
      <c r="F36" s="22">
        <v>75.760000000000005</v>
      </c>
      <c r="G36" s="5">
        <v>0.36840000000000001</v>
      </c>
      <c r="H36" s="11">
        <v>79.849619999999987</v>
      </c>
      <c r="I36" s="4">
        <v>436</v>
      </c>
      <c r="J36" s="4" t="s">
        <v>438</v>
      </c>
      <c r="K36" s="101">
        <v>59.6</v>
      </c>
      <c r="L36" s="92">
        <v>0</v>
      </c>
      <c r="M36" s="84" t="s">
        <v>411</v>
      </c>
    </row>
    <row r="37" spans="1:13">
      <c r="A37" s="4">
        <v>35</v>
      </c>
      <c r="B37" s="94">
        <v>2016010675</v>
      </c>
      <c r="C37" s="93" t="s">
        <v>476</v>
      </c>
      <c r="D37" s="91">
        <v>102.80869565217399</v>
      </c>
      <c r="E37" s="22">
        <v>73.064492753623199</v>
      </c>
      <c r="F37" s="22">
        <v>79.959999999999994</v>
      </c>
      <c r="G37" s="5">
        <v>0.31578947368421101</v>
      </c>
      <c r="H37" s="11">
        <v>79.702884057971033</v>
      </c>
      <c r="I37" s="10">
        <v>395</v>
      </c>
      <c r="J37" s="10" t="s">
        <v>438</v>
      </c>
      <c r="K37" s="101">
        <v>66.599999999999994</v>
      </c>
      <c r="L37" s="92">
        <v>1</v>
      </c>
      <c r="M37" s="84" t="s">
        <v>411</v>
      </c>
    </row>
    <row r="38" spans="1:13">
      <c r="A38" s="4">
        <v>36</v>
      </c>
      <c r="B38" s="94">
        <v>2016010667</v>
      </c>
      <c r="C38" s="93" t="s">
        <v>470</v>
      </c>
      <c r="D38" s="91">
        <v>99.558695652173895</v>
      </c>
      <c r="E38" s="22">
        <v>74.230055658627094</v>
      </c>
      <c r="F38" s="22">
        <v>77.92</v>
      </c>
      <c r="G38" s="5">
        <v>0.42105263157894701</v>
      </c>
      <c r="H38" s="11">
        <v>79.66477809147375</v>
      </c>
      <c r="I38" s="4">
        <v>492</v>
      </c>
      <c r="J38" s="4">
        <v>456</v>
      </c>
      <c r="K38" s="101">
        <v>63.2</v>
      </c>
      <c r="L38" s="92">
        <v>1</v>
      </c>
      <c r="M38" s="84" t="s">
        <v>411</v>
      </c>
    </row>
    <row r="39" spans="1:13">
      <c r="A39" s="4">
        <v>37</v>
      </c>
      <c r="B39" s="94">
        <v>2016010676</v>
      </c>
      <c r="C39" s="93" t="s">
        <v>477</v>
      </c>
      <c r="D39" s="91">
        <v>101.930434782609</v>
      </c>
      <c r="E39" s="22">
        <v>71.685714285714297</v>
      </c>
      <c r="F39" s="22">
        <v>80.02</v>
      </c>
      <c r="G39" s="5">
        <v>0.52631578947368396</v>
      </c>
      <c r="H39" s="11">
        <v>78.56808695652181</v>
      </c>
      <c r="I39" s="9">
        <v>445</v>
      </c>
      <c r="J39" s="9"/>
      <c r="K39" s="101">
        <v>66.7</v>
      </c>
      <c r="L39" s="92">
        <v>1</v>
      </c>
      <c r="M39" s="84" t="s">
        <v>411</v>
      </c>
    </row>
    <row r="40" spans="1:13">
      <c r="A40" s="4">
        <v>38</v>
      </c>
      <c r="B40" s="9">
        <v>2016010695</v>
      </c>
      <c r="C40" s="93" t="s">
        <v>491</v>
      </c>
      <c r="D40" s="22">
        <v>99.044444440000007</v>
      </c>
      <c r="E40" s="22">
        <v>71.372757480000004</v>
      </c>
      <c r="F40" s="22">
        <v>85.06</v>
      </c>
      <c r="G40" s="5">
        <v>0.36840000000000001</v>
      </c>
      <c r="H40" s="11">
        <v>78.275819124000009</v>
      </c>
      <c r="I40" s="9">
        <v>423</v>
      </c>
      <c r="J40" s="1" t="s">
        <v>438</v>
      </c>
      <c r="K40" s="100">
        <v>75.099999999999994</v>
      </c>
      <c r="L40" s="9">
        <v>1</v>
      </c>
      <c r="M40" s="84" t="s">
        <v>411</v>
      </c>
    </row>
    <row r="41" spans="1:13">
      <c r="A41" s="4">
        <v>39</v>
      </c>
      <c r="B41" s="94">
        <v>2016010670</v>
      </c>
      <c r="C41" s="93" t="s">
        <v>472</v>
      </c>
      <c r="D41" s="91">
        <v>101.45652173913</v>
      </c>
      <c r="E41" s="22">
        <v>69.415584415584405</v>
      </c>
      <c r="F41" s="22">
        <v>77.92</v>
      </c>
      <c r="G41" s="5">
        <v>0.21052631578947401</v>
      </c>
      <c r="H41" s="11">
        <v>76.67421343873508</v>
      </c>
      <c r="I41" s="4">
        <v>438</v>
      </c>
      <c r="J41" s="4">
        <v>330</v>
      </c>
      <c r="K41" s="101">
        <v>63.2</v>
      </c>
      <c r="L41" s="92">
        <v>2</v>
      </c>
      <c r="M41" s="84" t="s">
        <v>411</v>
      </c>
    </row>
    <row r="42" spans="1:13">
      <c r="A42" s="4">
        <v>40</v>
      </c>
      <c r="B42" s="9">
        <v>2016010707</v>
      </c>
      <c r="C42" s="93" t="s">
        <v>502</v>
      </c>
      <c r="D42" s="22">
        <v>97.755555560000005</v>
      </c>
      <c r="E42" s="22">
        <v>69.581818179999999</v>
      </c>
      <c r="F42" s="22">
        <v>79.599999999999994</v>
      </c>
      <c r="G42" s="5">
        <v>0.21049999999999999</v>
      </c>
      <c r="H42" s="11">
        <v>76.218383837999994</v>
      </c>
      <c r="I42" s="9">
        <v>412</v>
      </c>
      <c r="J42" s="1">
        <v>260</v>
      </c>
      <c r="K42" s="100">
        <v>66</v>
      </c>
      <c r="L42" s="9">
        <v>2</v>
      </c>
      <c r="M42" s="84" t="s">
        <v>411</v>
      </c>
    </row>
    <row r="43" spans="1:13" ht="27">
      <c r="A43" s="4">
        <v>41</v>
      </c>
      <c r="B43" s="9">
        <v>2016010698</v>
      </c>
      <c r="C43" s="93" t="s">
        <v>494</v>
      </c>
      <c r="D43" s="22">
        <v>98.2</v>
      </c>
      <c r="E43" s="22">
        <v>69.38439717</v>
      </c>
      <c r="F43" s="22">
        <v>78.760000000000005</v>
      </c>
      <c r="G43" s="5">
        <v>0.21049999999999999</v>
      </c>
      <c r="H43" s="11">
        <v>76.085078019000008</v>
      </c>
      <c r="I43" s="9">
        <v>510</v>
      </c>
      <c r="J43" s="1">
        <v>412</v>
      </c>
      <c r="K43" s="100">
        <v>64.599999999999994</v>
      </c>
      <c r="L43" s="9">
        <v>2</v>
      </c>
      <c r="M43" s="84" t="s">
        <v>411</v>
      </c>
    </row>
    <row r="44" spans="1:13" ht="40.5">
      <c r="A44" s="4">
        <v>42</v>
      </c>
      <c r="B44" s="94">
        <v>2016010668</v>
      </c>
      <c r="C44" s="93" t="s">
        <v>471</v>
      </c>
      <c r="D44" s="91">
        <v>99.582608695652198</v>
      </c>
      <c r="E44" s="22">
        <v>68.504761904761907</v>
      </c>
      <c r="F44" s="22">
        <v>76</v>
      </c>
      <c r="G44" s="5">
        <v>0.105263157894737</v>
      </c>
      <c r="H44" s="11">
        <v>75.469855072463773</v>
      </c>
      <c r="I44" s="4">
        <v>379</v>
      </c>
      <c r="J44" s="4" t="s">
        <v>438</v>
      </c>
      <c r="K44" s="101">
        <v>70</v>
      </c>
      <c r="L44" s="92">
        <v>0</v>
      </c>
      <c r="M44" s="84" t="s">
        <v>411</v>
      </c>
    </row>
    <row r="45" spans="1:13">
      <c r="A45" s="4">
        <v>43</v>
      </c>
      <c r="B45" s="94">
        <v>2016010681</v>
      </c>
      <c r="C45" s="93" t="s">
        <v>480</v>
      </c>
      <c r="D45" s="91">
        <v>101.95652173913</v>
      </c>
      <c r="E45" s="22">
        <v>67.436363636363595</v>
      </c>
      <c r="F45" s="22">
        <v>77.98</v>
      </c>
      <c r="G45" s="5">
        <v>0.157894736842105</v>
      </c>
      <c r="H45" s="11">
        <v>75.39475889328051</v>
      </c>
      <c r="I45" s="4">
        <v>320</v>
      </c>
      <c r="J45" s="4" t="s">
        <v>438</v>
      </c>
      <c r="K45" s="101">
        <v>63.3</v>
      </c>
      <c r="L45" s="92">
        <v>2</v>
      </c>
      <c r="M45" s="84" t="s">
        <v>411</v>
      </c>
    </row>
    <row r="46" spans="1:13">
      <c r="A46" s="4">
        <v>44</v>
      </c>
      <c r="B46" s="9">
        <v>2016010708</v>
      </c>
      <c r="C46" s="93" t="s">
        <v>503</v>
      </c>
      <c r="D46" s="22">
        <v>99</v>
      </c>
      <c r="E46" s="22">
        <v>67.105882350000002</v>
      </c>
      <c r="F46" s="22">
        <v>84.16</v>
      </c>
      <c r="G46" s="5">
        <v>0.15790000000000001</v>
      </c>
      <c r="H46" s="11">
        <v>75.190117645000001</v>
      </c>
      <c r="I46" s="4">
        <v>360</v>
      </c>
      <c r="J46" s="1" t="s">
        <v>438</v>
      </c>
      <c r="K46" s="100">
        <v>73.599999999999994</v>
      </c>
      <c r="L46" s="9">
        <v>1</v>
      </c>
      <c r="M46" s="84" t="s">
        <v>411</v>
      </c>
    </row>
    <row r="47" spans="1:13">
      <c r="A47" s="4">
        <v>45</v>
      </c>
      <c r="B47" s="94">
        <v>2016010686</v>
      </c>
      <c r="C47" s="93" t="s">
        <v>485</v>
      </c>
      <c r="D47" s="91">
        <v>97.182608695652206</v>
      </c>
      <c r="E47" s="22">
        <v>64.9369532428356</v>
      </c>
      <c r="F47" s="22">
        <v>79.12</v>
      </c>
      <c r="G47" s="5">
        <v>5.2631578947368397E-2</v>
      </c>
      <c r="H47" s="11">
        <v>72.804389009115368</v>
      </c>
      <c r="I47" s="9">
        <v>500</v>
      </c>
      <c r="J47" s="9">
        <v>410</v>
      </c>
      <c r="K47" s="101">
        <v>65.2</v>
      </c>
      <c r="L47" s="92">
        <v>3</v>
      </c>
      <c r="M47" s="84" t="s">
        <v>411</v>
      </c>
    </row>
    <row r="48" spans="1:13">
      <c r="A48" s="4">
        <v>46</v>
      </c>
      <c r="B48" s="94">
        <v>2016010663</v>
      </c>
      <c r="C48" s="93" t="s">
        <v>467</v>
      </c>
      <c r="D48" s="91">
        <v>99.360869565217399</v>
      </c>
      <c r="E48" s="22">
        <v>62.419047619047603</v>
      </c>
      <c r="F48" s="22">
        <v>87.22</v>
      </c>
      <c r="G48" s="5">
        <v>0.157894736842105</v>
      </c>
      <c r="H48" s="11">
        <v>72.287507246376805</v>
      </c>
      <c r="I48" s="9" t="s">
        <v>438</v>
      </c>
      <c r="J48" s="9" t="s">
        <v>438</v>
      </c>
      <c r="K48" s="101">
        <v>78.7</v>
      </c>
      <c r="L48" s="92">
        <v>1</v>
      </c>
      <c r="M48" s="84" t="s">
        <v>411</v>
      </c>
    </row>
    <row r="49" spans="1:13">
      <c r="A49" s="4">
        <v>47</v>
      </c>
      <c r="B49" s="64">
        <v>2016010689</v>
      </c>
      <c r="C49" s="93" t="s">
        <v>487</v>
      </c>
      <c r="D49" s="22">
        <v>96.6</v>
      </c>
      <c r="E49" s="22">
        <v>66.071428569999995</v>
      </c>
      <c r="F49" s="22">
        <v>61.42</v>
      </c>
      <c r="G49" s="5">
        <v>0.26319999999999999</v>
      </c>
      <c r="H49" s="11">
        <v>71.711999999</v>
      </c>
      <c r="I49" s="9">
        <v>443</v>
      </c>
      <c r="J49" s="1" t="s">
        <v>438</v>
      </c>
      <c r="K49" s="102">
        <v>35.700000000000003</v>
      </c>
      <c r="L49" s="9">
        <v>4</v>
      </c>
      <c r="M49" s="84" t="s">
        <v>411</v>
      </c>
    </row>
    <row r="50" spans="1:13">
      <c r="A50" s="4">
        <v>48</v>
      </c>
      <c r="B50" s="94">
        <v>2016010683</v>
      </c>
      <c r="C50" s="93" t="s">
        <v>482</v>
      </c>
      <c r="D50" s="91">
        <v>95.330434782608705</v>
      </c>
      <c r="E50" s="22">
        <v>62.7269230769231</v>
      </c>
      <c r="F50" s="22">
        <v>85.42</v>
      </c>
      <c r="G50" s="5">
        <v>0.26315789473684198</v>
      </c>
      <c r="H50" s="11">
        <v>71.516933110367916</v>
      </c>
      <c r="I50" s="4">
        <v>393</v>
      </c>
      <c r="J50" s="4" t="s">
        <v>438</v>
      </c>
      <c r="K50" s="101">
        <v>75.7</v>
      </c>
      <c r="L50" s="92">
        <v>6</v>
      </c>
      <c r="M50" s="84" t="s">
        <v>411</v>
      </c>
    </row>
    <row r="51" spans="1:13">
      <c r="A51" s="4">
        <v>49</v>
      </c>
      <c r="B51" s="94">
        <v>2016010679</v>
      </c>
      <c r="C51" s="93" t="s">
        <v>479</v>
      </c>
      <c r="D51" s="91">
        <v>95.582608695652198</v>
      </c>
      <c r="E51" s="22">
        <v>61.3138461538462</v>
      </c>
      <c r="F51" s="22">
        <v>75.7</v>
      </c>
      <c r="G51" s="5">
        <v>0.157894736842105</v>
      </c>
      <c r="H51" s="11">
        <v>69.606214046822771</v>
      </c>
      <c r="I51" s="9" t="s">
        <v>438</v>
      </c>
      <c r="J51" s="9" t="s">
        <v>438</v>
      </c>
      <c r="K51" s="101">
        <v>59.5</v>
      </c>
      <c r="L51" s="92">
        <v>5</v>
      </c>
      <c r="M51" s="84" t="s">
        <v>411</v>
      </c>
    </row>
    <row r="52" spans="1:13">
      <c r="A52" s="4">
        <v>50</v>
      </c>
      <c r="B52" s="9">
        <v>2016010712</v>
      </c>
      <c r="C52" s="93" t="s">
        <v>507</v>
      </c>
      <c r="D52" s="22">
        <v>92.955555559999993</v>
      </c>
      <c r="E52" s="22">
        <v>40.059574470000001</v>
      </c>
      <c r="F52" s="22">
        <v>73.66</v>
      </c>
      <c r="G52" s="5">
        <v>0.1053</v>
      </c>
      <c r="H52" s="11">
        <v>53.998813240999993</v>
      </c>
      <c r="I52" s="4" t="s">
        <v>416</v>
      </c>
      <c r="J52" s="1" t="s">
        <v>438</v>
      </c>
      <c r="K52" s="101">
        <v>56.1</v>
      </c>
      <c r="L52" s="9">
        <v>8</v>
      </c>
      <c r="M52" s="84" t="s">
        <v>411</v>
      </c>
    </row>
    <row r="53" spans="1:13">
      <c r="A53" s="4"/>
      <c r="B53" s="9"/>
      <c r="C53" s="15"/>
      <c r="D53" s="22"/>
      <c r="E53" s="22"/>
      <c r="F53" s="22"/>
      <c r="G53" s="5"/>
      <c r="H53" s="11"/>
      <c r="I53" s="4"/>
      <c r="J53" s="1"/>
      <c r="K53" s="7"/>
      <c r="L53" s="6"/>
      <c r="M53" s="82"/>
    </row>
    <row r="54" spans="1:13">
      <c r="A54" s="4"/>
      <c r="B54" s="9"/>
      <c r="C54" s="15"/>
      <c r="D54" s="22"/>
      <c r="E54" s="22"/>
      <c r="F54" s="22"/>
      <c r="G54" s="5"/>
      <c r="H54" s="11"/>
      <c r="I54" s="4"/>
      <c r="J54" s="1"/>
      <c r="K54" s="30"/>
      <c r="L54" s="4"/>
      <c r="M54" s="82"/>
    </row>
    <row r="55" spans="1:13">
      <c r="A55" s="4"/>
      <c r="B55" s="15"/>
      <c r="C55" s="15"/>
      <c r="D55" s="22"/>
      <c r="E55" s="22"/>
      <c r="F55" s="22"/>
      <c r="G55" s="5"/>
      <c r="H55" s="11"/>
      <c r="I55" s="9"/>
      <c r="J55" s="1"/>
      <c r="K55" s="7"/>
      <c r="L55" s="6"/>
      <c r="M55" s="82"/>
    </row>
  </sheetData>
  <sortState ref="B3:M52">
    <sortCondition descending="1" ref="H3:H52"/>
  </sortState>
  <mergeCells count="1">
    <mergeCell ref="A1:L1"/>
  </mergeCells>
  <phoneticPr fontId="20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topLeftCell="E1" workbookViewId="0">
      <selection activeCell="A3" sqref="A3:A53"/>
    </sheetView>
  </sheetViews>
  <sheetFormatPr defaultRowHeight="13.5"/>
  <sheetData>
    <row r="1" spans="1:29">
      <c r="A1" s="106" t="s">
        <v>210</v>
      </c>
      <c r="B1" s="108" t="s">
        <v>1</v>
      </c>
      <c r="C1" s="104" t="s">
        <v>2</v>
      </c>
      <c r="D1" s="110" t="s">
        <v>14</v>
      </c>
      <c r="E1" s="111"/>
      <c r="F1" s="111"/>
      <c r="G1" s="111"/>
      <c r="H1" s="111"/>
      <c r="I1" s="111"/>
      <c r="J1" s="112"/>
      <c r="K1" s="110" t="s">
        <v>15</v>
      </c>
      <c r="L1" s="111"/>
      <c r="M1" s="111"/>
      <c r="N1" s="111"/>
      <c r="O1" s="111"/>
      <c r="P1" s="111"/>
      <c r="Q1" s="111"/>
      <c r="R1" s="112"/>
      <c r="S1" s="110" t="s">
        <v>5</v>
      </c>
      <c r="T1" s="111"/>
      <c r="U1" s="111"/>
      <c r="V1" s="111"/>
      <c r="W1" s="111"/>
      <c r="X1" s="111"/>
      <c r="Y1" s="111"/>
      <c r="Z1" s="112"/>
      <c r="AA1" s="113" t="s">
        <v>16</v>
      </c>
      <c r="AB1" s="104" t="s">
        <v>17</v>
      </c>
      <c r="AC1" s="104" t="s">
        <v>18</v>
      </c>
    </row>
    <row r="2" spans="1:29" ht="36">
      <c r="A2" s="107"/>
      <c r="B2" s="109"/>
      <c r="C2" s="105"/>
      <c r="D2" s="42" t="s">
        <v>19</v>
      </c>
      <c r="E2" s="42" t="s">
        <v>20</v>
      </c>
      <c r="F2" s="42" t="s">
        <v>21</v>
      </c>
      <c r="G2" s="42" t="s">
        <v>22</v>
      </c>
      <c r="H2" s="42" t="s">
        <v>23</v>
      </c>
      <c r="I2" s="41" t="s">
        <v>14</v>
      </c>
      <c r="J2" s="42" t="s">
        <v>24</v>
      </c>
      <c r="K2" s="42" t="s">
        <v>344</v>
      </c>
      <c r="L2" s="42" t="s">
        <v>345</v>
      </c>
      <c r="M2" s="42" t="s">
        <v>25</v>
      </c>
      <c r="N2" s="42" t="s">
        <v>346</v>
      </c>
      <c r="O2" s="42" t="s">
        <v>347</v>
      </c>
      <c r="P2" s="42" t="s">
        <v>27</v>
      </c>
      <c r="Q2" s="41" t="s">
        <v>15</v>
      </c>
      <c r="R2" s="42" t="s">
        <v>28</v>
      </c>
      <c r="S2" s="42" t="s">
        <v>348</v>
      </c>
      <c r="T2" s="42" t="s">
        <v>349</v>
      </c>
      <c r="U2" s="42" t="s">
        <v>350</v>
      </c>
      <c r="V2" s="42" t="s">
        <v>351</v>
      </c>
      <c r="W2" s="42" t="s">
        <v>352</v>
      </c>
      <c r="X2" s="42" t="s">
        <v>353</v>
      </c>
      <c r="Y2" s="42" t="s">
        <v>12</v>
      </c>
      <c r="Z2" s="42" t="s">
        <v>31</v>
      </c>
      <c r="AA2" s="114"/>
      <c r="AB2" s="105"/>
      <c r="AC2" s="105"/>
    </row>
    <row r="3" spans="1:29">
      <c r="A3" s="56">
        <v>1</v>
      </c>
      <c r="B3" s="49" t="s">
        <v>354</v>
      </c>
      <c r="C3" s="44" t="s">
        <v>82</v>
      </c>
      <c r="D3" s="48">
        <v>99.131153846153836</v>
      </c>
      <c r="E3" s="48">
        <v>59.478692307692299</v>
      </c>
      <c r="F3" s="48">
        <v>71</v>
      </c>
      <c r="G3" s="48">
        <v>28.400000000000002</v>
      </c>
      <c r="H3" s="48">
        <v>12</v>
      </c>
      <c r="I3" s="50">
        <f t="shared" ref="I3:I53" si="0">E3+G3+H3</f>
        <v>99.878692307692305</v>
      </c>
      <c r="J3" s="48">
        <f t="shared" ref="J3:J53" si="1">I3*0.2</f>
        <v>19.975738461538462</v>
      </c>
      <c r="K3" s="48">
        <v>48.728571428571428</v>
      </c>
      <c r="L3" s="48">
        <v>38.982857142857142</v>
      </c>
      <c r="M3" s="48">
        <v>60.18181818181818</v>
      </c>
      <c r="N3" s="48">
        <v>12.036363636363637</v>
      </c>
      <c r="O3" s="48">
        <f t="shared" ref="O3:O53" si="2">L3+N3</f>
        <v>51.019220779220781</v>
      </c>
      <c r="P3" s="48"/>
      <c r="Q3" s="50">
        <f t="shared" ref="Q3:Q53" si="3">O3+P3</f>
        <v>51.019220779220781</v>
      </c>
      <c r="R3" s="48">
        <f t="shared" ref="R3:R53" si="4">Q3*0.7</f>
        <v>35.713454545454546</v>
      </c>
      <c r="S3" s="48">
        <v>81.400000000000006</v>
      </c>
      <c r="T3" s="48">
        <v>48.84</v>
      </c>
      <c r="U3" s="48">
        <v>100</v>
      </c>
      <c r="V3" s="48">
        <v>40</v>
      </c>
      <c r="W3" s="48">
        <f t="shared" ref="W3:W53" si="5">T3+V3</f>
        <v>88.84</v>
      </c>
      <c r="X3" s="48"/>
      <c r="Y3" s="48">
        <f t="shared" ref="Y3:Y53" si="6">W3+X3</f>
        <v>88.84</v>
      </c>
      <c r="Z3" s="48">
        <f t="shared" ref="Z3:Z53" si="7">Y3*0.1</f>
        <v>8.8840000000000003</v>
      </c>
      <c r="AA3" s="50">
        <f t="shared" ref="AA3:AA53" si="8">J3+R3+Z3</f>
        <v>64.573193006993009</v>
      </c>
      <c r="AB3" s="51">
        <v>0.13333333333333333</v>
      </c>
      <c r="AC3" s="52" t="s">
        <v>91</v>
      </c>
    </row>
    <row r="4" spans="1:29">
      <c r="A4" s="56">
        <v>2</v>
      </c>
      <c r="B4" s="49" t="s">
        <v>355</v>
      </c>
      <c r="C4" s="44" t="s">
        <v>39</v>
      </c>
      <c r="D4" s="48">
        <v>99.714487179487179</v>
      </c>
      <c r="E4" s="48">
        <v>59.828692307692307</v>
      </c>
      <c r="F4" s="48">
        <v>100</v>
      </c>
      <c r="G4" s="48">
        <v>40</v>
      </c>
      <c r="H4" s="48">
        <v>17</v>
      </c>
      <c r="I4" s="50">
        <f t="shared" si="0"/>
        <v>116.82869230769231</v>
      </c>
      <c r="J4" s="48">
        <f t="shared" si="1"/>
        <v>23.365738461538463</v>
      </c>
      <c r="K4" s="48">
        <v>88.603448275862064</v>
      </c>
      <c r="L4" s="48">
        <v>70.882758620689657</v>
      </c>
      <c r="M4" s="48">
        <v>88.482758620689651</v>
      </c>
      <c r="N4" s="48">
        <v>17.69655172413793</v>
      </c>
      <c r="O4" s="48">
        <f t="shared" si="2"/>
        <v>88.57931034482759</v>
      </c>
      <c r="P4" s="48">
        <v>13</v>
      </c>
      <c r="Q4" s="50">
        <f t="shared" si="3"/>
        <v>101.57931034482759</v>
      </c>
      <c r="R4" s="48">
        <f t="shared" si="4"/>
        <v>71.105517241379303</v>
      </c>
      <c r="S4" s="48">
        <v>75.099999999999994</v>
      </c>
      <c r="T4" s="48">
        <v>45.059999999999995</v>
      </c>
      <c r="U4" s="48">
        <v>100</v>
      </c>
      <c r="V4" s="48">
        <v>40</v>
      </c>
      <c r="W4" s="48">
        <f t="shared" si="5"/>
        <v>85.06</v>
      </c>
      <c r="X4" s="48"/>
      <c r="Y4" s="48">
        <f t="shared" si="6"/>
        <v>85.06</v>
      </c>
      <c r="Z4" s="48">
        <f t="shared" si="7"/>
        <v>8.5060000000000002</v>
      </c>
      <c r="AA4" s="50">
        <f t="shared" si="8"/>
        <v>102.97725570291777</v>
      </c>
      <c r="AB4" s="51">
        <v>1</v>
      </c>
      <c r="AC4" s="52"/>
    </row>
    <row r="5" spans="1:29">
      <c r="A5" s="56">
        <v>3</v>
      </c>
      <c r="B5" s="49" t="s">
        <v>356</v>
      </c>
      <c r="C5" s="44" t="s">
        <v>35</v>
      </c>
      <c r="D5" s="48">
        <v>99.547820512820508</v>
      </c>
      <c r="E5" s="48">
        <v>59.728692307692299</v>
      </c>
      <c r="F5" s="48">
        <v>100</v>
      </c>
      <c r="G5" s="48">
        <v>40</v>
      </c>
      <c r="H5" s="48">
        <v>14.75</v>
      </c>
      <c r="I5" s="50">
        <f t="shared" si="0"/>
        <v>114.4786923076923</v>
      </c>
      <c r="J5" s="48">
        <f t="shared" si="1"/>
        <v>22.89573846153846</v>
      </c>
      <c r="K5" s="48">
        <v>94.931034482758619</v>
      </c>
      <c r="L5" s="48">
        <v>75.944827586206898</v>
      </c>
      <c r="M5" s="48">
        <v>94.551724137931032</v>
      </c>
      <c r="N5" s="48">
        <v>18.910344827586208</v>
      </c>
      <c r="O5" s="48">
        <f t="shared" si="2"/>
        <v>94.855172413793099</v>
      </c>
      <c r="P5" s="48">
        <v>30.000000000000004</v>
      </c>
      <c r="Q5" s="50">
        <f t="shared" si="3"/>
        <v>124.8551724137931</v>
      </c>
      <c r="R5" s="48">
        <f t="shared" si="4"/>
        <v>87.398620689655161</v>
      </c>
      <c r="S5" s="48">
        <v>86</v>
      </c>
      <c r="T5" s="48">
        <v>51.6</v>
      </c>
      <c r="U5" s="48">
        <v>100</v>
      </c>
      <c r="V5" s="48">
        <v>40</v>
      </c>
      <c r="W5" s="48">
        <f t="shared" si="5"/>
        <v>91.6</v>
      </c>
      <c r="X5" s="48">
        <v>4</v>
      </c>
      <c r="Y5" s="48">
        <f t="shared" si="6"/>
        <v>95.6</v>
      </c>
      <c r="Z5" s="48">
        <f t="shared" si="7"/>
        <v>9.56</v>
      </c>
      <c r="AA5" s="50">
        <f t="shared" si="8"/>
        <v>119.85435915119362</v>
      </c>
      <c r="AB5" s="51">
        <v>1</v>
      </c>
      <c r="AC5" s="52"/>
    </row>
    <row r="6" spans="1:29">
      <c r="A6" s="56">
        <v>4</v>
      </c>
      <c r="B6" s="49" t="s">
        <v>357</v>
      </c>
      <c r="C6" s="44" t="s">
        <v>47</v>
      </c>
      <c r="D6" s="48">
        <v>99.547820512820508</v>
      </c>
      <c r="E6" s="48">
        <v>59.728692307692299</v>
      </c>
      <c r="F6" s="48">
        <v>100</v>
      </c>
      <c r="G6" s="48">
        <v>40</v>
      </c>
      <c r="H6" s="48">
        <v>19.350000000000001</v>
      </c>
      <c r="I6" s="50">
        <f t="shared" si="0"/>
        <v>119.07869230769231</v>
      </c>
      <c r="J6" s="48">
        <f t="shared" si="1"/>
        <v>23.815738461538462</v>
      </c>
      <c r="K6" s="48">
        <v>90.34482758620689</v>
      </c>
      <c r="L6" s="48">
        <v>72.275862068965509</v>
      </c>
      <c r="M6" s="48">
        <v>87.451612903225808</v>
      </c>
      <c r="N6" s="48">
        <v>17.490322580645163</v>
      </c>
      <c r="O6" s="48">
        <f t="shared" si="2"/>
        <v>89.766184649610665</v>
      </c>
      <c r="P6" s="48">
        <v>2</v>
      </c>
      <c r="Q6" s="50">
        <f t="shared" si="3"/>
        <v>91.766184649610665</v>
      </c>
      <c r="R6" s="48">
        <f t="shared" si="4"/>
        <v>64.236329254727465</v>
      </c>
      <c r="S6" s="48">
        <v>75.067999999999998</v>
      </c>
      <c r="T6" s="48">
        <v>45.040799999999997</v>
      </c>
      <c r="U6" s="48">
        <v>100</v>
      </c>
      <c r="V6" s="48">
        <v>40</v>
      </c>
      <c r="W6" s="48">
        <f t="shared" si="5"/>
        <v>85.04079999999999</v>
      </c>
      <c r="X6" s="48"/>
      <c r="Y6" s="48">
        <f t="shared" si="6"/>
        <v>85.04079999999999</v>
      </c>
      <c r="Z6" s="48">
        <f t="shared" si="7"/>
        <v>8.5040800000000001</v>
      </c>
      <c r="AA6" s="50">
        <f t="shared" si="8"/>
        <v>96.556147716265926</v>
      </c>
      <c r="AB6" s="51">
        <v>1</v>
      </c>
      <c r="AC6" s="52"/>
    </row>
    <row r="7" spans="1:29">
      <c r="A7" s="56">
        <v>5</v>
      </c>
      <c r="B7" s="49" t="s">
        <v>358</v>
      </c>
      <c r="C7" s="44" t="s">
        <v>32</v>
      </c>
      <c r="D7" s="48">
        <v>99.547820512820508</v>
      </c>
      <c r="E7" s="48">
        <v>59.728692307692299</v>
      </c>
      <c r="F7" s="48">
        <v>100</v>
      </c>
      <c r="G7" s="48">
        <v>40</v>
      </c>
      <c r="H7" s="48">
        <v>18.600000000000001</v>
      </c>
      <c r="I7" s="50">
        <f t="shared" si="0"/>
        <v>118.32869230769231</v>
      </c>
      <c r="J7" s="48">
        <f t="shared" si="1"/>
        <v>23.665738461538464</v>
      </c>
      <c r="K7" s="48">
        <v>94.068965517241381</v>
      </c>
      <c r="L7" s="48">
        <v>75.255172413793105</v>
      </c>
      <c r="M7" s="48">
        <v>94.818181818181813</v>
      </c>
      <c r="N7" s="48">
        <v>18.963636363636365</v>
      </c>
      <c r="O7" s="48">
        <f t="shared" si="2"/>
        <v>94.218808777429473</v>
      </c>
      <c r="P7" s="48">
        <v>44</v>
      </c>
      <c r="Q7" s="50">
        <f t="shared" si="3"/>
        <v>138.21880877742947</v>
      </c>
      <c r="R7" s="48">
        <f t="shared" si="4"/>
        <v>96.75316614420062</v>
      </c>
      <c r="S7" s="48">
        <v>74.900000000000006</v>
      </c>
      <c r="T7" s="48">
        <v>44.940000000000005</v>
      </c>
      <c r="U7" s="48">
        <v>100</v>
      </c>
      <c r="V7" s="48">
        <v>40</v>
      </c>
      <c r="W7" s="48">
        <f t="shared" si="5"/>
        <v>84.94</v>
      </c>
      <c r="X7" s="48"/>
      <c r="Y7" s="48">
        <f t="shared" si="6"/>
        <v>84.94</v>
      </c>
      <c r="Z7" s="48">
        <f t="shared" si="7"/>
        <v>8.4939999999999998</v>
      </c>
      <c r="AA7" s="50">
        <f t="shared" si="8"/>
        <v>128.91290460573907</v>
      </c>
      <c r="AB7" s="51">
        <v>1</v>
      </c>
      <c r="AC7" s="52"/>
    </row>
    <row r="8" spans="1:29">
      <c r="A8" s="56">
        <v>6</v>
      </c>
      <c r="B8" s="49" t="s">
        <v>359</v>
      </c>
      <c r="C8" s="44" t="s">
        <v>72</v>
      </c>
      <c r="D8" s="48">
        <v>99.672820512820508</v>
      </c>
      <c r="E8" s="48">
        <v>59.803692307692302</v>
      </c>
      <c r="F8" s="48">
        <v>100</v>
      </c>
      <c r="G8" s="48">
        <v>40</v>
      </c>
      <c r="H8" s="48">
        <v>12.25</v>
      </c>
      <c r="I8" s="50">
        <f t="shared" si="0"/>
        <v>112.0536923076923</v>
      </c>
      <c r="J8" s="48">
        <f t="shared" si="1"/>
        <v>22.410738461538461</v>
      </c>
      <c r="K8" s="48">
        <v>74.560606060606062</v>
      </c>
      <c r="L8" s="48">
        <v>59.648484848484856</v>
      </c>
      <c r="M8" s="48">
        <v>75.517241379310349</v>
      </c>
      <c r="N8" s="48">
        <v>15.103448275862071</v>
      </c>
      <c r="O8" s="48">
        <f t="shared" si="2"/>
        <v>74.75193312434692</v>
      </c>
      <c r="P8" s="48"/>
      <c r="Q8" s="50">
        <f t="shared" si="3"/>
        <v>74.75193312434692</v>
      </c>
      <c r="R8" s="48">
        <f t="shared" si="4"/>
        <v>52.326353187042841</v>
      </c>
      <c r="S8" s="48">
        <v>72.2</v>
      </c>
      <c r="T8" s="48">
        <v>43.32</v>
      </c>
      <c r="U8" s="48">
        <v>100</v>
      </c>
      <c r="V8" s="48">
        <v>40</v>
      </c>
      <c r="W8" s="48">
        <f t="shared" si="5"/>
        <v>83.32</v>
      </c>
      <c r="X8" s="48"/>
      <c r="Y8" s="48">
        <f t="shared" si="6"/>
        <v>83.32</v>
      </c>
      <c r="Z8" s="48">
        <f t="shared" si="7"/>
        <v>8.331999999999999</v>
      </c>
      <c r="AA8" s="50">
        <f t="shared" si="8"/>
        <v>83.069091648581292</v>
      </c>
      <c r="AB8" s="51">
        <v>0.375</v>
      </c>
      <c r="AC8" s="52"/>
    </row>
    <row r="9" spans="1:29">
      <c r="A9" s="56">
        <v>7</v>
      </c>
      <c r="B9" s="49" t="s">
        <v>360</v>
      </c>
      <c r="C9" s="44" t="s">
        <v>46</v>
      </c>
      <c r="D9" s="48">
        <v>99.714487179487179</v>
      </c>
      <c r="E9" s="48">
        <v>59.828692307692307</v>
      </c>
      <c r="F9" s="48">
        <v>100</v>
      </c>
      <c r="G9" s="48">
        <v>40</v>
      </c>
      <c r="H9" s="48">
        <v>12.25</v>
      </c>
      <c r="I9" s="50">
        <f t="shared" si="0"/>
        <v>112.07869230769231</v>
      </c>
      <c r="J9" s="48">
        <f t="shared" si="1"/>
        <v>22.415738461538464</v>
      </c>
      <c r="K9" s="48">
        <v>80.689655172413794</v>
      </c>
      <c r="L9" s="48">
        <v>64.551724137931032</v>
      </c>
      <c r="M9" s="48">
        <v>79.206896551724142</v>
      </c>
      <c r="N9" s="48">
        <v>15.841379310344829</v>
      </c>
      <c r="O9" s="48">
        <f t="shared" si="2"/>
        <v>80.393103448275866</v>
      </c>
      <c r="P9" s="48">
        <v>27</v>
      </c>
      <c r="Q9" s="50">
        <f t="shared" si="3"/>
        <v>107.39310344827587</v>
      </c>
      <c r="R9" s="48">
        <f t="shared" si="4"/>
        <v>75.175172413793106</v>
      </c>
      <c r="S9" s="48">
        <v>77.400000000000006</v>
      </c>
      <c r="T9" s="48">
        <v>46.440000000000005</v>
      </c>
      <c r="U9" s="48">
        <v>100</v>
      </c>
      <c r="V9" s="48">
        <v>40</v>
      </c>
      <c r="W9" s="48">
        <f t="shared" si="5"/>
        <v>86.44</v>
      </c>
      <c r="X9" s="48"/>
      <c r="Y9" s="48">
        <f t="shared" si="6"/>
        <v>86.44</v>
      </c>
      <c r="Z9" s="48">
        <f t="shared" si="7"/>
        <v>8.6440000000000001</v>
      </c>
      <c r="AA9" s="50">
        <f t="shared" si="8"/>
        <v>106.23491087533158</v>
      </c>
      <c r="AB9" s="51">
        <v>0.6</v>
      </c>
      <c r="AC9" s="52"/>
    </row>
    <row r="10" spans="1:29">
      <c r="A10" s="56">
        <v>8</v>
      </c>
      <c r="B10" s="49" t="s">
        <v>361</v>
      </c>
      <c r="C10" s="44" t="s">
        <v>37</v>
      </c>
      <c r="D10" s="48">
        <v>99.589487179487179</v>
      </c>
      <c r="E10" s="48">
        <v>59.753692307692305</v>
      </c>
      <c r="F10" s="48">
        <v>100</v>
      </c>
      <c r="G10" s="48">
        <v>40</v>
      </c>
      <c r="H10" s="48">
        <v>12.75</v>
      </c>
      <c r="I10" s="50">
        <f t="shared" si="0"/>
        <v>112.5036923076923</v>
      </c>
      <c r="J10" s="48">
        <f t="shared" si="1"/>
        <v>22.500738461538461</v>
      </c>
      <c r="K10" s="48">
        <v>89.827586206896555</v>
      </c>
      <c r="L10" s="48">
        <v>71.862068965517253</v>
      </c>
      <c r="M10" s="48">
        <v>89.517241379310349</v>
      </c>
      <c r="N10" s="48">
        <v>17.903448275862072</v>
      </c>
      <c r="O10" s="48">
        <f t="shared" si="2"/>
        <v>89.765517241379328</v>
      </c>
      <c r="P10" s="48">
        <v>35.666666666666664</v>
      </c>
      <c r="Q10" s="50">
        <f t="shared" si="3"/>
        <v>125.432183908046</v>
      </c>
      <c r="R10" s="48">
        <f t="shared" si="4"/>
        <v>87.802528735632194</v>
      </c>
      <c r="S10" s="48">
        <v>85.1</v>
      </c>
      <c r="T10" s="48">
        <v>51.059999999999995</v>
      </c>
      <c r="U10" s="48">
        <v>100</v>
      </c>
      <c r="V10" s="48">
        <v>40</v>
      </c>
      <c r="W10" s="48">
        <f t="shared" si="5"/>
        <v>91.06</v>
      </c>
      <c r="X10" s="48"/>
      <c r="Y10" s="48">
        <f t="shared" si="6"/>
        <v>91.06</v>
      </c>
      <c r="Z10" s="48">
        <f t="shared" si="7"/>
        <v>9.1059999999999999</v>
      </c>
      <c r="AA10" s="50">
        <f t="shared" si="8"/>
        <v>119.40926719717065</v>
      </c>
      <c r="AB10" s="51">
        <v>1</v>
      </c>
      <c r="AC10" s="52"/>
    </row>
    <row r="11" spans="1:29">
      <c r="A11" s="56">
        <v>9</v>
      </c>
      <c r="B11" s="49" t="s">
        <v>362</v>
      </c>
      <c r="C11" s="44" t="s">
        <v>43</v>
      </c>
      <c r="D11" s="48">
        <v>99.672820512820508</v>
      </c>
      <c r="E11" s="48">
        <v>59.803692307692302</v>
      </c>
      <c r="F11" s="48">
        <v>100</v>
      </c>
      <c r="G11" s="48">
        <v>40</v>
      </c>
      <c r="H11" s="48">
        <v>34.5</v>
      </c>
      <c r="I11" s="50">
        <f t="shared" si="0"/>
        <v>134.3036923076923</v>
      </c>
      <c r="J11" s="48">
        <f t="shared" si="1"/>
        <v>26.86073846153846</v>
      </c>
      <c r="K11" s="48">
        <v>85.120689655172413</v>
      </c>
      <c r="L11" s="48">
        <v>68.096551724137939</v>
      </c>
      <c r="M11" s="48">
        <v>87.275862068965523</v>
      </c>
      <c r="N11" s="48">
        <v>17.455172413793104</v>
      </c>
      <c r="O11" s="48">
        <f t="shared" si="2"/>
        <v>85.551724137931046</v>
      </c>
      <c r="P11" s="48">
        <v>4.5</v>
      </c>
      <c r="Q11" s="50">
        <f t="shared" si="3"/>
        <v>90.051724137931046</v>
      </c>
      <c r="R11" s="48">
        <f t="shared" si="4"/>
        <v>63.036206896551725</v>
      </c>
      <c r="S11" s="48">
        <v>74</v>
      </c>
      <c r="T11" s="48">
        <v>44.4</v>
      </c>
      <c r="U11" s="48">
        <v>100</v>
      </c>
      <c r="V11" s="48">
        <v>40</v>
      </c>
      <c r="W11" s="48">
        <f t="shared" si="5"/>
        <v>84.4</v>
      </c>
      <c r="X11" s="48"/>
      <c r="Y11" s="48">
        <f t="shared" si="6"/>
        <v>84.4</v>
      </c>
      <c r="Z11" s="48">
        <f t="shared" si="7"/>
        <v>8.4400000000000013</v>
      </c>
      <c r="AA11" s="50">
        <f t="shared" si="8"/>
        <v>98.33694535809019</v>
      </c>
      <c r="AB11" s="51">
        <v>0.93333333333333335</v>
      </c>
      <c r="AC11" s="52"/>
    </row>
    <row r="12" spans="1:29">
      <c r="A12" s="56">
        <v>10</v>
      </c>
      <c r="B12" s="49" t="s">
        <v>363</v>
      </c>
      <c r="C12" s="44" t="s">
        <v>40</v>
      </c>
      <c r="D12" s="48">
        <v>99.089487179487179</v>
      </c>
      <c r="E12" s="48">
        <v>59.453692307692307</v>
      </c>
      <c r="F12" s="48">
        <v>75</v>
      </c>
      <c r="G12" s="48">
        <v>30</v>
      </c>
      <c r="H12" s="48">
        <v>31.95</v>
      </c>
      <c r="I12" s="50">
        <f t="shared" si="0"/>
        <v>121.40369230769231</v>
      </c>
      <c r="J12" s="48">
        <f t="shared" si="1"/>
        <v>24.280738461538462</v>
      </c>
      <c r="K12" s="48">
        <v>75.58620689655173</v>
      </c>
      <c r="L12" s="48">
        <v>60.468965517241386</v>
      </c>
      <c r="M12" s="48">
        <v>87.387096774193552</v>
      </c>
      <c r="N12" s="48">
        <v>17.477419354838712</v>
      </c>
      <c r="O12" s="48">
        <f t="shared" si="2"/>
        <v>77.946384872080102</v>
      </c>
      <c r="P12" s="48">
        <v>15.333333333333332</v>
      </c>
      <c r="Q12" s="50">
        <f t="shared" si="3"/>
        <v>93.279718205413431</v>
      </c>
      <c r="R12" s="48">
        <f t="shared" si="4"/>
        <v>65.295802743789395</v>
      </c>
      <c r="S12" s="48">
        <v>78.900000000000006</v>
      </c>
      <c r="T12" s="48">
        <v>47.34</v>
      </c>
      <c r="U12" s="48">
        <v>100</v>
      </c>
      <c r="V12" s="48">
        <v>40</v>
      </c>
      <c r="W12" s="48">
        <f t="shared" si="5"/>
        <v>87.34</v>
      </c>
      <c r="X12" s="48">
        <v>17</v>
      </c>
      <c r="Y12" s="48">
        <f t="shared" si="6"/>
        <v>104.34</v>
      </c>
      <c r="Z12" s="48">
        <f t="shared" si="7"/>
        <v>10.434000000000001</v>
      </c>
      <c r="AA12" s="50">
        <f t="shared" si="8"/>
        <v>100.01054120532785</v>
      </c>
      <c r="AB12" s="51">
        <v>0.7857142857142857</v>
      </c>
      <c r="AC12" s="52" t="s">
        <v>91</v>
      </c>
    </row>
    <row r="13" spans="1:29">
      <c r="A13" s="56">
        <v>11</v>
      </c>
      <c r="B13" s="49" t="s">
        <v>364</v>
      </c>
      <c r="C13" s="44" t="s">
        <v>63</v>
      </c>
      <c r="D13" s="48">
        <v>99.464487179487179</v>
      </c>
      <c r="E13" s="48">
        <v>59.678692307692302</v>
      </c>
      <c r="F13" s="48">
        <v>95</v>
      </c>
      <c r="G13" s="48">
        <v>38</v>
      </c>
      <c r="H13" s="48">
        <v>12</v>
      </c>
      <c r="I13" s="50">
        <f t="shared" si="0"/>
        <v>109.6786923076923</v>
      </c>
      <c r="J13" s="48">
        <f t="shared" si="1"/>
        <v>21.935738461538463</v>
      </c>
      <c r="K13" s="48">
        <v>70.242424242424249</v>
      </c>
      <c r="L13" s="48">
        <v>56.193939393939402</v>
      </c>
      <c r="M13" s="48">
        <v>72.575757575757578</v>
      </c>
      <c r="N13" s="48">
        <v>14.515151515151516</v>
      </c>
      <c r="O13" s="48">
        <f t="shared" si="2"/>
        <v>70.709090909090918</v>
      </c>
      <c r="P13" s="48"/>
      <c r="Q13" s="50">
        <f t="shared" si="3"/>
        <v>70.709090909090918</v>
      </c>
      <c r="R13" s="48">
        <f t="shared" si="4"/>
        <v>49.49636363636364</v>
      </c>
      <c r="S13" s="48">
        <v>80.400000000000006</v>
      </c>
      <c r="T13" s="48">
        <v>48.24</v>
      </c>
      <c r="U13" s="48">
        <v>100</v>
      </c>
      <c r="V13" s="48">
        <v>40</v>
      </c>
      <c r="W13" s="48">
        <f t="shared" si="5"/>
        <v>88.240000000000009</v>
      </c>
      <c r="X13" s="48"/>
      <c r="Y13" s="48">
        <f t="shared" si="6"/>
        <v>88.240000000000009</v>
      </c>
      <c r="Z13" s="48">
        <f t="shared" si="7"/>
        <v>8.8240000000000016</v>
      </c>
      <c r="AA13" s="50">
        <f t="shared" si="8"/>
        <v>80.256102097902101</v>
      </c>
      <c r="AB13" s="51">
        <v>0.25</v>
      </c>
      <c r="AC13" s="52" t="s">
        <v>91</v>
      </c>
    </row>
    <row r="14" spans="1:29">
      <c r="A14" s="56">
        <v>12</v>
      </c>
      <c r="B14" s="49" t="s">
        <v>365</v>
      </c>
      <c r="C14" s="44" t="s">
        <v>69</v>
      </c>
      <c r="D14" s="48">
        <v>99.589487179487179</v>
      </c>
      <c r="E14" s="48">
        <v>59.753692307692305</v>
      </c>
      <c r="F14" s="48">
        <v>95</v>
      </c>
      <c r="G14" s="48">
        <v>38</v>
      </c>
      <c r="H14" s="48">
        <v>16.399999999999999</v>
      </c>
      <c r="I14" s="50">
        <f t="shared" si="0"/>
        <v>114.1536923076923</v>
      </c>
      <c r="J14" s="48">
        <f t="shared" si="1"/>
        <v>22.830738461538459</v>
      </c>
      <c r="K14" s="48">
        <v>72.97014925373135</v>
      </c>
      <c r="L14" s="48">
        <v>58.376119402985083</v>
      </c>
      <c r="M14" s="48">
        <v>79.878787878787875</v>
      </c>
      <c r="N14" s="48">
        <v>15.975757575757576</v>
      </c>
      <c r="O14" s="48">
        <f t="shared" si="2"/>
        <v>74.351876978742666</v>
      </c>
      <c r="P14" s="48"/>
      <c r="Q14" s="50">
        <f t="shared" si="3"/>
        <v>74.351876978742666</v>
      </c>
      <c r="R14" s="48">
        <f t="shared" si="4"/>
        <v>52.046313885119865</v>
      </c>
      <c r="S14" s="48">
        <v>77</v>
      </c>
      <c r="T14" s="48">
        <v>46.199999999999996</v>
      </c>
      <c r="U14" s="48">
        <v>100</v>
      </c>
      <c r="V14" s="48">
        <v>40</v>
      </c>
      <c r="W14" s="48">
        <f t="shared" si="5"/>
        <v>86.199999999999989</v>
      </c>
      <c r="X14" s="48"/>
      <c r="Y14" s="48">
        <f t="shared" si="6"/>
        <v>86.199999999999989</v>
      </c>
      <c r="Z14" s="48">
        <f t="shared" si="7"/>
        <v>8.6199999999999992</v>
      </c>
      <c r="AA14" s="50">
        <f t="shared" si="8"/>
        <v>83.497052346658336</v>
      </c>
      <c r="AB14" s="51">
        <v>0.4375</v>
      </c>
      <c r="AC14" s="52" t="s">
        <v>91</v>
      </c>
    </row>
    <row r="15" spans="1:29">
      <c r="A15" s="56">
        <v>13</v>
      </c>
      <c r="B15" s="49" t="s">
        <v>366</v>
      </c>
      <c r="C15" s="44" t="s">
        <v>36</v>
      </c>
      <c r="D15" s="48">
        <v>99.589487179487179</v>
      </c>
      <c r="E15" s="48">
        <v>59.753692307692305</v>
      </c>
      <c r="F15" s="48">
        <v>100</v>
      </c>
      <c r="G15" s="48">
        <v>40</v>
      </c>
      <c r="H15" s="48">
        <v>15.4</v>
      </c>
      <c r="I15" s="50">
        <f t="shared" si="0"/>
        <v>115.15369230769231</v>
      </c>
      <c r="J15" s="48">
        <f t="shared" si="1"/>
        <v>23.030738461538462</v>
      </c>
      <c r="K15" s="48">
        <v>89.879310344827587</v>
      </c>
      <c r="L15" s="48">
        <v>71.903448275862075</v>
      </c>
      <c r="M15" s="48">
        <v>87.862068965517238</v>
      </c>
      <c r="N15" s="48">
        <v>17.572413793103447</v>
      </c>
      <c r="O15" s="48">
        <f t="shared" si="2"/>
        <v>89.475862068965526</v>
      </c>
      <c r="P15" s="48"/>
      <c r="Q15" s="50">
        <f t="shared" si="3"/>
        <v>89.475862068965526</v>
      </c>
      <c r="R15" s="48">
        <f t="shared" si="4"/>
        <v>62.633103448275861</v>
      </c>
      <c r="S15" s="48">
        <v>79.900000000000006</v>
      </c>
      <c r="T15" s="48">
        <v>47.940000000000005</v>
      </c>
      <c r="U15" s="48">
        <v>100</v>
      </c>
      <c r="V15" s="48">
        <v>40</v>
      </c>
      <c r="W15" s="48">
        <f t="shared" si="5"/>
        <v>87.94</v>
      </c>
      <c r="X15" s="48"/>
      <c r="Y15" s="48">
        <f t="shared" si="6"/>
        <v>87.94</v>
      </c>
      <c r="Z15" s="48">
        <f t="shared" si="7"/>
        <v>8.7940000000000005</v>
      </c>
      <c r="AA15" s="50">
        <f t="shared" si="8"/>
        <v>94.45784190981432</v>
      </c>
      <c r="AB15" s="51">
        <v>1</v>
      </c>
      <c r="AC15" s="52"/>
    </row>
    <row r="16" spans="1:29">
      <c r="A16" s="56">
        <v>14</v>
      </c>
      <c r="B16" s="49" t="s">
        <v>367</v>
      </c>
      <c r="C16" s="44" t="s">
        <v>50</v>
      </c>
      <c r="D16" s="48">
        <v>99.672820512820508</v>
      </c>
      <c r="E16" s="48">
        <v>59.803692307692302</v>
      </c>
      <c r="F16" s="48">
        <v>100</v>
      </c>
      <c r="G16" s="48">
        <v>40</v>
      </c>
      <c r="H16" s="48">
        <v>12.25</v>
      </c>
      <c r="I16" s="50">
        <f t="shared" si="0"/>
        <v>112.0536923076923</v>
      </c>
      <c r="J16" s="48">
        <f t="shared" si="1"/>
        <v>22.410738461538461</v>
      </c>
      <c r="K16" s="48">
        <v>88.637931034482762</v>
      </c>
      <c r="L16" s="48">
        <v>70.910344827586215</v>
      </c>
      <c r="M16" s="48">
        <v>89.575757575757578</v>
      </c>
      <c r="N16" s="48">
        <v>17.915151515151518</v>
      </c>
      <c r="O16" s="48">
        <f t="shared" si="2"/>
        <v>88.825496342737736</v>
      </c>
      <c r="P16" s="48">
        <v>4</v>
      </c>
      <c r="Q16" s="50">
        <f t="shared" si="3"/>
        <v>92.825496342737736</v>
      </c>
      <c r="R16" s="48">
        <f t="shared" si="4"/>
        <v>64.977847439916417</v>
      </c>
      <c r="S16" s="48">
        <v>80.3</v>
      </c>
      <c r="T16" s="48">
        <v>48.18</v>
      </c>
      <c r="U16" s="48">
        <v>100</v>
      </c>
      <c r="V16" s="48">
        <v>40</v>
      </c>
      <c r="W16" s="48">
        <f t="shared" si="5"/>
        <v>88.18</v>
      </c>
      <c r="X16" s="48"/>
      <c r="Y16" s="48">
        <f t="shared" si="6"/>
        <v>88.18</v>
      </c>
      <c r="Z16" s="48">
        <f t="shared" si="7"/>
        <v>8.8180000000000014</v>
      </c>
      <c r="AA16" s="50">
        <f t="shared" si="8"/>
        <v>96.206585901454872</v>
      </c>
      <c r="AB16" s="51">
        <v>0.93333333333333335</v>
      </c>
      <c r="AC16" s="52"/>
    </row>
    <row r="17" spans="1:29">
      <c r="A17" s="56">
        <v>15</v>
      </c>
      <c r="B17" s="49" t="s">
        <v>368</v>
      </c>
      <c r="C17" s="44" t="s">
        <v>34</v>
      </c>
      <c r="D17" s="48">
        <v>99.839487179487179</v>
      </c>
      <c r="E17" s="48">
        <v>59.903692307692303</v>
      </c>
      <c r="F17" s="48">
        <v>100</v>
      </c>
      <c r="G17" s="48">
        <v>40</v>
      </c>
      <c r="H17" s="48">
        <v>19.2</v>
      </c>
      <c r="I17" s="50">
        <f t="shared" si="0"/>
        <v>119.1036923076923</v>
      </c>
      <c r="J17" s="48">
        <f t="shared" si="1"/>
        <v>23.820738461538461</v>
      </c>
      <c r="K17" s="48">
        <v>88.965517241379317</v>
      </c>
      <c r="L17" s="48">
        <v>71.172413793103459</v>
      </c>
      <c r="M17" s="48">
        <v>93.615384615384613</v>
      </c>
      <c r="N17" s="48">
        <v>18.723076923076924</v>
      </c>
      <c r="O17" s="48">
        <f t="shared" si="2"/>
        <v>89.895490716180376</v>
      </c>
      <c r="P17" s="48">
        <v>22.5</v>
      </c>
      <c r="Q17" s="50">
        <f t="shared" si="3"/>
        <v>112.39549071618038</v>
      </c>
      <c r="R17" s="48">
        <f t="shared" si="4"/>
        <v>78.67684350132626</v>
      </c>
      <c r="S17" s="48">
        <v>77.599999999999994</v>
      </c>
      <c r="T17" s="48">
        <v>46.559999999999995</v>
      </c>
      <c r="U17" s="48">
        <v>100</v>
      </c>
      <c r="V17" s="48">
        <v>40</v>
      </c>
      <c r="W17" s="48">
        <f t="shared" si="5"/>
        <v>86.56</v>
      </c>
      <c r="X17" s="48"/>
      <c r="Y17" s="48">
        <f t="shared" si="6"/>
        <v>86.56</v>
      </c>
      <c r="Z17" s="48">
        <f t="shared" si="7"/>
        <v>8.6560000000000006</v>
      </c>
      <c r="AA17" s="50">
        <f t="shared" si="8"/>
        <v>111.15358196286473</v>
      </c>
      <c r="AB17" s="51">
        <v>0.93333333333333335</v>
      </c>
      <c r="AC17" s="52"/>
    </row>
    <row r="18" spans="1:29">
      <c r="A18" s="56">
        <v>16</v>
      </c>
      <c r="B18" s="49" t="s">
        <v>369</v>
      </c>
      <c r="C18" s="44" t="s">
        <v>33</v>
      </c>
      <c r="D18" s="48">
        <v>99.714487179487179</v>
      </c>
      <c r="E18" s="48">
        <v>59.828692307692307</v>
      </c>
      <c r="F18" s="48">
        <v>100</v>
      </c>
      <c r="G18" s="48">
        <v>40</v>
      </c>
      <c r="H18" s="48">
        <v>27.25</v>
      </c>
      <c r="I18" s="50">
        <f t="shared" si="0"/>
        <v>127.07869230769231</v>
      </c>
      <c r="J18" s="48">
        <f t="shared" si="1"/>
        <v>25.415738461538464</v>
      </c>
      <c r="K18" s="48">
        <v>87.15517241379311</v>
      </c>
      <c r="L18" s="48">
        <v>69.724137931034491</v>
      </c>
      <c r="M18" s="48">
        <v>87.310344827586206</v>
      </c>
      <c r="N18" s="48">
        <v>17.462068965517243</v>
      </c>
      <c r="O18" s="48">
        <f t="shared" si="2"/>
        <v>87.186206896551738</v>
      </c>
      <c r="P18" s="48">
        <v>16.833333333333336</v>
      </c>
      <c r="Q18" s="50">
        <f t="shared" si="3"/>
        <v>104.01954022988508</v>
      </c>
      <c r="R18" s="48">
        <f t="shared" si="4"/>
        <v>72.813678160919551</v>
      </c>
      <c r="S18" s="48">
        <v>87.2</v>
      </c>
      <c r="T18" s="48">
        <v>52.32</v>
      </c>
      <c r="U18" s="48">
        <v>100</v>
      </c>
      <c r="V18" s="48">
        <v>40</v>
      </c>
      <c r="W18" s="48">
        <f t="shared" si="5"/>
        <v>92.32</v>
      </c>
      <c r="X18" s="48"/>
      <c r="Y18" s="48">
        <f t="shared" si="6"/>
        <v>92.32</v>
      </c>
      <c r="Z18" s="48">
        <f t="shared" si="7"/>
        <v>9.2319999999999993</v>
      </c>
      <c r="AA18" s="50">
        <f t="shared" si="8"/>
        <v>107.46141662245802</v>
      </c>
      <c r="AB18" s="51">
        <v>1</v>
      </c>
      <c r="AC18" s="52"/>
    </row>
    <row r="19" spans="1:29">
      <c r="A19" s="56">
        <v>17</v>
      </c>
      <c r="B19" s="49" t="s">
        <v>370</v>
      </c>
      <c r="C19" s="44" t="s">
        <v>58</v>
      </c>
      <c r="D19" s="48">
        <v>99.797820512820508</v>
      </c>
      <c r="E19" s="48">
        <v>59.878692307692305</v>
      </c>
      <c r="F19" s="48">
        <v>100</v>
      </c>
      <c r="G19" s="48">
        <v>40</v>
      </c>
      <c r="H19" s="48">
        <v>23.25</v>
      </c>
      <c r="I19" s="50">
        <f t="shared" si="0"/>
        <v>123.1286923076923</v>
      </c>
      <c r="J19" s="48">
        <f t="shared" si="1"/>
        <v>24.625738461538461</v>
      </c>
      <c r="K19" s="48">
        <v>77.333333333333329</v>
      </c>
      <c r="L19" s="48">
        <v>61.866666666666667</v>
      </c>
      <c r="M19" s="48">
        <v>77.909090909090907</v>
      </c>
      <c r="N19" s="48">
        <v>15.581818181818182</v>
      </c>
      <c r="O19" s="48">
        <f t="shared" si="2"/>
        <v>77.448484848484853</v>
      </c>
      <c r="P19" s="48">
        <v>2</v>
      </c>
      <c r="Q19" s="50">
        <f t="shared" si="3"/>
        <v>79.448484848484853</v>
      </c>
      <c r="R19" s="48">
        <f t="shared" si="4"/>
        <v>55.613939393939397</v>
      </c>
      <c r="S19" s="48">
        <v>69</v>
      </c>
      <c r="T19" s="48">
        <v>41.4</v>
      </c>
      <c r="U19" s="48">
        <v>100</v>
      </c>
      <c r="V19" s="48">
        <v>40</v>
      </c>
      <c r="W19" s="48">
        <f t="shared" si="5"/>
        <v>81.400000000000006</v>
      </c>
      <c r="X19" s="48"/>
      <c r="Y19" s="48">
        <f t="shared" si="6"/>
        <v>81.400000000000006</v>
      </c>
      <c r="Z19" s="48">
        <f t="shared" si="7"/>
        <v>8.14</v>
      </c>
      <c r="AA19" s="50">
        <f t="shared" si="8"/>
        <v>88.379677855477851</v>
      </c>
      <c r="AB19" s="51">
        <v>0.5</v>
      </c>
      <c r="AC19" s="52"/>
    </row>
    <row r="20" spans="1:29">
      <c r="A20" s="56">
        <v>18</v>
      </c>
      <c r="B20" s="49" t="s">
        <v>371</v>
      </c>
      <c r="C20" s="44" t="s">
        <v>66</v>
      </c>
      <c r="D20" s="48">
        <v>99.672820512820493</v>
      </c>
      <c r="E20" s="48">
        <v>59.803692307692302</v>
      </c>
      <c r="F20" s="48">
        <v>100</v>
      </c>
      <c r="G20" s="48">
        <v>40</v>
      </c>
      <c r="H20" s="48">
        <v>12</v>
      </c>
      <c r="I20" s="50">
        <f t="shared" si="0"/>
        <v>111.8036923076923</v>
      </c>
      <c r="J20" s="48">
        <f t="shared" si="1"/>
        <v>22.36073846153846</v>
      </c>
      <c r="K20" s="48">
        <v>86.91379310344827</v>
      </c>
      <c r="L20" s="48">
        <v>69.531034482758614</v>
      </c>
      <c r="M20" s="48">
        <v>84.65517241379311</v>
      </c>
      <c r="N20" s="48">
        <v>16.931034482758623</v>
      </c>
      <c r="O20" s="48">
        <f t="shared" si="2"/>
        <v>86.462068965517233</v>
      </c>
      <c r="P20" s="48"/>
      <c r="Q20" s="50">
        <f t="shared" si="3"/>
        <v>86.462068965517233</v>
      </c>
      <c r="R20" s="48">
        <f t="shared" si="4"/>
        <v>60.523448275862059</v>
      </c>
      <c r="S20" s="48">
        <v>63.4</v>
      </c>
      <c r="T20" s="48">
        <v>38.04</v>
      </c>
      <c r="U20" s="48">
        <v>100</v>
      </c>
      <c r="V20" s="48">
        <v>40</v>
      </c>
      <c r="W20" s="48">
        <f t="shared" si="5"/>
        <v>78.039999999999992</v>
      </c>
      <c r="X20" s="48"/>
      <c r="Y20" s="48">
        <f t="shared" si="6"/>
        <v>78.039999999999992</v>
      </c>
      <c r="Z20" s="48">
        <f t="shared" si="7"/>
        <v>7.8039999999999994</v>
      </c>
      <c r="AA20" s="50">
        <f t="shared" si="8"/>
        <v>90.688186737400514</v>
      </c>
      <c r="AB20" s="51">
        <v>0.93333333333333335</v>
      </c>
      <c r="AC20" s="52"/>
    </row>
    <row r="21" spans="1:29">
      <c r="A21" s="56">
        <v>19</v>
      </c>
      <c r="B21" s="49" t="s">
        <v>372</v>
      </c>
      <c r="C21" s="44" t="s">
        <v>62</v>
      </c>
      <c r="D21" s="48">
        <v>99.506153846153836</v>
      </c>
      <c r="E21" s="48">
        <v>59.7036923076923</v>
      </c>
      <c r="F21" s="48">
        <v>75</v>
      </c>
      <c r="G21" s="48">
        <v>30</v>
      </c>
      <c r="H21" s="48">
        <v>18</v>
      </c>
      <c r="I21" s="50">
        <f t="shared" si="0"/>
        <v>107.70369230769231</v>
      </c>
      <c r="J21" s="48">
        <f t="shared" si="1"/>
        <v>21.540738461538464</v>
      </c>
      <c r="K21" s="48">
        <v>74.172413793103445</v>
      </c>
      <c r="L21" s="48">
        <v>59.337931034482757</v>
      </c>
      <c r="M21" s="48">
        <v>79.457142857142856</v>
      </c>
      <c r="N21" s="48">
        <v>15.891428571428571</v>
      </c>
      <c r="O21" s="48">
        <f t="shared" si="2"/>
        <v>75.229359605911327</v>
      </c>
      <c r="P21" s="48"/>
      <c r="Q21" s="50">
        <f t="shared" si="3"/>
        <v>75.229359605911327</v>
      </c>
      <c r="R21" s="48">
        <f t="shared" si="4"/>
        <v>52.660551724137925</v>
      </c>
      <c r="S21" s="48">
        <v>79.7</v>
      </c>
      <c r="T21" s="48">
        <v>47.82</v>
      </c>
      <c r="U21" s="48">
        <v>100</v>
      </c>
      <c r="V21" s="48">
        <v>40</v>
      </c>
      <c r="W21" s="48">
        <f t="shared" si="5"/>
        <v>87.82</v>
      </c>
      <c r="X21" s="48"/>
      <c r="Y21" s="48">
        <f t="shared" si="6"/>
        <v>87.82</v>
      </c>
      <c r="Z21" s="48">
        <f t="shared" si="7"/>
        <v>8.782</v>
      </c>
      <c r="AA21" s="50">
        <f t="shared" si="8"/>
        <v>82.983290185676381</v>
      </c>
      <c r="AB21" s="51">
        <v>0.7142857142857143</v>
      </c>
      <c r="AC21" s="52" t="s">
        <v>91</v>
      </c>
    </row>
    <row r="22" spans="1:29">
      <c r="A22" s="56">
        <v>20</v>
      </c>
      <c r="B22" s="49" t="s">
        <v>373</v>
      </c>
      <c r="C22" s="44" t="s">
        <v>38</v>
      </c>
      <c r="D22" s="48">
        <v>99.631153846153836</v>
      </c>
      <c r="E22" s="48">
        <v>59.778692307692296</v>
      </c>
      <c r="F22" s="48">
        <v>100</v>
      </c>
      <c r="G22" s="48">
        <v>40</v>
      </c>
      <c r="H22" s="48">
        <v>28.8</v>
      </c>
      <c r="I22" s="50">
        <f t="shared" si="0"/>
        <v>128.57869230769231</v>
      </c>
      <c r="J22" s="48">
        <f t="shared" si="1"/>
        <v>25.715738461538464</v>
      </c>
      <c r="K22" s="48">
        <v>92.034482758620683</v>
      </c>
      <c r="L22" s="48">
        <v>73.627586206896552</v>
      </c>
      <c r="M22" s="48">
        <v>92.322580645161295</v>
      </c>
      <c r="N22" s="48">
        <v>18.464516129032258</v>
      </c>
      <c r="O22" s="48">
        <f t="shared" si="2"/>
        <v>92.092102335928814</v>
      </c>
      <c r="P22" s="48">
        <v>4</v>
      </c>
      <c r="Q22" s="50">
        <f t="shared" si="3"/>
        <v>96.092102335928814</v>
      </c>
      <c r="R22" s="48">
        <f t="shared" si="4"/>
        <v>67.264471635150159</v>
      </c>
      <c r="S22" s="48">
        <v>84.2</v>
      </c>
      <c r="T22" s="48">
        <v>50.52</v>
      </c>
      <c r="U22" s="48">
        <v>100</v>
      </c>
      <c r="V22" s="48">
        <v>40</v>
      </c>
      <c r="W22" s="48">
        <f t="shared" si="5"/>
        <v>90.52000000000001</v>
      </c>
      <c r="X22" s="48"/>
      <c r="Y22" s="48">
        <f t="shared" si="6"/>
        <v>90.52000000000001</v>
      </c>
      <c r="Z22" s="48">
        <f t="shared" si="7"/>
        <v>9.0520000000000014</v>
      </c>
      <c r="AA22" s="50">
        <f t="shared" si="8"/>
        <v>102.03221009668863</v>
      </c>
      <c r="AB22" s="51">
        <v>1</v>
      </c>
      <c r="AC22" s="52"/>
    </row>
    <row r="23" spans="1:29">
      <c r="A23" s="56">
        <v>21</v>
      </c>
      <c r="B23" s="49" t="s">
        <v>374</v>
      </c>
      <c r="C23" s="44" t="s">
        <v>44</v>
      </c>
      <c r="D23" s="48">
        <v>99.631153846153836</v>
      </c>
      <c r="E23" s="48">
        <v>59.778692307692296</v>
      </c>
      <c r="F23" s="48">
        <v>100</v>
      </c>
      <c r="G23" s="48">
        <v>40</v>
      </c>
      <c r="H23" s="48">
        <v>15.45</v>
      </c>
      <c r="I23" s="50">
        <f t="shared" si="0"/>
        <v>115.2286923076923</v>
      </c>
      <c r="J23" s="48">
        <f t="shared" si="1"/>
        <v>23.045738461538463</v>
      </c>
      <c r="K23" s="48">
        <v>88.568965517241381</v>
      </c>
      <c r="L23" s="48">
        <v>70.855172413793113</v>
      </c>
      <c r="M23" s="48">
        <v>86.827586206896555</v>
      </c>
      <c r="N23" s="48">
        <v>17.365517241379312</v>
      </c>
      <c r="O23" s="48">
        <f t="shared" si="2"/>
        <v>88.220689655172421</v>
      </c>
      <c r="P23" s="48"/>
      <c r="Q23" s="50">
        <f t="shared" si="3"/>
        <v>88.220689655172421</v>
      </c>
      <c r="R23" s="48">
        <f t="shared" si="4"/>
        <v>61.754482758620689</v>
      </c>
      <c r="S23" s="48">
        <v>70.8</v>
      </c>
      <c r="T23" s="48">
        <v>42.48</v>
      </c>
      <c r="U23" s="48">
        <v>100</v>
      </c>
      <c r="V23" s="48">
        <v>40</v>
      </c>
      <c r="W23" s="48">
        <f t="shared" si="5"/>
        <v>82.47999999999999</v>
      </c>
      <c r="X23" s="48"/>
      <c r="Y23" s="48">
        <f t="shared" si="6"/>
        <v>82.47999999999999</v>
      </c>
      <c r="Z23" s="48">
        <f t="shared" si="7"/>
        <v>8.2479999999999993</v>
      </c>
      <c r="AA23" s="50">
        <f t="shared" si="8"/>
        <v>93.048221220159164</v>
      </c>
      <c r="AB23" s="51">
        <v>0.93333333333333335</v>
      </c>
      <c r="AC23" s="52"/>
    </row>
    <row r="24" spans="1:29">
      <c r="A24" s="56">
        <v>22</v>
      </c>
      <c r="B24" s="49" t="s">
        <v>375</v>
      </c>
      <c r="C24" s="44" t="s">
        <v>64</v>
      </c>
      <c r="D24" s="48">
        <v>99.631153846153836</v>
      </c>
      <c r="E24" s="48">
        <v>59.778692307692296</v>
      </c>
      <c r="F24" s="48">
        <v>100</v>
      </c>
      <c r="G24" s="48">
        <v>40</v>
      </c>
      <c r="H24" s="48">
        <v>12</v>
      </c>
      <c r="I24" s="50">
        <f t="shared" si="0"/>
        <v>111.7786923076923</v>
      </c>
      <c r="J24" s="48">
        <f t="shared" si="1"/>
        <v>22.355738461538461</v>
      </c>
      <c r="K24" s="48">
        <v>75.257575757575751</v>
      </c>
      <c r="L24" s="48">
        <v>60.206060606060603</v>
      </c>
      <c r="M24" s="48">
        <v>72.15384615384616</v>
      </c>
      <c r="N24" s="48">
        <v>14.430769230769233</v>
      </c>
      <c r="O24" s="48">
        <f t="shared" si="2"/>
        <v>74.636829836829833</v>
      </c>
      <c r="P24" s="48"/>
      <c r="Q24" s="50">
        <f t="shared" si="3"/>
        <v>74.636829836829833</v>
      </c>
      <c r="R24" s="48">
        <f t="shared" si="4"/>
        <v>52.245780885780881</v>
      </c>
      <c r="S24" s="48">
        <v>66.3</v>
      </c>
      <c r="T24" s="48">
        <v>39.779999999999994</v>
      </c>
      <c r="U24" s="48">
        <v>100</v>
      </c>
      <c r="V24" s="48">
        <v>40</v>
      </c>
      <c r="W24" s="48">
        <f t="shared" si="5"/>
        <v>79.78</v>
      </c>
      <c r="X24" s="48"/>
      <c r="Y24" s="48">
        <f t="shared" si="6"/>
        <v>79.78</v>
      </c>
      <c r="Z24" s="48">
        <f t="shared" si="7"/>
        <v>7.9780000000000006</v>
      </c>
      <c r="AA24" s="50">
        <f t="shared" si="8"/>
        <v>82.579519347319334</v>
      </c>
      <c r="AB24" s="51">
        <v>0.375</v>
      </c>
      <c r="AC24" s="52"/>
    </row>
    <row r="25" spans="1:29">
      <c r="A25" s="56">
        <v>23</v>
      </c>
      <c r="B25" s="49" t="s">
        <v>376</v>
      </c>
      <c r="C25" s="44" t="s">
        <v>55</v>
      </c>
      <c r="D25" s="48">
        <v>99.714487179487179</v>
      </c>
      <c r="E25" s="48">
        <v>59.828692307692307</v>
      </c>
      <c r="F25" s="48">
        <v>100</v>
      </c>
      <c r="G25" s="48">
        <v>40</v>
      </c>
      <c r="H25" s="48">
        <v>12</v>
      </c>
      <c r="I25" s="50">
        <f t="shared" si="0"/>
        <v>111.82869230769231</v>
      </c>
      <c r="J25" s="48">
        <f t="shared" si="1"/>
        <v>22.365738461538463</v>
      </c>
      <c r="K25" s="48">
        <v>79.189655172413794</v>
      </c>
      <c r="L25" s="48">
        <v>63.351724137931036</v>
      </c>
      <c r="M25" s="48">
        <v>80.838709677419359</v>
      </c>
      <c r="N25" s="48">
        <v>16.167741935483871</v>
      </c>
      <c r="O25" s="48">
        <f t="shared" si="2"/>
        <v>79.519466073414904</v>
      </c>
      <c r="P25" s="48"/>
      <c r="Q25" s="50">
        <f t="shared" si="3"/>
        <v>79.519466073414904</v>
      </c>
      <c r="R25" s="48">
        <f t="shared" si="4"/>
        <v>55.663626251390433</v>
      </c>
      <c r="S25" s="48">
        <v>81.2</v>
      </c>
      <c r="T25" s="48">
        <v>48.72</v>
      </c>
      <c r="U25" s="48">
        <v>100</v>
      </c>
      <c r="V25" s="48">
        <v>40</v>
      </c>
      <c r="W25" s="48">
        <f t="shared" si="5"/>
        <v>88.72</v>
      </c>
      <c r="X25" s="48"/>
      <c r="Y25" s="48">
        <f t="shared" si="6"/>
        <v>88.72</v>
      </c>
      <c r="Z25" s="48">
        <f t="shared" si="7"/>
        <v>8.8719999999999999</v>
      </c>
      <c r="AA25" s="50">
        <f t="shared" si="8"/>
        <v>86.901364712928896</v>
      </c>
      <c r="AB25" s="51">
        <v>0.53333333333333333</v>
      </c>
      <c r="AC25" s="52"/>
    </row>
    <row r="26" spans="1:29">
      <c r="A26" s="56">
        <v>24</v>
      </c>
      <c r="B26" s="49" t="s">
        <v>377</v>
      </c>
      <c r="C26" s="44" t="s">
        <v>74</v>
      </c>
      <c r="D26" s="48">
        <v>99.797820512820508</v>
      </c>
      <c r="E26" s="48">
        <v>59.878692307692305</v>
      </c>
      <c r="F26" s="48">
        <v>100</v>
      </c>
      <c r="G26" s="48">
        <v>40</v>
      </c>
      <c r="H26" s="48">
        <v>31.45</v>
      </c>
      <c r="I26" s="50">
        <f t="shared" si="0"/>
        <v>131.32869230769231</v>
      </c>
      <c r="J26" s="48">
        <f t="shared" si="1"/>
        <v>26.265738461538461</v>
      </c>
      <c r="K26" s="48">
        <v>72.597222222222229</v>
      </c>
      <c r="L26" s="48">
        <v>58.077777777777783</v>
      </c>
      <c r="M26" s="48">
        <v>73.818181818181813</v>
      </c>
      <c r="N26" s="53">
        <v>14.763636363636364</v>
      </c>
      <c r="O26" s="48">
        <f t="shared" si="2"/>
        <v>72.841414141414148</v>
      </c>
      <c r="P26" s="48"/>
      <c r="Q26" s="50">
        <f t="shared" si="3"/>
        <v>72.841414141414148</v>
      </c>
      <c r="R26" s="48">
        <f t="shared" si="4"/>
        <v>50.9889898989899</v>
      </c>
      <c r="S26" s="48">
        <v>76.400000000000006</v>
      </c>
      <c r="T26" s="48">
        <v>45.84</v>
      </c>
      <c r="U26" s="48">
        <v>100</v>
      </c>
      <c r="V26" s="48">
        <v>40</v>
      </c>
      <c r="W26" s="48">
        <f t="shared" si="5"/>
        <v>85.84</v>
      </c>
      <c r="X26" s="48"/>
      <c r="Y26" s="48">
        <f t="shared" si="6"/>
        <v>85.84</v>
      </c>
      <c r="Z26" s="48">
        <f t="shared" si="7"/>
        <v>8.5840000000000014</v>
      </c>
      <c r="AA26" s="50">
        <f t="shared" si="8"/>
        <v>85.838728360528364</v>
      </c>
      <c r="AB26" s="51">
        <v>0.23529411764705882</v>
      </c>
      <c r="AC26" s="52"/>
    </row>
    <row r="27" spans="1:29">
      <c r="A27" s="56">
        <v>25</v>
      </c>
      <c r="B27" s="49" t="s">
        <v>378</v>
      </c>
      <c r="C27" s="44" t="s">
        <v>78</v>
      </c>
      <c r="D27" s="48">
        <v>99.756153846153836</v>
      </c>
      <c r="E27" s="48">
        <v>59.853692307692299</v>
      </c>
      <c r="F27" s="48">
        <v>100</v>
      </c>
      <c r="G27" s="48">
        <v>40</v>
      </c>
      <c r="H27" s="48">
        <v>12</v>
      </c>
      <c r="I27" s="50">
        <f t="shared" si="0"/>
        <v>111.8536923076923</v>
      </c>
      <c r="J27" s="48">
        <f t="shared" si="1"/>
        <v>22.370738461538462</v>
      </c>
      <c r="K27" s="48">
        <v>59.759493670886073</v>
      </c>
      <c r="L27" s="48">
        <v>47.80759493670886</v>
      </c>
      <c r="M27" s="48">
        <v>61.354838709677416</v>
      </c>
      <c r="N27" s="48">
        <v>12.270967741935484</v>
      </c>
      <c r="O27" s="48">
        <f t="shared" si="2"/>
        <v>60.078562678644346</v>
      </c>
      <c r="P27" s="48"/>
      <c r="Q27" s="50">
        <f t="shared" si="3"/>
        <v>60.078562678644346</v>
      </c>
      <c r="R27" s="48">
        <f t="shared" si="4"/>
        <v>42.054993875051039</v>
      </c>
      <c r="S27" s="48">
        <v>77.8</v>
      </c>
      <c r="T27" s="48">
        <v>46.68</v>
      </c>
      <c r="U27" s="48">
        <v>100</v>
      </c>
      <c r="V27" s="48">
        <v>40</v>
      </c>
      <c r="W27" s="48">
        <f t="shared" si="5"/>
        <v>86.68</v>
      </c>
      <c r="X27" s="48"/>
      <c r="Y27" s="48">
        <f t="shared" si="6"/>
        <v>86.68</v>
      </c>
      <c r="Z27" s="48">
        <f t="shared" si="7"/>
        <v>8.668000000000001</v>
      </c>
      <c r="AA27" s="50">
        <f t="shared" si="8"/>
        <v>73.093732336589511</v>
      </c>
      <c r="AB27" s="51">
        <v>0.11764705882352941</v>
      </c>
      <c r="AC27" s="52"/>
    </row>
    <row r="28" spans="1:29">
      <c r="A28" s="56">
        <v>26</v>
      </c>
      <c r="B28" s="54" t="s">
        <v>379</v>
      </c>
      <c r="C28" s="55" t="s">
        <v>52</v>
      </c>
      <c r="D28" s="48">
        <v>99.677179487179487</v>
      </c>
      <c r="E28" s="48">
        <v>59.806307692307691</v>
      </c>
      <c r="F28" s="48">
        <v>100</v>
      </c>
      <c r="G28" s="48">
        <v>40</v>
      </c>
      <c r="H28" s="48">
        <v>0</v>
      </c>
      <c r="I28" s="50">
        <f t="shared" si="0"/>
        <v>99.806307692307684</v>
      </c>
      <c r="J28" s="48">
        <f t="shared" si="1"/>
        <v>19.961261538461539</v>
      </c>
      <c r="K28" s="48">
        <v>78.15517241379311</v>
      </c>
      <c r="L28" s="48">
        <v>62.524137931034488</v>
      </c>
      <c r="M28" s="48">
        <v>80.63636363636364</v>
      </c>
      <c r="N28" s="48">
        <v>16.127272727272729</v>
      </c>
      <c r="O28" s="48">
        <f t="shared" si="2"/>
        <v>78.651410658307213</v>
      </c>
      <c r="P28" s="48"/>
      <c r="Q28" s="50">
        <f t="shared" si="3"/>
        <v>78.651410658307213</v>
      </c>
      <c r="R28" s="48">
        <f t="shared" si="4"/>
        <v>55.055987460815047</v>
      </c>
      <c r="S28" s="48">
        <v>83.4</v>
      </c>
      <c r="T28" s="48">
        <v>50.04</v>
      </c>
      <c r="U28" s="48">
        <v>100</v>
      </c>
      <c r="V28" s="48">
        <v>40</v>
      </c>
      <c r="W28" s="48">
        <f t="shared" si="5"/>
        <v>90.039999999999992</v>
      </c>
      <c r="X28" s="48"/>
      <c r="Y28" s="48">
        <f t="shared" si="6"/>
        <v>90.039999999999992</v>
      </c>
      <c r="Z28" s="48">
        <f t="shared" si="7"/>
        <v>9.0039999999999996</v>
      </c>
      <c r="AA28" s="50">
        <f t="shared" si="8"/>
        <v>84.021248999276594</v>
      </c>
      <c r="AB28" s="51">
        <v>0.73333333333333328</v>
      </c>
      <c r="AC28" s="52"/>
    </row>
    <row r="29" spans="1:29">
      <c r="A29" s="56">
        <v>27</v>
      </c>
      <c r="B29" s="49" t="s">
        <v>380</v>
      </c>
      <c r="C29" s="44" t="s">
        <v>65</v>
      </c>
      <c r="D29" s="48">
        <v>99.677179487179487</v>
      </c>
      <c r="E29" s="48">
        <v>59.806307692307691</v>
      </c>
      <c r="F29" s="48">
        <v>100</v>
      </c>
      <c r="G29" s="48">
        <v>40</v>
      </c>
      <c r="H29" s="48">
        <v>4</v>
      </c>
      <c r="I29" s="50">
        <f t="shared" si="0"/>
        <v>103.80630769230768</v>
      </c>
      <c r="J29" s="48">
        <f t="shared" si="1"/>
        <v>20.76126153846154</v>
      </c>
      <c r="K29" s="48">
        <v>81.293103448275858</v>
      </c>
      <c r="L29" s="48">
        <v>65.034482758620683</v>
      </c>
      <c r="M29" s="48">
        <v>81.206896551724142</v>
      </c>
      <c r="N29" s="48">
        <v>16.241379310344829</v>
      </c>
      <c r="O29" s="48">
        <f t="shared" si="2"/>
        <v>81.275862068965509</v>
      </c>
      <c r="P29" s="48"/>
      <c r="Q29" s="50">
        <f t="shared" si="3"/>
        <v>81.275862068965509</v>
      </c>
      <c r="R29" s="48">
        <f t="shared" si="4"/>
        <v>56.893103448275852</v>
      </c>
      <c r="S29" s="48">
        <v>80.599999999999994</v>
      </c>
      <c r="T29" s="48">
        <v>48.359999999999992</v>
      </c>
      <c r="U29" s="48">
        <v>100</v>
      </c>
      <c r="V29" s="48">
        <v>40</v>
      </c>
      <c r="W29" s="48">
        <f t="shared" si="5"/>
        <v>88.359999999999985</v>
      </c>
      <c r="X29" s="48"/>
      <c r="Y29" s="48">
        <f t="shared" si="6"/>
        <v>88.359999999999985</v>
      </c>
      <c r="Z29" s="48">
        <f t="shared" si="7"/>
        <v>8.8359999999999985</v>
      </c>
      <c r="AA29" s="50">
        <f t="shared" si="8"/>
        <v>86.49036498673739</v>
      </c>
      <c r="AB29" s="51">
        <v>0.73333333333333328</v>
      </c>
      <c r="AC29" s="52"/>
    </row>
    <row r="30" spans="1:29">
      <c r="A30" s="56">
        <v>28</v>
      </c>
      <c r="B30" s="49" t="s">
        <v>381</v>
      </c>
      <c r="C30" s="44" t="s">
        <v>53</v>
      </c>
      <c r="D30" s="48">
        <v>99.637179487179495</v>
      </c>
      <c r="E30" s="48">
        <v>59.782307692307697</v>
      </c>
      <c r="F30" s="48">
        <v>100</v>
      </c>
      <c r="G30" s="48">
        <v>40</v>
      </c>
      <c r="H30" s="48">
        <v>7</v>
      </c>
      <c r="I30" s="50">
        <f t="shared" si="0"/>
        <v>106.7823076923077</v>
      </c>
      <c r="J30" s="48">
        <f t="shared" si="1"/>
        <v>21.356461538461541</v>
      </c>
      <c r="K30" s="48">
        <v>86.827586206896555</v>
      </c>
      <c r="L30" s="48">
        <v>69.462068965517247</v>
      </c>
      <c r="M30" s="48">
        <v>85</v>
      </c>
      <c r="N30" s="48">
        <v>17</v>
      </c>
      <c r="O30" s="48">
        <f t="shared" si="2"/>
        <v>86.462068965517247</v>
      </c>
      <c r="P30" s="48"/>
      <c r="Q30" s="50">
        <f t="shared" si="3"/>
        <v>86.462068965517247</v>
      </c>
      <c r="R30" s="48">
        <f t="shared" si="4"/>
        <v>60.523448275862066</v>
      </c>
      <c r="S30" s="48">
        <v>80</v>
      </c>
      <c r="T30" s="48">
        <v>48</v>
      </c>
      <c r="U30" s="48">
        <v>100</v>
      </c>
      <c r="V30" s="48">
        <v>40</v>
      </c>
      <c r="W30" s="48">
        <f t="shared" si="5"/>
        <v>88</v>
      </c>
      <c r="X30" s="48"/>
      <c r="Y30" s="48">
        <f t="shared" si="6"/>
        <v>88</v>
      </c>
      <c r="Z30" s="48">
        <f t="shared" si="7"/>
        <v>8.8000000000000007</v>
      </c>
      <c r="AA30" s="50">
        <f t="shared" si="8"/>
        <v>90.679909814323608</v>
      </c>
      <c r="AB30" s="51">
        <v>0.93333333333333335</v>
      </c>
      <c r="AC30" s="52"/>
    </row>
    <row r="31" spans="1:29">
      <c r="A31" s="56">
        <v>29</v>
      </c>
      <c r="B31" s="49" t="s">
        <v>382</v>
      </c>
      <c r="C31" s="44" t="s">
        <v>51</v>
      </c>
      <c r="D31" s="48">
        <v>99.757179487179499</v>
      </c>
      <c r="E31" s="48">
        <v>59.8543076923077</v>
      </c>
      <c r="F31" s="48">
        <v>100</v>
      </c>
      <c r="G31" s="48">
        <v>40</v>
      </c>
      <c r="H31" s="48">
        <v>6.4</v>
      </c>
      <c r="I31" s="50">
        <f t="shared" si="0"/>
        <v>106.25430769230771</v>
      </c>
      <c r="J31" s="48">
        <f t="shared" si="1"/>
        <v>21.250861538461542</v>
      </c>
      <c r="K31" s="48">
        <v>81.137931034482762</v>
      </c>
      <c r="L31" s="48">
        <v>64.910344827586215</v>
      </c>
      <c r="M31" s="48">
        <v>83.090909090909093</v>
      </c>
      <c r="N31" s="48">
        <v>16.618181818181821</v>
      </c>
      <c r="O31" s="48">
        <f t="shared" si="2"/>
        <v>81.528526645768039</v>
      </c>
      <c r="P31" s="48"/>
      <c r="Q31" s="50">
        <f t="shared" si="3"/>
        <v>81.528526645768039</v>
      </c>
      <c r="R31" s="48">
        <f t="shared" si="4"/>
        <v>57.069968652037623</v>
      </c>
      <c r="S31" s="48">
        <v>62.7</v>
      </c>
      <c r="T31" s="48">
        <v>37.619999999999997</v>
      </c>
      <c r="U31" s="48">
        <v>100</v>
      </c>
      <c r="V31" s="48">
        <v>40</v>
      </c>
      <c r="W31" s="48">
        <f t="shared" si="5"/>
        <v>77.62</v>
      </c>
      <c r="X31" s="48"/>
      <c r="Y31" s="48">
        <f t="shared" si="6"/>
        <v>77.62</v>
      </c>
      <c r="Z31" s="48">
        <f t="shared" si="7"/>
        <v>7.7620000000000005</v>
      </c>
      <c r="AA31" s="50">
        <f t="shared" si="8"/>
        <v>86.082830190499166</v>
      </c>
      <c r="AB31" s="51">
        <v>0.6</v>
      </c>
      <c r="AC31" s="52"/>
    </row>
    <row r="32" spans="1:29">
      <c r="A32" s="56">
        <v>30</v>
      </c>
      <c r="B32" s="49" t="s">
        <v>383</v>
      </c>
      <c r="C32" s="44" t="s">
        <v>70</v>
      </c>
      <c r="D32" s="48">
        <v>99.477179487179498</v>
      </c>
      <c r="E32" s="48">
        <v>59.686307692307693</v>
      </c>
      <c r="F32" s="48">
        <v>75</v>
      </c>
      <c r="G32" s="48">
        <v>30</v>
      </c>
      <c r="H32" s="48">
        <v>0.4</v>
      </c>
      <c r="I32" s="50">
        <f t="shared" si="0"/>
        <v>90.086307692307699</v>
      </c>
      <c r="J32" s="48">
        <f t="shared" si="1"/>
        <v>18.01726153846154</v>
      </c>
      <c r="K32" s="48">
        <v>68.103448275862064</v>
      </c>
      <c r="L32" s="48">
        <v>54.482758620689651</v>
      </c>
      <c r="M32" s="48">
        <v>78.714285714285708</v>
      </c>
      <c r="N32" s="48">
        <v>15.742857142857142</v>
      </c>
      <c r="O32" s="48">
        <f t="shared" si="2"/>
        <v>70.225615763546799</v>
      </c>
      <c r="P32" s="48"/>
      <c r="Q32" s="50">
        <f t="shared" si="3"/>
        <v>70.225615763546799</v>
      </c>
      <c r="R32" s="48">
        <f t="shared" si="4"/>
        <v>49.157931034482758</v>
      </c>
      <c r="S32" s="48">
        <v>75.400000000000006</v>
      </c>
      <c r="T32" s="48">
        <v>45.24</v>
      </c>
      <c r="U32" s="48">
        <v>100</v>
      </c>
      <c r="V32" s="48">
        <v>40</v>
      </c>
      <c r="W32" s="48">
        <f t="shared" si="5"/>
        <v>85.240000000000009</v>
      </c>
      <c r="X32" s="48"/>
      <c r="Y32" s="48">
        <f t="shared" si="6"/>
        <v>85.240000000000009</v>
      </c>
      <c r="Z32" s="48">
        <f t="shared" si="7"/>
        <v>8.5240000000000009</v>
      </c>
      <c r="AA32" s="50">
        <f t="shared" si="8"/>
        <v>75.699192572944298</v>
      </c>
      <c r="AB32" s="51">
        <v>0.42857142857142855</v>
      </c>
      <c r="AC32" s="52" t="s">
        <v>91</v>
      </c>
    </row>
    <row r="33" spans="1:29">
      <c r="A33" s="56">
        <v>31</v>
      </c>
      <c r="B33" s="49" t="s">
        <v>384</v>
      </c>
      <c r="C33" s="44" t="s">
        <v>41</v>
      </c>
      <c r="D33" s="48">
        <v>99.797179487179491</v>
      </c>
      <c r="E33" s="48">
        <v>59.878307692307693</v>
      </c>
      <c r="F33" s="48">
        <v>100</v>
      </c>
      <c r="G33" s="48">
        <v>40</v>
      </c>
      <c r="H33" s="48">
        <v>3.4</v>
      </c>
      <c r="I33" s="50">
        <f t="shared" si="0"/>
        <v>103.27830769230769</v>
      </c>
      <c r="J33" s="48">
        <f t="shared" si="1"/>
        <v>20.655661538461541</v>
      </c>
      <c r="K33" s="48">
        <v>83.862068965517238</v>
      </c>
      <c r="L33" s="48">
        <v>67.089655172413799</v>
      </c>
      <c r="M33" s="48">
        <v>82.241379310344826</v>
      </c>
      <c r="N33" s="48">
        <v>16.448275862068964</v>
      </c>
      <c r="O33" s="48">
        <f t="shared" si="2"/>
        <v>83.537931034482767</v>
      </c>
      <c r="P33" s="48">
        <v>3.333333333333333</v>
      </c>
      <c r="Q33" s="50">
        <f t="shared" si="3"/>
        <v>86.871264367816096</v>
      </c>
      <c r="R33" s="48">
        <f t="shared" si="4"/>
        <v>60.809885057471263</v>
      </c>
      <c r="S33" s="48">
        <v>77.2</v>
      </c>
      <c r="T33" s="48">
        <v>46.32</v>
      </c>
      <c r="U33" s="48">
        <v>100</v>
      </c>
      <c r="V33" s="48">
        <v>40</v>
      </c>
      <c r="W33" s="48">
        <f t="shared" si="5"/>
        <v>86.32</v>
      </c>
      <c r="X33" s="48"/>
      <c r="Y33" s="48">
        <f t="shared" si="6"/>
        <v>86.32</v>
      </c>
      <c r="Z33" s="48">
        <f t="shared" si="7"/>
        <v>8.6319999999999997</v>
      </c>
      <c r="AA33" s="50">
        <f t="shared" si="8"/>
        <v>90.097546595932812</v>
      </c>
      <c r="AB33" s="51">
        <v>0.93333333333333335</v>
      </c>
      <c r="AC33" s="52"/>
    </row>
    <row r="34" spans="1:29">
      <c r="A34" s="56">
        <v>32</v>
      </c>
      <c r="B34" s="49" t="s">
        <v>385</v>
      </c>
      <c r="C34" s="44" t="s">
        <v>45</v>
      </c>
      <c r="D34" s="48">
        <v>99.677179487179487</v>
      </c>
      <c r="E34" s="48">
        <v>59.806307692307691</v>
      </c>
      <c r="F34" s="48">
        <v>100</v>
      </c>
      <c r="G34" s="48">
        <v>40</v>
      </c>
      <c r="H34" s="48">
        <v>4.2</v>
      </c>
      <c r="I34" s="50">
        <f t="shared" si="0"/>
        <v>104.00630769230769</v>
      </c>
      <c r="J34" s="48">
        <f t="shared" si="1"/>
        <v>20.801261538461539</v>
      </c>
      <c r="K34" s="48">
        <v>81.822580645161295</v>
      </c>
      <c r="L34" s="48">
        <v>65.458064516129042</v>
      </c>
      <c r="M34" s="48">
        <v>80.027027027027032</v>
      </c>
      <c r="N34" s="48">
        <v>16.005405405405408</v>
      </c>
      <c r="O34" s="48">
        <f t="shared" si="2"/>
        <v>81.463469921534454</v>
      </c>
      <c r="P34" s="48"/>
      <c r="Q34" s="50">
        <f t="shared" si="3"/>
        <v>81.463469921534454</v>
      </c>
      <c r="R34" s="48">
        <f t="shared" si="4"/>
        <v>57.024428945074114</v>
      </c>
      <c r="S34" s="48">
        <v>80</v>
      </c>
      <c r="T34" s="48">
        <v>48</v>
      </c>
      <c r="U34" s="48">
        <v>100</v>
      </c>
      <c r="V34" s="48">
        <v>40</v>
      </c>
      <c r="W34" s="48">
        <f t="shared" si="5"/>
        <v>88</v>
      </c>
      <c r="X34" s="48"/>
      <c r="Y34" s="48">
        <f t="shared" si="6"/>
        <v>88</v>
      </c>
      <c r="Z34" s="48">
        <f t="shared" si="7"/>
        <v>8.8000000000000007</v>
      </c>
      <c r="AA34" s="50">
        <f t="shared" si="8"/>
        <v>86.625690483535649</v>
      </c>
      <c r="AB34" s="51">
        <v>0.75</v>
      </c>
      <c r="AC34" s="52"/>
    </row>
    <row r="35" spans="1:29">
      <c r="A35" s="56">
        <v>33</v>
      </c>
      <c r="B35" s="49" t="s">
        <v>386</v>
      </c>
      <c r="C35" s="44" t="s">
        <v>42</v>
      </c>
      <c r="D35" s="48">
        <v>99.637179487179495</v>
      </c>
      <c r="E35" s="48">
        <v>59.782307692307697</v>
      </c>
      <c r="F35" s="48">
        <v>100</v>
      </c>
      <c r="G35" s="48">
        <v>40</v>
      </c>
      <c r="H35" s="48">
        <v>8.8000000000000007</v>
      </c>
      <c r="I35" s="50">
        <f t="shared" si="0"/>
        <v>108.58230769230769</v>
      </c>
      <c r="J35" s="48">
        <f t="shared" si="1"/>
        <v>21.716461538461541</v>
      </c>
      <c r="K35" s="48">
        <v>84.293103448275858</v>
      </c>
      <c r="L35" s="48">
        <v>67.434482758620689</v>
      </c>
      <c r="M35" s="48">
        <v>85.896551724137936</v>
      </c>
      <c r="N35" s="48">
        <v>17.179310344827588</v>
      </c>
      <c r="O35" s="48">
        <f t="shared" si="2"/>
        <v>84.613793103448273</v>
      </c>
      <c r="P35" s="48">
        <v>1</v>
      </c>
      <c r="Q35" s="50">
        <f t="shared" si="3"/>
        <v>85.613793103448273</v>
      </c>
      <c r="R35" s="48">
        <f t="shared" si="4"/>
        <v>59.929655172413788</v>
      </c>
      <c r="S35" s="48">
        <v>75.3</v>
      </c>
      <c r="T35" s="48">
        <v>45.18</v>
      </c>
      <c r="U35" s="48">
        <v>100</v>
      </c>
      <c r="V35" s="48">
        <v>40</v>
      </c>
      <c r="W35" s="48">
        <f t="shared" si="5"/>
        <v>85.18</v>
      </c>
      <c r="X35" s="48">
        <v>35</v>
      </c>
      <c r="Y35" s="48">
        <f t="shared" si="6"/>
        <v>120.18</v>
      </c>
      <c r="Z35" s="48">
        <f t="shared" si="7"/>
        <v>12.018000000000001</v>
      </c>
      <c r="AA35" s="50">
        <f t="shared" si="8"/>
        <v>93.664116710875334</v>
      </c>
      <c r="AB35" s="51">
        <v>0.8666666666666667</v>
      </c>
      <c r="AC35" s="52"/>
    </row>
    <row r="36" spans="1:29">
      <c r="A36" s="56">
        <v>34</v>
      </c>
      <c r="B36" s="49" t="s">
        <v>387</v>
      </c>
      <c r="C36" s="44" t="s">
        <v>48</v>
      </c>
      <c r="D36" s="48">
        <v>99.637179487179495</v>
      </c>
      <c r="E36" s="48">
        <v>59.782307692307697</v>
      </c>
      <c r="F36" s="48">
        <v>100</v>
      </c>
      <c r="G36" s="48">
        <v>40</v>
      </c>
      <c r="H36" s="48">
        <v>4.5999999999999996</v>
      </c>
      <c r="I36" s="50">
        <f t="shared" si="0"/>
        <v>104.38230769230769</v>
      </c>
      <c r="J36" s="48">
        <f t="shared" si="1"/>
        <v>20.876461538461541</v>
      </c>
      <c r="K36" s="48">
        <v>83.741379310344826</v>
      </c>
      <c r="L36" s="48">
        <v>66.993103448275861</v>
      </c>
      <c r="M36" s="48">
        <v>88.025641025641022</v>
      </c>
      <c r="N36" s="48">
        <v>17.605128205128207</v>
      </c>
      <c r="O36" s="48">
        <f t="shared" si="2"/>
        <v>84.598231653404071</v>
      </c>
      <c r="P36" s="48">
        <v>4.5</v>
      </c>
      <c r="Q36" s="50">
        <f t="shared" si="3"/>
        <v>89.098231653404071</v>
      </c>
      <c r="R36" s="48">
        <f t="shared" si="4"/>
        <v>62.368762157382847</v>
      </c>
      <c r="S36" s="48">
        <v>79.5</v>
      </c>
      <c r="T36" s="48">
        <v>47.699999999999996</v>
      </c>
      <c r="U36" s="48">
        <v>100</v>
      </c>
      <c r="V36" s="48">
        <v>40</v>
      </c>
      <c r="W36" s="48">
        <f t="shared" si="5"/>
        <v>87.699999999999989</v>
      </c>
      <c r="X36" s="48">
        <v>5.3333333329999997</v>
      </c>
      <c r="Y36" s="48">
        <f t="shared" si="6"/>
        <v>93.033333332999987</v>
      </c>
      <c r="Z36" s="48">
        <f t="shared" si="7"/>
        <v>9.3033333332999995</v>
      </c>
      <c r="AA36" s="50">
        <f t="shared" si="8"/>
        <v>92.548557029144391</v>
      </c>
      <c r="AB36" s="51">
        <v>0.73333333333333328</v>
      </c>
      <c r="AC36" s="52"/>
    </row>
    <row r="37" spans="1:29">
      <c r="A37" s="56">
        <v>35</v>
      </c>
      <c r="B37" s="49" t="s">
        <v>388</v>
      </c>
      <c r="C37" s="44" t="s">
        <v>73</v>
      </c>
      <c r="D37" s="48">
        <v>99.157179487179491</v>
      </c>
      <c r="E37" s="48">
        <v>59.494307692307693</v>
      </c>
      <c r="F37" s="48">
        <v>100</v>
      </c>
      <c r="G37" s="48">
        <v>40</v>
      </c>
      <c r="H37" s="48">
        <v>4</v>
      </c>
      <c r="I37" s="50">
        <f t="shared" si="0"/>
        <v>103.4943076923077</v>
      </c>
      <c r="J37" s="48">
        <f t="shared" si="1"/>
        <v>20.698861538461543</v>
      </c>
      <c r="K37" s="48">
        <v>75.275862068965523</v>
      </c>
      <c r="L37" s="48">
        <v>60.220689655172421</v>
      </c>
      <c r="M37" s="48">
        <v>79.241379310344826</v>
      </c>
      <c r="N37" s="48">
        <v>15.848275862068967</v>
      </c>
      <c r="O37" s="48">
        <f t="shared" si="2"/>
        <v>76.068965517241395</v>
      </c>
      <c r="P37" s="48"/>
      <c r="Q37" s="50">
        <f t="shared" si="3"/>
        <v>76.068965517241395</v>
      </c>
      <c r="R37" s="48">
        <f t="shared" si="4"/>
        <v>53.248275862068972</v>
      </c>
      <c r="S37" s="48">
        <v>69.2</v>
      </c>
      <c r="T37" s="48">
        <v>41.52</v>
      </c>
      <c r="U37" s="48">
        <v>100</v>
      </c>
      <c r="V37" s="48">
        <v>40</v>
      </c>
      <c r="W37" s="48">
        <f t="shared" si="5"/>
        <v>81.52000000000001</v>
      </c>
      <c r="X37" s="48"/>
      <c r="Y37" s="48">
        <f t="shared" si="6"/>
        <v>81.52000000000001</v>
      </c>
      <c r="Z37" s="48">
        <f t="shared" si="7"/>
        <v>8.152000000000001</v>
      </c>
      <c r="AA37" s="50">
        <f t="shared" si="8"/>
        <v>82.099137400530523</v>
      </c>
      <c r="AB37" s="51">
        <v>0.53333333333333333</v>
      </c>
      <c r="AC37" s="52"/>
    </row>
    <row r="38" spans="1:29">
      <c r="A38" s="56">
        <v>36</v>
      </c>
      <c r="B38" s="49" t="s">
        <v>389</v>
      </c>
      <c r="C38" s="44" t="s">
        <v>60</v>
      </c>
      <c r="D38" s="48">
        <v>99.717179487179493</v>
      </c>
      <c r="E38" s="48">
        <v>59.830307692307692</v>
      </c>
      <c r="F38" s="48">
        <v>100</v>
      </c>
      <c r="G38" s="48">
        <v>40</v>
      </c>
      <c r="H38" s="48">
        <v>6.25</v>
      </c>
      <c r="I38" s="50">
        <f t="shared" si="0"/>
        <v>106.08030769230768</v>
      </c>
      <c r="J38" s="48">
        <f t="shared" si="1"/>
        <v>21.216061538461538</v>
      </c>
      <c r="K38" s="48">
        <v>86.965517241379317</v>
      </c>
      <c r="L38" s="48">
        <v>69.572413793103451</v>
      </c>
      <c r="M38" s="48">
        <v>83.758620689655174</v>
      </c>
      <c r="N38" s="48">
        <v>16.751724137931035</v>
      </c>
      <c r="O38" s="48">
        <f t="shared" si="2"/>
        <v>86.324137931034485</v>
      </c>
      <c r="P38" s="48"/>
      <c r="Q38" s="50">
        <f t="shared" si="3"/>
        <v>86.324137931034485</v>
      </c>
      <c r="R38" s="48">
        <f t="shared" si="4"/>
        <v>60.426896551724134</v>
      </c>
      <c r="S38" s="48">
        <v>82.6</v>
      </c>
      <c r="T38" s="48">
        <v>49.559999999999995</v>
      </c>
      <c r="U38" s="48">
        <v>100</v>
      </c>
      <c r="V38" s="48">
        <v>40</v>
      </c>
      <c r="W38" s="48">
        <f t="shared" si="5"/>
        <v>89.56</v>
      </c>
      <c r="X38" s="48"/>
      <c r="Y38" s="48">
        <f t="shared" si="6"/>
        <v>89.56</v>
      </c>
      <c r="Z38" s="48">
        <f t="shared" si="7"/>
        <v>8.9560000000000013</v>
      </c>
      <c r="AA38" s="50">
        <f t="shared" si="8"/>
        <v>90.598958090185675</v>
      </c>
      <c r="AB38" s="51">
        <v>0.8666666666666667</v>
      </c>
      <c r="AC38" s="52"/>
    </row>
    <row r="39" spans="1:29">
      <c r="A39" s="56">
        <v>37</v>
      </c>
      <c r="B39" s="49" t="s">
        <v>390</v>
      </c>
      <c r="C39" s="44" t="s">
        <v>56</v>
      </c>
      <c r="D39" s="48">
        <v>99.717179487179493</v>
      </c>
      <c r="E39" s="48">
        <v>59.830307692307692</v>
      </c>
      <c r="F39" s="48">
        <v>90</v>
      </c>
      <c r="G39" s="48">
        <v>36</v>
      </c>
      <c r="H39" s="48">
        <v>7.4499999999999993</v>
      </c>
      <c r="I39" s="50">
        <f t="shared" si="0"/>
        <v>103.28030769230769</v>
      </c>
      <c r="J39" s="48">
        <f t="shared" si="1"/>
        <v>20.65606153846154</v>
      </c>
      <c r="K39" s="48">
        <v>78.517241379310349</v>
      </c>
      <c r="L39" s="48">
        <v>62.813793103448283</v>
      </c>
      <c r="M39" s="48">
        <v>84.322580645161295</v>
      </c>
      <c r="N39" s="48">
        <v>16.86451612903226</v>
      </c>
      <c r="O39" s="48">
        <f t="shared" si="2"/>
        <v>79.678309232480544</v>
      </c>
      <c r="P39" s="48"/>
      <c r="Q39" s="50">
        <f t="shared" si="3"/>
        <v>79.678309232480544</v>
      </c>
      <c r="R39" s="48">
        <f t="shared" si="4"/>
        <v>55.774816462736375</v>
      </c>
      <c r="S39" s="48">
        <v>76.2</v>
      </c>
      <c r="T39" s="48">
        <v>45.72</v>
      </c>
      <c r="U39" s="48">
        <v>100</v>
      </c>
      <c r="V39" s="48">
        <v>40</v>
      </c>
      <c r="W39" s="48">
        <f t="shared" si="5"/>
        <v>85.72</v>
      </c>
      <c r="X39" s="48"/>
      <c r="Y39" s="48">
        <f t="shared" si="6"/>
        <v>85.72</v>
      </c>
      <c r="Z39" s="48">
        <f t="shared" si="7"/>
        <v>8.572000000000001</v>
      </c>
      <c r="AA39" s="50">
        <f t="shared" si="8"/>
        <v>85.002878001197914</v>
      </c>
      <c r="AB39" s="51">
        <v>0.6</v>
      </c>
      <c r="AC39" s="52"/>
    </row>
    <row r="40" spans="1:29">
      <c r="A40" s="56">
        <v>38</v>
      </c>
      <c r="B40" s="49" t="s">
        <v>391</v>
      </c>
      <c r="C40" s="44" t="s">
        <v>57</v>
      </c>
      <c r="D40" s="48">
        <v>99.637179487179495</v>
      </c>
      <c r="E40" s="48">
        <v>59.782307692307697</v>
      </c>
      <c r="F40" s="48">
        <v>100</v>
      </c>
      <c r="G40" s="48">
        <v>40</v>
      </c>
      <c r="H40" s="48">
        <v>6.4</v>
      </c>
      <c r="I40" s="50">
        <f t="shared" si="0"/>
        <v>106.1823076923077</v>
      </c>
      <c r="J40" s="48">
        <f t="shared" si="1"/>
        <v>21.23646153846154</v>
      </c>
      <c r="K40" s="48">
        <v>82.91379310344827</v>
      </c>
      <c r="L40" s="48">
        <v>66.331034482758625</v>
      </c>
      <c r="M40" s="48">
        <v>89.813953488372093</v>
      </c>
      <c r="N40" s="48">
        <v>17.962790697674418</v>
      </c>
      <c r="O40" s="48">
        <f t="shared" si="2"/>
        <v>84.293825180433046</v>
      </c>
      <c r="P40" s="48">
        <v>1</v>
      </c>
      <c r="Q40" s="50">
        <f t="shared" si="3"/>
        <v>85.293825180433046</v>
      </c>
      <c r="R40" s="48">
        <f t="shared" si="4"/>
        <v>59.705677626303128</v>
      </c>
      <c r="S40" s="48">
        <v>70.8</v>
      </c>
      <c r="T40" s="48">
        <v>42.48</v>
      </c>
      <c r="U40" s="48">
        <v>100</v>
      </c>
      <c r="V40" s="48">
        <v>40</v>
      </c>
      <c r="W40" s="48">
        <f t="shared" si="5"/>
        <v>82.47999999999999</v>
      </c>
      <c r="X40" s="48"/>
      <c r="Y40" s="48">
        <f t="shared" si="6"/>
        <v>82.47999999999999</v>
      </c>
      <c r="Z40" s="48">
        <f t="shared" si="7"/>
        <v>8.2479999999999993</v>
      </c>
      <c r="AA40" s="50">
        <f t="shared" si="8"/>
        <v>89.190139164764673</v>
      </c>
      <c r="AB40" s="51">
        <v>0.73333333333333328</v>
      </c>
      <c r="AC40" s="52"/>
    </row>
    <row r="41" spans="1:29">
      <c r="A41" s="56">
        <v>39</v>
      </c>
      <c r="B41" s="49" t="s">
        <v>392</v>
      </c>
      <c r="C41" s="44" t="s">
        <v>71</v>
      </c>
      <c r="D41" s="48">
        <v>99.477179487179498</v>
      </c>
      <c r="E41" s="48">
        <v>59.686307692307693</v>
      </c>
      <c r="F41" s="48">
        <v>100</v>
      </c>
      <c r="G41" s="48">
        <v>40</v>
      </c>
      <c r="H41" s="48">
        <v>0.4</v>
      </c>
      <c r="I41" s="50">
        <f t="shared" si="0"/>
        <v>100.0863076923077</v>
      </c>
      <c r="J41" s="48">
        <f t="shared" si="1"/>
        <v>20.01726153846154</v>
      </c>
      <c r="K41" s="48">
        <v>77.689655172413794</v>
      </c>
      <c r="L41" s="48">
        <v>62.151724137931041</v>
      </c>
      <c r="M41" s="48">
        <v>77.142857142857139</v>
      </c>
      <c r="N41" s="48">
        <v>15.428571428571429</v>
      </c>
      <c r="O41" s="48">
        <f t="shared" si="2"/>
        <v>77.580295566502471</v>
      </c>
      <c r="P41" s="48"/>
      <c r="Q41" s="50">
        <f t="shared" si="3"/>
        <v>77.580295566502471</v>
      </c>
      <c r="R41" s="48">
        <f t="shared" si="4"/>
        <v>54.306206896551728</v>
      </c>
      <c r="S41" s="48">
        <v>81</v>
      </c>
      <c r="T41" s="48">
        <v>48.6</v>
      </c>
      <c r="U41" s="48">
        <v>100</v>
      </c>
      <c r="V41" s="48">
        <v>40</v>
      </c>
      <c r="W41" s="48">
        <f t="shared" si="5"/>
        <v>88.6</v>
      </c>
      <c r="X41" s="48">
        <v>6</v>
      </c>
      <c r="Y41" s="48">
        <f t="shared" si="6"/>
        <v>94.6</v>
      </c>
      <c r="Z41" s="48">
        <f t="shared" si="7"/>
        <v>9.4599999999999991</v>
      </c>
      <c r="AA41" s="50">
        <f t="shared" si="8"/>
        <v>83.783468435013262</v>
      </c>
      <c r="AB41" s="51">
        <v>0.46666666666666667</v>
      </c>
      <c r="AC41" s="52"/>
    </row>
    <row r="42" spans="1:29">
      <c r="A42" s="56">
        <v>40</v>
      </c>
      <c r="B42" s="49" t="s">
        <v>393</v>
      </c>
      <c r="C42" s="44" t="s">
        <v>54</v>
      </c>
      <c r="D42" s="48">
        <v>99.717179487179493</v>
      </c>
      <c r="E42" s="48">
        <v>59.830307692307692</v>
      </c>
      <c r="F42" s="48">
        <v>100</v>
      </c>
      <c r="G42" s="48">
        <v>40</v>
      </c>
      <c r="H42" s="48">
        <v>0.4</v>
      </c>
      <c r="I42" s="50">
        <f t="shared" si="0"/>
        <v>100.23030769230769</v>
      </c>
      <c r="J42" s="48">
        <f t="shared" si="1"/>
        <v>20.04606153846154</v>
      </c>
      <c r="K42" s="48">
        <v>81.137931034482762</v>
      </c>
      <c r="L42" s="48">
        <v>64.910344827586215</v>
      </c>
      <c r="M42" s="48">
        <v>76.081081081081081</v>
      </c>
      <c r="N42" s="48">
        <v>15.216216216216218</v>
      </c>
      <c r="O42" s="48">
        <f t="shared" si="2"/>
        <v>80.12656104380244</v>
      </c>
      <c r="P42" s="48">
        <v>1</v>
      </c>
      <c r="Q42" s="50">
        <f t="shared" si="3"/>
        <v>81.12656104380244</v>
      </c>
      <c r="R42" s="48">
        <f t="shared" si="4"/>
        <v>56.788592730661705</v>
      </c>
      <c r="S42" s="48">
        <v>61.7</v>
      </c>
      <c r="T42" s="48">
        <v>37.020000000000003</v>
      </c>
      <c r="U42" s="48">
        <v>100</v>
      </c>
      <c r="V42" s="48">
        <v>40</v>
      </c>
      <c r="W42" s="48">
        <f t="shared" si="5"/>
        <v>77.02000000000001</v>
      </c>
      <c r="X42" s="48"/>
      <c r="Y42" s="48">
        <f t="shared" si="6"/>
        <v>77.02000000000001</v>
      </c>
      <c r="Z42" s="48">
        <f t="shared" si="7"/>
        <v>7.7020000000000017</v>
      </c>
      <c r="AA42" s="50">
        <f t="shared" si="8"/>
        <v>84.536654269123247</v>
      </c>
      <c r="AB42" s="51">
        <v>0.66666666666666663</v>
      </c>
      <c r="AC42" s="52"/>
    </row>
    <row r="43" spans="1:29">
      <c r="A43" s="56">
        <v>41</v>
      </c>
      <c r="B43" s="49" t="s">
        <v>394</v>
      </c>
      <c r="C43" s="44" t="s">
        <v>67</v>
      </c>
      <c r="D43" s="48">
        <v>99.597179487179488</v>
      </c>
      <c r="E43" s="48">
        <v>59.758307692307689</v>
      </c>
      <c r="F43" s="48">
        <v>100</v>
      </c>
      <c r="G43" s="48">
        <v>40</v>
      </c>
      <c r="H43" s="48">
        <v>0.4</v>
      </c>
      <c r="I43" s="50">
        <f t="shared" si="0"/>
        <v>100.15830769230769</v>
      </c>
      <c r="J43" s="48">
        <f t="shared" si="1"/>
        <v>20.031661538461538</v>
      </c>
      <c r="K43" s="48">
        <v>76.948275862068968</v>
      </c>
      <c r="L43" s="48">
        <v>61.558620689655179</v>
      </c>
      <c r="M43" s="48">
        <v>78.303030303030297</v>
      </c>
      <c r="N43" s="48">
        <v>15.66060606060606</v>
      </c>
      <c r="O43" s="48">
        <f t="shared" si="2"/>
        <v>77.219226750261242</v>
      </c>
      <c r="P43" s="48"/>
      <c r="Q43" s="50">
        <f t="shared" si="3"/>
        <v>77.219226750261242</v>
      </c>
      <c r="R43" s="48">
        <f t="shared" si="4"/>
        <v>54.053458725182864</v>
      </c>
      <c r="S43" s="48">
        <v>70.3</v>
      </c>
      <c r="T43" s="48">
        <v>42.18</v>
      </c>
      <c r="U43" s="48">
        <v>100</v>
      </c>
      <c r="V43" s="48">
        <v>40</v>
      </c>
      <c r="W43" s="48">
        <f t="shared" si="5"/>
        <v>82.18</v>
      </c>
      <c r="X43" s="48"/>
      <c r="Y43" s="48">
        <f t="shared" si="6"/>
        <v>82.18</v>
      </c>
      <c r="Z43" s="48">
        <f t="shared" si="7"/>
        <v>8.2180000000000017</v>
      </c>
      <c r="AA43" s="50">
        <f t="shared" si="8"/>
        <v>82.303120263644402</v>
      </c>
      <c r="AB43" s="51">
        <v>0.4</v>
      </c>
      <c r="AC43" s="52"/>
    </row>
    <row r="44" spans="1:29">
      <c r="A44" s="56">
        <v>42</v>
      </c>
      <c r="B44" s="49" t="s">
        <v>395</v>
      </c>
      <c r="C44" s="44" t="s">
        <v>61</v>
      </c>
      <c r="D44" s="48">
        <v>99.597179487179488</v>
      </c>
      <c r="E44" s="48">
        <v>59.758307692307689</v>
      </c>
      <c r="F44" s="48">
        <v>100</v>
      </c>
      <c r="G44" s="48">
        <v>40</v>
      </c>
      <c r="H44" s="48">
        <v>1.9</v>
      </c>
      <c r="I44" s="50">
        <f t="shared" si="0"/>
        <v>101.65830769230769</v>
      </c>
      <c r="J44" s="48">
        <f t="shared" si="1"/>
        <v>20.331661538461539</v>
      </c>
      <c r="K44" s="48">
        <v>80.862068965517238</v>
      </c>
      <c r="L44" s="48">
        <v>64.689655172413794</v>
      </c>
      <c r="M44" s="48">
        <v>83.068965517241381</v>
      </c>
      <c r="N44" s="48">
        <v>16.613793103448277</v>
      </c>
      <c r="O44" s="48">
        <f t="shared" si="2"/>
        <v>81.303448275862067</v>
      </c>
      <c r="P44" s="48"/>
      <c r="Q44" s="50">
        <f t="shared" si="3"/>
        <v>81.303448275862067</v>
      </c>
      <c r="R44" s="48">
        <f t="shared" si="4"/>
        <v>56.91241379310344</v>
      </c>
      <c r="S44" s="48">
        <v>66</v>
      </c>
      <c r="T44" s="48">
        <v>39.6</v>
      </c>
      <c r="U44" s="48">
        <v>100</v>
      </c>
      <c r="V44" s="48">
        <v>40</v>
      </c>
      <c r="W44" s="48">
        <f t="shared" si="5"/>
        <v>79.599999999999994</v>
      </c>
      <c r="X44" s="48"/>
      <c r="Y44" s="48">
        <f t="shared" si="6"/>
        <v>79.599999999999994</v>
      </c>
      <c r="Z44" s="48">
        <f t="shared" si="7"/>
        <v>7.96</v>
      </c>
      <c r="AA44" s="50">
        <f t="shared" si="8"/>
        <v>85.204075331564965</v>
      </c>
      <c r="AB44" s="51">
        <v>0.6</v>
      </c>
      <c r="AC44" s="52"/>
    </row>
    <row r="45" spans="1:29">
      <c r="A45" s="56">
        <v>43</v>
      </c>
      <c r="B45" s="49" t="s">
        <v>396</v>
      </c>
      <c r="C45" s="44" t="s">
        <v>59</v>
      </c>
      <c r="D45" s="48">
        <v>99.757179487179499</v>
      </c>
      <c r="E45" s="48">
        <v>59.8543076923077</v>
      </c>
      <c r="F45" s="48">
        <v>100</v>
      </c>
      <c r="G45" s="48">
        <v>40</v>
      </c>
      <c r="H45" s="48">
        <v>3.4</v>
      </c>
      <c r="I45" s="50">
        <f t="shared" si="0"/>
        <v>103.25430769230771</v>
      </c>
      <c r="J45" s="48">
        <f t="shared" si="1"/>
        <v>20.650861538461541</v>
      </c>
      <c r="K45" s="48">
        <v>84.275862068965523</v>
      </c>
      <c r="L45" s="48">
        <v>67.420689655172424</v>
      </c>
      <c r="M45" s="48">
        <v>84.482758620689651</v>
      </c>
      <c r="N45" s="48">
        <v>16.896551724137932</v>
      </c>
      <c r="O45" s="48">
        <f t="shared" si="2"/>
        <v>84.31724137931036</v>
      </c>
      <c r="P45" s="48"/>
      <c r="Q45" s="50">
        <f t="shared" si="3"/>
        <v>84.31724137931036</v>
      </c>
      <c r="R45" s="48">
        <f t="shared" si="4"/>
        <v>59.022068965517249</v>
      </c>
      <c r="S45" s="48">
        <v>66.400000000000006</v>
      </c>
      <c r="T45" s="48">
        <v>39.840000000000003</v>
      </c>
      <c r="U45" s="48">
        <v>100</v>
      </c>
      <c r="V45" s="48">
        <v>40</v>
      </c>
      <c r="W45" s="48">
        <f t="shared" si="5"/>
        <v>79.84</v>
      </c>
      <c r="X45" s="48"/>
      <c r="Y45" s="48">
        <f t="shared" si="6"/>
        <v>79.84</v>
      </c>
      <c r="Z45" s="48">
        <f t="shared" si="7"/>
        <v>7.9840000000000009</v>
      </c>
      <c r="AA45" s="50">
        <f t="shared" si="8"/>
        <v>87.656930503978785</v>
      </c>
      <c r="AB45" s="51">
        <v>0.8666666666666667</v>
      </c>
      <c r="AC45" s="52"/>
    </row>
    <row r="46" spans="1:29">
      <c r="A46" s="56">
        <v>44</v>
      </c>
      <c r="B46" s="49" t="s">
        <v>397</v>
      </c>
      <c r="C46" s="44" t="s">
        <v>49</v>
      </c>
      <c r="D46" s="48">
        <v>99.957179487179488</v>
      </c>
      <c r="E46" s="48">
        <v>59.97430769230769</v>
      </c>
      <c r="F46" s="48">
        <v>100</v>
      </c>
      <c r="G46" s="48">
        <v>40</v>
      </c>
      <c r="H46" s="48">
        <v>8.4</v>
      </c>
      <c r="I46" s="50">
        <f t="shared" si="0"/>
        <v>108.3743076923077</v>
      </c>
      <c r="J46" s="48">
        <f t="shared" si="1"/>
        <v>21.674861538461542</v>
      </c>
      <c r="K46" s="48">
        <v>84.241379310344826</v>
      </c>
      <c r="L46" s="48">
        <v>67.393103448275866</v>
      </c>
      <c r="M46" s="48">
        <v>82.510638297872347</v>
      </c>
      <c r="N46" s="53">
        <v>16.502127659574469</v>
      </c>
      <c r="O46" s="48">
        <f t="shared" si="2"/>
        <v>83.895231107850336</v>
      </c>
      <c r="P46" s="48">
        <v>6</v>
      </c>
      <c r="Q46" s="50">
        <f t="shared" si="3"/>
        <v>89.895231107850336</v>
      </c>
      <c r="R46" s="48">
        <f t="shared" si="4"/>
        <v>62.926661775495234</v>
      </c>
      <c r="S46" s="48">
        <v>80.900000000000006</v>
      </c>
      <c r="T46" s="48">
        <v>48.54</v>
      </c>
      <c r="U46" s="48">
        <v>100</v>
      </c>
      <c r="V46" s="48">
        <v>40</v>
      </c>
      <c r="W46" s="48">
        <f t="shared" si="5"/>
        <v>88.539999999999992</v>
      </c>
      <c r="X46" s="48"/>
      <c r="Y46" s="48">
        <f t="shared" si="6"/>
        <v>88.539999999999992</v>
      </c>
      <c r="Z46" s="48">
        <f t="shared" si="7"/>
        <v>8.8539999999999992</v>
      </c>
      <c r="AA46" s="50">
        <f t="shared" si="8"/>
        <v>93.455523313956775</v>
      </c>
      <c r="AB46" s="51">
        <v>0.8666666666666667</v>
      </c>
      <c r="AC46" s="52"/>
    </row>
    <row r="47" spans="1:29">
      <c r="A47" s="56">
        <v>45</v>
      </c>
      <c r="B47" s="49" t="s">
        <v>398</v>
      </c>
      <c r="C47" s="44" t="s">
        <v>77</v>
      </c>
      <c r="D47" s="48">
        <v>99.597179487179488</v>
      </c>
      <c r="E47" s="48">
        <v>59.758307692307689</v>
      </c>
      <c r="F47" s="48">
        <v>95</v>
      </c>
      <c r="G47" s="48">
        <v>38</v>
      </c>
      <c r="H47" s="48">
        <v>0.4</v>
      </c>
      <c r="I47" s="50">
        <f t="shared" si="0"/>
        <v>98.158307692307687</v>
      </c>
      <c r="J47" s="48">
        <f t="shared" si="1"/>
        <v>19.63166153846154</v>
      </c>
      <c r="K47" s="48">
        <v>63.428571428571431</v>
      </c>
      <c r="L47" s="48">
        <v>50.742857142857147</v>
      </c>
      <c r="M47" s="48">
        <v>63.451612903225808</v>
      </c>
      <c r="N47" s="53">
        <v>12.690322580645162</v>
      </c>
      <c r="O47" s="48">
        <f t="shared" si="2"/>
        <v>63.433179723502306</v>
      </c>
      <c r="P47" s="48"/>
      <c r="Q47" s="50">
        <f t="shared" si="3"/>
        <v>63.433179723502306</v>
      </c>
      <c r="R47" s="48">
        <f t="shared" si="4"/>
        <v>44.403225806451609</v>
      </c>
      <c r="S47" s="48">
        <v>74.3</v>
      </c>
      <c r="T47" s="48">
        <v>44.58</v>
      </c>
      <c r="U47" s="48">
        <v>100</v>
      </c>
      <c r="V47" s="48">
        <v>40</v>
      </c>
      <c r="W47" s="48">
        <f t="shared" si="5"/>
        <v>84.58</v>
      </c>
      <c r="X47" s="48">
        <v>2</v>
      </c>
      <c r="Y47" s="48">
        <f t="shared" si="6"/>
        <v>86.58</v>
      </c>
      <c r="Z47" s="48">
        <f t="shared" si="7"/>
        <v>8.6579999999999995</v>
      </c>
      <c r="AA47" s="50">
        <f t="shared" si="8"/>
        <v>72.692887344913146</v>
      </c>
      <c r="AB47" s="51">
        <v>5.8823529411764705E-2</v>
      </c>
      <c r="AC47" s="52" t="s">
        <v>91</v>
      </c>
    </row>
    <row r="48" spans="1:29">
      <c r="A48" s="56">
        <v>46</v>
      </c>
      <c r="B48" s="49" t="s">
        <v>399</v>
      </c>
      <c r="C48" s="44" t="s">
        <v>75</v>
      </c>
      <c r="D48" s="48">
        <v>99.597179487179488</v>
      </c>
      <c r="E48" s="48">
        <v>59.758307692307689</v>
      </c>
      <c r="F48" s="48">
        <v>100</v>
      </c>
      <c r="G48" s="48">
        <v>40</v>
      </c>
      <c r="H48" s="48">
        <v>1.65</v>
      </c>
      <c r="I48" s="50">
        <f t="shared" si="0"/>
        <v>101.40830769230769</v>
      </c>
      <c r="J48" s="48">
        <f t="shared" si="1"/>
        <v>20.281661538461538</v>
      </c>
      <c r="K48" s="48">
        <v>71.296875</v>
      </c>
      <c r="L48" s="48">
        <v>57.037500000000001</v>
      </c>
      <c r="M48" s="48">
        <v>67.517241379310349</v>
      </c>
      <c r="N48" s="48">
        <v>13.50344827586207</v>
      </c>
      <c r="O48" s="48">
        <f t="shared" si="2"/>
        <v>70.540948275862064</v>
      </c>
      <c r="P48" s="48"/>
      <c r="Q48" s="50">
        <f t="shared" si="3"/>
        <v>70.540948275862064</v>
      </c>
      <c r="R48" s="48">
        <f t="shared" si="4"/>
        <v>49.378663793103442</v>
      </c>
      <c r="S48" s="48">
        <v>58.6</v>
      </c>
      <c r="T48" s="48">
        <v>35.159999999999997</v>
      </c>
      <c r="U48" s="48">
        <v>100</v>
      </c>
      <c r="V48" s="48">
        <v>40</v>
      </c>
      <c r="W48" s="48">
        <f t="shared" si="5"/>
        <v>75.16</v>
      </c>
      <c r="X48" s="48"/>
      <c r="Y48" s="48">
        <f t="shared" si="6"/>
        <v>75.16</v>
      </c>
      <c r="Z48" s="48">
        <f t="shared" si="7"/>
        <v>7.516</v>
      </c>
      <c r="AA48" s="50">
        <f t="shared" si="8"/>
        <v>77.176325331564982</v>
      </c>
      <c r="AB48" s="51">
        <v>0.375</v>
      </c>
      <c r="AC48" s="52"/>
    </row>
    <row r="49" spans="1:29">
      <c r="A49" s="56">
        <v>47</v>
      </c>
      <c r="B49" s="49" t="s">
        <v>400</v>
      </c>
      <c r="C49" s="44" t="s">
        <v>79</v>
      </c>
      <c r="D49" s="48">
        <v>99.357179487179494</v>
      </c>
      <c r="E49" s="48">
        <v>59.61430769230769</v>
      </c>
      <c r="F49" s="48">
        <v>84</v>
      </c>
      <c r="G49" s="48">
        <v>33.6</v>
      </c>
      <c r="H49" s="48">
        <v>0.4</v>
      </c>
      <c r="I49" s="50">
        <f t="shared" si="0"/>
        <v>93.614307692307705</v>
      </c>
      <c r="J49" s="48">
        <f t="shared" si="1"/>
        <v>18.72286153846154</v>
      </c>
      <c r="K49" s="48">
        <v>64.650793650793645</v>
      </c>
      <c r="L49" s="48">
        <v>51.720634920634922</v>
      </c>
      <c r="M49" s="48">
        <v>71.517241379310349</v>
      </c>
      <c r="N49" s="48">
        <v>14.30344827586207</v>
      </c>
      <c r="O49" s="48">
        <f t="shared" si="2"/>
        <v>66.024083196496989</v>
      </c>
      <c r="P49" s="48"/>
      <c r="Q49" s="50">
        <f t="shared" si="3"/>
        <v>66.024083196496989</v>
      </c>
      <c r="R49" s="48">
        <f t="shared" si="4"/>
        <v>46.216858237547889</v>
      </c>
      <c r="S49" s="48">
        <v>62.3</v>
      </c>
      <c r="T49" s="48">
        <v>37.379999999999995</v>
      </c>
      <c r="U49" s="48">
        <v>100</v>
      </c>
      <c r="V49" s="48">
        <v>40</v>
      </c>
      <c r="W49" s="48">
        <f t="shared" si="5"/>
        <v>77.38</v>
      </c>
      <c r="X49" s="48"/>
      <c r="Y49" s="48">
        <f t="shared" si="6"/>
        <v>77.38</v>
      </c>
      <c r="Z49" s="48">
        <f t="shared" si="7"/>
        <v>7.7379999999999995</v>
      </c>
      <c r="AA49" s="50">
        <f t="shared" si="8"/>
        <v>72.677719776009425</v>
      </c>
      <c r="AB49" s="51">
        <v>6.25E-2</v>
      </c>
      <c r="AC49" s="52" t="s">
        <v>91</v>
      </c>
    </row>
    <row r="50" spans="1:29">
      <c r="A50" s="56">
        <v>48</v>
      </c>
      <c r="B50" s="49" t="s">
        <v>401</v>
      </c>
      <c r="C50" s="44" t="s">
        <v>76</v>
      </c>
      <c r="D50" s="48">
        <v>99.637179487179495</v>
      </c>
      <c r="E50" s="48">
        <v>59.782307692307697</v>
      </c>
      <c r="F50" s="48">
        <v>84</v>
      </c>
      <c r="G50" s="48">
        <v>33.6</v>
      </c>
      <c r="H50" s="48">
        <v>3</v>
      </c>
      <c r="I50" s="50">
        <f t="shared" si="0"/>
        <v>96.382307692307705</v>
      </c>
      <c r="J50" s="48">
        <f t="shared" si="1"/>
        <v>19.276461538461543</v>
      </c>
      <c r="K50" s="48">
        <v>58.469696969696969</v>
      </c>
      <c r="L50" s="48">
        <v>46.775757575757581</v>
      </c>
      <c r="M50" s="48">
        <v>64</v>
      </c>
      <c r="N50" s="48">
        <v>12.8</v>
      </c>
      <c r="O50" s="48">
        <f t="shared" si="2"/>
        <v>59.575757575757578</v>
      </c>
      <c r="P50" s="48"/>
      <c r="Q50" s="50">
        <f t="shared" si="3"/>
        <v>59.575757575757578</v>
      </c>
      <c r="R50" s="48">
        <f t="shared" si="4"/>
        <v>41.703030303030303</v>
      </c>
      <c r="S50" s="48">
        <v>79.099999999999994</v>
      </c>
      <c r="T50" s="48">
        <v>47.459999999999994</v>
      </c>
      <c r="U50" s="48">
        <v>100</v>
      </c>
      <c r="V50" s="48">
        <v>40</v>
      </c>
      <c r="W50" s="48">
        <f t="shared" si="5"/>
        <v>87.46</v>
      </c>
      <c r="X50" s="48"/>
      <c r="Y50" s="48">
        <f t="shared" si="6"/>
        <v>87.46</v>
      </c>
      <c r="Z50" s="48">
        <f t="shared" si="7"/>
        <v>8.7460000000000004</v>
      </c>
      <c r="AA50" s="50">
        <f t="shared" si="8"/>
        <v>69.725491841491845</v>
      </c>
      <c r="AB50" s="51">
        <v>0.13333333333333333</v>
      </c>
      <c r="AC50" s="52" t="s">
        <v>91</v>
      </c>
    </row>
    <row r="51" spans="1:29">
      <c r="A51" s="56">
        <v>49</v>
      </c>
      <c r="B51" s="49" t="s">
        <v>402</v>
      </c>
      <c r="C51" s="44" t="s">
        <v>81</v>
      </c>
      <c r="D51" s="48">
        <v>99.51717948717949</v>
      </c>
      <c r="E51" s="48">
        <v>59.710307692307694</v>
      </c>
      <c r="F51" s="48">
        <v>95</v>
      </c>
      <c r="G51" s="48">
        <v>38</v>
      </c>
      <c r="H51" s="48">
        <v>4</v>
      </c>
      <c r="I51" s="50">
        <f t="shared" si="0"/>
        <v>101.71030769230769</v>
      </c>
      <c r="J51" s="48">
        <f t="shared" si="1"/>
        <v>20.34206153846154</v>
      </c>
      <c r="K51" s="48">
        <v>68.727272727272734</v>
      </c>
      <c r="L51" s="48">
        <v>54.981818181818191</v>
      </c>
      <c r="M51" s="48">
        <v>69.58620689655173</v>
      </c>
      <c r="N51" s="48">
        <v>13.917241379310347</v>
      </c>
      <c r="O51" s="48">
        <f t="shared" si="2"/>
        <v>68.899059561128539</v>
      </c>
      <c r="P51" s="48"/>
      <c r="Q51" s="50">
        <f t="shared" si="3"/>
        <v>68.899059561128539</v>
      </c>
      <c r="R51" s="48">
        <f t="shared" si="4"/>
        <v>48.229341692789973</v>
      </c>
      <c r="S51" s="48">
        <v>71.099999999999994</v>
      </c>
      <c r="T51" s="48">
        <v>42.66</v>
      </c>
      <c r="U51" s="48">
        <v>100</v>
      </c>
      <c r="V51" s="48">
        <v>40</v>
      </c>
      <c r="W51" s="48">
        <f t="shared" si="5"/>
        <v>82.66</v>
      </c>
      <c r="X51" s="48"/>
      <c r="Y51" s="48">
        <f t="shared" si="6"/>
        <v>82.66</v>
      </c>
      <c r="Z51" s="48">
        <f t="shared" si="7"/>
        <v>8.266</v>
      </c>
      <c r="AA51" s="50">
        <f t="shared" si="8"/>
        <v>76.837403231251514</v>
      </c>
      <c r="AB51" s="51">
        <v>0.25</v>
      </c>
      <c r="AC51" s="52" t="s">
        <v>91</v>
      </c>
    </row>
    <row r="52" spans="1:29">
      <c r="A52" s="56">
        <v>50</v>
      </c>
      <c r="B52" s="49" t="s">
        <v>403</v>
      </c>
      <c r="C52" s="44" t="s">
        <v>68</v>
      </c>
      <c r="D52" s="48">
        <v>99.797179487179491</v>
      </c>
      <c r="E52" s="48">
        <v>59.878307692307693</v>
      </c>
      <c r="F52" s="48">
        <v>100</v>
      </c>
      <c r="G52" s="48">
        <v>40</v>
      </c>
      <c r="H52" s="48">
        <v>4.8000000000000007</v>
      </c>
      <c r="I52" s="50">
        <f t="shared" si="0"/>
        <v>104.67830769230768</v>
      </c>
      <c r="J52" s="48">
        <f t="shared" si="1"/>
        <v>20.935661538461538</v>
      </c>
      <c r="K52" s="48">
        <v>72.560606060606062</v>
      </c>
      <c r="L52" s="48">
        <v>58.048484848484854</v>
      </c>
      <c r="M52" s="48">
        <v>79.121212121212125</v>
      </c>
      <c r="N52" s="48">
        <v>15.824242424242426</v>
      </c>
      <c r="O52" s="48">
        <f t="shared" si="2"/>
        <v>73.872727272727275</v>
      </c>
      <c r="P52" s="48"/>
      <c r="Q52" s="50">
        <f t="shared" si="3"/>
        <v>73.872727272727275</v>
      </c>
      <c r="R52" s="48">
        <f t="shared" si="4"/>
        <v>51.710909090909091</v>
      </c>
      <c r="S52" s="48">
        <v>75.400000000000006</v>
      </c>
      <c r="T52" s="48">
        <v>45.24</v>
      </c>
      <c r="U52" s="48">
        <v>100</v>
      </c>
      <c r="V52" s="48">
        <v>40</v>
      </c>
      <c r="W52" s="48">
        <f t="shared" si="5"/>
        <v>85.240000000000009</v>
      </c>
      <c r="X52" s="48">
        <v>2</v>
      </c>
      <c r="Y52" s="48">
        <f t="shared" si="6"/>
        <v>87.240000000000009</v>
      </c>
      <c r="Z52" s="48">
        <f t="shared" si="7"/>
        <v>8.724000000000002</v>
      </c>
      <c r="AA52" s="50">
        <f t="shared" si="8"/>
        <v>81.370570629370633</v>
      </c>
      <c r="AB52" s="51">
        <v>0.3125</v>
      </c>
      <c r="AC52" s="52" t="s">
        <v>91</v>
      </c>
    </row>
    <row r="53" spans="1:29">
      <c r="A53" s="56">
        <v>51</v>
      </c>
      <c r="B53" s="49" t="s">
        <v>404</v>
      </c>
      <c r="C53" s="44" t="s">
        <v>80</v>
      </c>
      <c r="D53" s="48">
        <v>99.037179487179486</v>
      </c>
      <c r="E53" s="48">
        <v>59.42230769230769</v>
      </c>
      <c r="F53" s="48">
        <v>90</v>
      </c>
      <c r="G53" s="48">
        <v>36</v>
      </c>
      <c r="H53" s="48">
        <v>3.4</v>
      </c>
      <c r="I53" s="50">
        <f t="shared" si="0"/>
        <v>98.822307692307703</v>
      </c>
      <c r="J53" s="48">
        <f t="shared" si="1"/>
        <v>19.764461538461543</v>
      </c>
      <c r="K53" s="48">
        <v>67.34482758620689</v>
      </c>
      <c r="L53" s="48">
        <v>53.875862068965517</v>
      </c>
      <c r="M53" s="48">
        <v>65.241379310344826</v>
      </c>
      <c r="N53" s="48">
        <v>13.048275862068966</v>
      </c>
      <c r="O53" s="48">
        <f t="shared" si="2"/>
        <v>66.92413793103448</v>
      </c>
      <c r="P53" s="48"/>
      <c r="Q53" s="50">
        <f t="shared" si="3"/>
        <v>66.92413793103448</v>
      </c>
      <c r="R53" s="48">
        <f t="shared" si="4"/>
        <v>46.846896551724136</v>
      </c>
      <c r="S53" s="48">
        <v>57.2</v>
      </c>
      <c r="T53" s="48">
        <v>34.32</v>
      </c>
      <c r="U53" s="48">
        <v>100</v>
      </c>
      <c r="V53" s="48">
        <v>40</v>
      </c>
      <c r="W53" s="48">
        <f t="shared" si="5"/>
        <v>74.319999999999993</v>
      </c>
      <c r="X53" s="48"/>
      <c r="Y53" s="48">
        <f t="shared" si="6"/>
        <v>74.319999999999993</v>
      </c>
      <c r="Z53" s="48">
        <f t="shared" si="7"/>
        <v>7.4319999999999995</v>
      </c>
      <c r="AA53" s="50">
        <f t="shared" si="8"/>
        <v>74.043358090185677</v>
      </c>
      <c r="AB53" s="51">
        <v>0.26666666666666666</v>
      </c>
      <c r="AC53" s="52" t="s">
        <v>91</v>
      </c>
    </row>
  </sheetData>
  <mergeCells count="9">
    <mergeCell ref="AB1:AB2"/>
    <mergeCell ref="AC1:AC2"/>
    <mergeCell ref="A1:A2"/>
    <mergeCell ref="B1:B2"/>
    <mergeCell ref="C1:C2"/>
    <mergeCell ref="D1:J1"/>
    <mergeCell ref="K1:R1"/>
    <mergeCell ref="S1:Z1"/>
    <mergeCell ref="AA1:AA2"/>
  </mergeCells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0"/>
  <sheetViews>
    <sheetView zoomScaleNormal="100" workbookViewId="0">
      <selection activeCell="D42" sqref="D42"/>
    </sheetView>
  </sheetViews>
  <sheetFormatPr defaultRowHeight="13.5"/>
  <cols>
    <col min="1" max="1" width="9" style="56"/>
    <col min="2" max="2" width="10.375" customWidth="1"/>
  </cols>
  <sheetData>
    <row r="1" spans="1:24">
      <c r="A1" s="104" t="s">
        <v>210</v>
      </c>
      <c r="B1" s="115" t="s">
        <v>211</v>
      </c>
      <c r="C1" s="115" t="s">
        <v>2</v>
      </c>
      <c r="D1" s="116" t="s">
        <v>14</v>
      </c>
      <c r="E1" s="116"/>
      <c r="F1" s="116"/>
      <c r="G1" s="116"/>
      <c r="H1" s="116"/>
      <c r="I1" s="116"/>
      <c r="J1" s="116"/>
      <c r="K1" s="116" t="s">
        <v>15</v>
      </c>
      <c r="L1" s="116"/>
      <c r="M1" s="116"/>
      <c r="N1" s="116"/>
      <c r="O1" s="116"/>
      <c r="P1" s="116"/>
      <c r="Q1" s="116" t="s">
        <v>5</v>
      </c>
      <c r="R1" s="116"/>
      <c r="S1" s="116"/>
      <c r="T1" s="116"/>
      <c r="U1" s="116"/>
      <c r="V1" s="115" t="s">
        <v>16</v>
      </c>
      <c r="W1" s="43"/>
      <c r="X1" s="115" t="s">
        <v>18</v>
      </c>
    </row>
    <row r="2" spans="1:24" ht="48">
      <c r="A2" s="105"/>
      <c r="B2" s="115"/>
      <c r="C2" s="115"/>
      <c r="D2" s="43" t="s">
        <v>19</v>
      </c>
      <c r="E2" s="43" t="s">
        <v>20</v>
      </c>
      <c r="F2" s="43" t="s">
        <v>21</v>
      </c>
      <c r="G2" s="43" t="s">
        <v>22</v>
      </c>
      <c r="H2" s="43" t="s">
        <v>23</v>
      </c>
      <c r="I2" s="43" t="s">
        <v>14</v>
      </c>
      <c r="J2" s="43" t="s">
        <v>24</v>
      </c>
      <c r="K2" s="43" t="s">
        <v>344</v>
      </c>
      <c r="L2" s="43" t="s">
        <v>405</v>
      </c>
      <c r="M2" s="43" t="s">
        <v>26</v>
      </c>
      <c r="N2" s="43" t="s">
        <v>27</v>
      </c>
      <c r="O2" s="43" t="s">
        <v>15</v>
      </c>
      <c r="P2" s="43" t="s">
        <v>28</v>
      </c>
      <c r="Q2" s="43" t="s">
        <v>29</v>
      </c>
      <c r="R2" s="43" t="s">
        <v>30</v>
      </c>
      <c r="S2" s="43" t="s">
        <v>212</v>
      </c>
      <c r="T2" s="43" t="s">
        <v>5</v>
      </c>
      <c r="U2" s="43" t="s">
        <v>31</v>
      </c>
      <c r="V2" s="115"/>
      <c r="W2" s="43" t="s">
        <v>406</v>
      </c>
      <c r="X2" s="115"/>
    </row>
    <row r="3" spans="1:24">
      <c r="A3" s="59">
        <v>1</v>
      </c>
      <c r="B3" s="44" t="s">
        <v>213</v>
      </c>
      <c r="C3" s="44" t="s">
        <v>114</v>
      </c>
      <c r="D3" s="59">
        <v>99.060606060606062</v>
      </c>
      <c r="E3" s="59">
        <f t="shared" ref="E3:E64" si="0">D3*0.6</f>
        <v>59.436363636363637</v>
      </c>
      <c r="F3" s="59">
        <v>100</v>
      </c>
      <c r="G3" s="59">
        <f t="shared" ref="G3:G66" si="1">F3*0.4</f>
        <v>40</v>
      </c>
      <c r="H3" s="59">
        <v>0.8</v>
      </c>
      <c r="I3" s="59">
        <f t="shared" ref="I3:I66" si="2">E3+G3+H3</f>
        <v>100.23636363636363</v>
      </c>
      <c r="J3" s="59">
        <f t="shared" ref="J3:J66" si="3">I3*0.2</f>
        <v>20.047272727272727</v>
      </c>
      <c r="K3" s="44">
        <v>88.98571428571428</v>
      </c>
      <c r="L3" s="45">
        <v>89</v>
      </c>
      <c r="M3" s="59">
        <f t="shared" ref="M3:M34" si="4">0.8*K3+0.2*L3</f>
        <v>88.988571428571419</v>
      </c>
      <c r="N3" s="59"/>
      <c r="O3" s="59">
        <f t="shared" ref="O3:O66" si="5">M3+N3</f>
        <v>88.988571428571419</v>
      </c>
      <c r="P3" s="59">
        <f t="shared" ref="P3:P66" si="6">O3*0.7</f>
        <v>62.291999999999987</v>
      </c>
      <c r="Q3" s="46">
        <v>76.599999999999994</v>
      </c>
      <c r="R3" s="59"/>
      <c r="S3" s="59">
        <v>100</v>
      </c>
      <c r="T3" s="59">
        <f>R3+Q3*0.6+S3*0.4</f>
        <v>85.96</v>
      </c>
      <c r="U3" s="59">
        <f>0.1*T3</f>
        <v>8.5960000000000001</v>
      </c>
      <c r="V3" s="59">
        <f t="shared" ref="V3:V66" si="7">J3+P3+U3</f>
        <v>90.935272727272718</v>
      </c>
      <c r="W3" s="61">
        <v>1</v>
      </c>
      <c r="X3" s="59" t="s">
        <v>407</v>
      </c>
    </row>
    <row r="4" spans="1:24">
      <c r="A4" s="59">
        <v>2</v>
      </c>
      <c r="B4" s="44" t="s">
        <v>214</v>
      </c>
      <c r="C4" s="44" t="s">
        <v>120</v>
      </c>
      <c r="D4" s="59">
        <v>99.121212121212125</v>
      </c>
      <c r="E4" s="59">
        <f t="shared" si="0"/>
        <v>59.472727272727269</v>
      </c>
      <c r="F4" s="59">
        <v>100</v>
      </c>
      <c r="G4" s="59">
        <f t="shared" si="1"/>
        <v>40</v>
      </c>
      <c r="H4" s="59"/>
      <c r="I4" s="59">
        <f t="shared" si="2"/>
        <v>99.472727272727269</v>
      </c>
      <c r="J4" s="59">
        <f t="shared" si="3"/>
        <v>19.894545454545455</v>
      </c>
      <c r="K4" s="44">
        <v>90.885714285714286</v>
      </c>
      <c r="L4" s="44">
        <v>92.666666666666671</v>
      </c>
      <c r="M4" s="59">
        <f t="shared" si="4"/>
        <v>91.241904761904763</v>
      </c>
      <c r="N4" s="59">
        <v>6</v>
      </c>
      <c r="O4" s="59">
        <f t="shared" si="5"/>
        <v>97.241904761904763</v>
      </c>
      <c r="P4" s="59">
        <f t="shared" si="6"/>
        <v>68.069333333333333</v>
      </c>
      <c r="Q4" s="46">
        <v>78.2</v>
      </c>
      <c r="R4" s="59"/>
      <c r="S4" s="59">
        <v>100</v>
      </c>
      <c r="T4" s="59">
        <f t="shared" ref="T4:T67" si="8">R4+Q4*0.6+S4*0.4</f>
        <v>86.92</v>
      </c>
      <c r="U4" s="59">
        <f t="shared" ref="U4:U67" si="9">0.1*T4</f>
        <v>8.6920000000000002</v>
      </c>
      <c r="V4" s="59">
        <f t="shared" si="7"/>
        <v>96.655878787878777</v>
      </c>
      <c r="W4" s="61">
        <v>1</v>
      </c>
      <c r="X4" s="59" t="s">
        <v>407</v>
      </c>
    </row>
    <row r="5" spans="1:24">
      <c r="A5" s="59">
        <v>3</v>
      </c>
      <c r="B5" s="44" t="s">
        <v>215</v>
      </c>
      <c r="C5" s="44" t="s">
        <v>123</v>
      </c>
      <c r="D5" s="59">
        <v>99.121212121212125</v>
      </c>
      <c r="E5" s="59">
        <f t="shared" si="0"/>
        <v>59.472727272727269</v>
      </c>
      <c r="F5" s="59">
        <v>100</v>
      </c>
      <c r="G5" s="59">
        <f t="shared" si="1"/>
        <v>40</v>
      </c>
      <c r="H5" s="59">
        <v>3</v>
      </c>
      <c r="I5" s="59">
        <f t="shared" si="2"/>
        <v>102.47272727272727</v>
      </c>
      <c r="J5" s="59">
        <f t="shared" si="3"/>
        <v>20.494545454545456</v>
      </c>
      <c r="K5" s="44">
        <v>81.2</v>
      </c>
      <c r="L5" s="44">
        <v>85</v>
      </c>
      <c r="M5" s="59">
        <f t="shared" si="4"/>
        <v>81.960000000000008</v>
      </c>
      <c r="N5" s="59"/>
      <c r="O5" s="59">
        <f t="shared" si="5"/>
        <v>81.960000000000008</v>
      </c>
      <c r="P5" s="59">
        <f t="shared" si="6"/>
        <v>57.372</v>
      </c>
      <c r="Q5" s="46">
        <v>76</v>
      </c>
      <c r="R5" s="59"/>
      <c r="S5" s="59">
        <v>100</v>
      </c>
      <c r="T5" s="59">
        <f t="shared" si="8"/>
        <v>85.6</v>
      </c>
      <c r="U5" s="59">
        <f t="shared" si="9"/>
        <v>8.56</v>
      </c>
      <c r="V5" s="59">
        <f t="shared" si="7"/>
        <v>86.426545454545462</v>
      </c>
      <c r="W5" s="61">
        <v>0.625</v>
      </c>
      <c r="X5" s="59" t="s">
        <v>407</v>
      </c>
    </row>
    <row r="6" spans="1:24">
      <c r="A6" s="59">
        <v>4</v>
      </c>
      <c r="B6" s="44" t="s">
        <v>216</v>
      </c>
      <c r="C6" s="44" t="s">
        <v>124</v>
      </c>
      <c r="D6" s="59">
        <v>99.030303030303031</v>
      </c>
      <c r="E6" s="59">
        <f t="shared" si="0"/>
        <v>59.418181818181814</v>
      </c>
      <c r="F6" s="59">
        <v>100</v>
      </c>
      <c r="G6" s="59">
        <f t="shared" si="1"/>
        <v>40</v>
      </c>
      <c r="H6" s="59">
        <v>3</v>
      </c>
      <c r="I6" s="59">
        <f t="shared" si="2"/>
        <v>102.41818181818181</v>
      </c>
      <c r="J6" s="59">
        <f t="shared" si="3"/>
        <v>20.483636363636364</v>
      </c>
      <c r="K6" s="44">
        <v>84.942857142857136</v>
      </c>
      <c r="L6" s="44">
        <v>89.857142857142861</v>
      </c>
      <c r="M6" s="59">
        <f t="shared" si="4"/>
        <v>85.925714285714292</v>
      </c>
      <c r="N6" s="59"/>
      <c r="O6" s="59">
        <f t="shared" si="5"/>
        <v>85.925714285714292</v>
      </c>
      <c r="P6" s="59">
        <f t="shared" si="6"/>
        <v>60.148000000000003</v>
      </c>
      <c r="Q6" s="46">
        <v>72.400000000000006</v>
      </c>
      <c r="R6" s="59"/>
      <c r="S6" s="59">
        <v>100</v>
      </c>
      <c r="T6" s="59">
        <f t="shared" si="8"/>
        <v>83.44</v>
      </c>
      <c r="U6" s="59">
        <f t="shared" si="9"/>
        <v>8.3439999999999994</v>
      </c>
      <c r="V6" s="59">
        <f t="shared" si="7"/>
        <v>88.975636363636369</v>
      </c>
      <c r="W6" s="61">
        <v>0.875</v>
      </c>
      <c r="X6" s="59" t="s">
        <v>407</v>
      </c>
    </row>
    <row r="7" spans="1:24">
      <c r="A7" s="59">
        <v>5</v>
      </c>
      <c r="B7" s="44" t="s">
        <v>217</v>
      </c>
      <c r="C7" s="44" t="s">
        <v>130</v>
      </c>
      <c r="D7" s="59">
        <v>99.303030303030297</v>
      </c>
      <c r="E7" s="59">
        <f t="shared" si="0"/>
        <v>59.581818181818178</v>
      </c>
      <c r="F7" s="59">
        <v>100</v>
      </c>
      <c r="G7" s="59">
        <f t="shared" si="1"/>
        <v>40</v>
      </c>
      <c r="H7" s="59"/>
      <c r="I7" s="59">
        <f t="shared" si="2"/>
        <v>99.581818181818178</v>
      </c>
      <c r="J7" s="59">
        <f t="shared" si="3"/>
        <v>19.916363636363638</v>
      </c>
      <c r="K7" s="44">
        <v>84.171428571428578</v>
      </c>
      <c r="L7" s="44">
        <v>82.470588235294116</v>
      </c>
      <c r="M7" s="59">
        <f t="shared" si="4"/>
        <v>83.831260504201694</v>
      </c>
      <c r="N7" s="59"/>
      <c r="O7" s="59">
        <f t="shared" si="5"/>
        <v>83.831260504201694</v>
      </c>
      <c r="P7" s="59">
        <f t="shared" si="6"/>
        <v>58.68188235294118</v>
      </c>
      <c r="Q7" s="46">
        <v>64.8</v>
      </c>
      <c r="R7" s="59"/>
      <c r="S7" s="59">
        <v>100</v>
      </c>
      <c r="T7" s="59">
        <f t="shared" si="8"/>
        <v>78.88</v>
      </c>
      <c r="U7" s="59">
        <f t="shared" si="9"/>
        <v>7.8879999999999999</v>
      </c>
      <c r="V7" s="59">
        <f t="shared" si="7"/>
        <v>86.48624598930482</v>
      </c>
      <c r="W7" s="61">
        <v>0.875</v>
      </c>
      <c r="X7" s="59" t="s">
        <v>407</v>
      </c>
    </row>
    <row r="8" spans="1:24">
      <c r="A8" s="59">
        <v>6</v>
      </c>
      <c r="B8" s="44" t="s">
        <v>218</v>
      </c>
      <c r="C8" s="44" t="s">
        <v>160</v>
      </c>
      <c r="D8" s="59">
        <v>99</v>
      </c>
      <c r="E8" s="59">
        <f t="shared" si="0"/>
        <v>59.4</v>
      </c>
      <c r="F8" s="59">
        <v>95</v>
      </c>
      <c r="G8" s="59">
        <f t="shared" si="1"/>
        <v>38</v>
      </c>
      <c r="H8" s="59">
        <v>3</v>
      </c>
      <c r="I8" s="59">
        <f t="shared" si="2"/>
        <v>100.4</v>
      </c>
      <c r="J8" s="59">
        <f t="shared" si="3"/>
        <v>20.080000000000002</v>
      </c>
      <c r="K8" s="44">
        <v>79.328571428571422</v>
      </c>
      <c r="L8" s="44">
        <v>82.07692307692308</v>
      </c>
      <c r="M8" s="59">
        <f t="shared" si="4"/>
        <v>79.878241758241757</v>
      </c>
      <c r="N8" s="59"/>
      <c r="O8" s="59">
        <f t="shared" si="5"/>
        <v>79.878241758241757</v>
      </c>
      <c r="P8" s="59">
        <f t="shared" si="6"/>
        <v>55.914769230769224</v>
      </c>
      <c r="Q8" s="46">
        <v>73.2</v>
      </c>
      <c r="R8" s="59"/>
      <c r="S8" s="59">
        <v>100</v>
      </c>
      <c r="T8" s="59">
        <f t="shared" si="8"/>
        <v>83.92</v>
      </c>
      <c r="U8" s="59">
        <f t="shared" si="9"/>
        <v>8.3920000000000012</v>
      </c>
      <c r="V8" s="59">
        <f t="shared" si="7"/>
        <v>84.386769230769218</v>
      </c>
      <c r="W8" s="61">
        <v>0.6875</v>
      </c>
      <c r="X8" s="59" t="s">
        <v>408</v>
      </c>
    </row>
    <row r="9" spans="1:24">
      <c r="A9" s="59">
        <v>7</v>
      </c>
      <c r="B9" s="44" t="s">
        <v>219</v>
      </c>
      <c r="C9" s="44" t="s">
        <v>115</v>
      </c>
      <c r="D9" s="59">
        <v>99.242424242424249</v>
      </c>
      <c r="E9" s="59">
        <f t="shared" si="0"/>
        <v>59.545454545454547</v>
      </c>
      <c r="F9" s="59">
        <v>100</v>
      </c>
      <c r="G9" s="59">
        <f t="shared" si="1"/>
        <v>40</v>
      </c>
      <c r="H9" s="59"/>
      <c r="I9" s="59">
        <f t="shared" si="2"/>
        <v>99.545454545454547</v>
      </c>
      <c r="J9" s="59">
        <f t="shared" si="3"/>
        <v>19.90909090909091</v>
      </c>
      <c r="K9" s="44">
        <v>87.357142857142861</v>
      </c>
      <c r="L9" s="44">
        <v>89.083333333333329</v>
      </c>
      <c r="M9" s="59">
        <f t="shared" si="4"/>
        <v>87.702380952380949</v>
      </c>
      <c r="N9" s="59">
        <v>6</v>
      </c>
      <c r="O9" s="59">
        <f t="shared" si="5"/>
        <v>93.702380952380949</v>
      </c>
      <c r="P9" s="59">
        <f t="shared" si="6"/>
        <v>65.591666666666654</v>
      </c>
      <c r="Q9" s="46">
        <v>69.599999999999994</v>
      </c>
      <c r="R9" s="59"/>
      <c r="S9" s="59">
        <v>100</v>
      </c>
      <c r="T9" s="59">
        <f t="shared" si="8"/>
        <v>81.759999999999991</v>
      </c>
      <c r="U9" s="59">
        <f t="shared" si="9"/>
        <v>8.1760000000000002</v>
      </c>
      <c r="V9" s="59">
        <f t="shared" si="7"/>
        <v>93.676757575757563</v>
      </c>
      <c r="W9" s="61">
        <v>0.875</v>
      </c>
      <c r="X9" s="59" t="s">
        <v>407</v>
      </c>
    </row>
    <row r="10" spans="1:24">
      <c r="A10" s="59">
        <v>8</v>
      </c>
      <c r="B10" s="44" t="s">
        <v>220</v>
      </c>
      <c r="C10" s="44" t="s">
        <v>135</v>
      </c>
      <c r="D10" s="59">
        <v>99.333333333333329</v>
      </c>
      <c r="E10" s="59">
        <f t="shared" si="0"/>
        <v>59.599999999999994</v>
      </c>
      <c r="F10" s="59">
        <v>100</v>
      </c>
      <c r="G10" s="59">
        <f t="shared" si="1"/>
        <v>40</v>
      </c>
      <c r="H10" s="59">
        <v>11.25</v>
      </c>
      <c r="I10" s="59">
        <f t="shared" si="2"/>
        <v>110.85</v>
      </c>
      <c r="J10" s="59">
        <f t="shared" si="3"/>
        <v>22.17</v>
      </c>
      <c r="K10" s="44">
        <v>81.571428571428569</v>
      </c>
      <c r="L10" s="44">
        <v>81.416666666666671</v>
      </c>
      <c r="M10" s="59">
        <f t="shared" si="4"/>
        <v>81.540476190476184</v>
      </c>
      <c r="N10" s="59">
        <v>1</v>
      </c>
      <c r="O10" s="59">
        <f t="shared" si="5"/>
        <v>82.540476190476184</v>
      </c>
      <c r="P10" s="59">
        <f t="shared" si="6"/>
        <v>57.778333333333322</v>
      </c>
      <c r="Q10" s="46">
        <v>71.599999999999994</v>
      </c>
      <c r="R10" s="59"/>
      <c r="S10" s="59">
        <v>100</v>
      </c>
      <c r="T10" s="59">
        <f t="shared" si="8"/>
        <v>82.96</v>
      </c>
      <c r="U10" s="59">
        <f t="shared" si="9"/>
        <v>8.2959999999999994</v>
      </c>
      <c r="V10" s="59">
        <f t="shared" si="7"/>
        <v>88.244333333333316</v>
      </c>
      <c r="W10" s="61">
        <v>0.8125</v>
      </c>
      <c r="X10" s="59" t="s">
        <v>407</v>
      </c>
    </row>
    <row r="11" spans="1:24">
      <c r="A11" s="59">
        <v>9</v>
      </c>
      <c r="B11" s="44" t="s">
        <v>221</v>
      </c>
      <c r="C11" s="44" t="s">
        <v>144</v>
      </c>
      <c r="D11" s="59">
        <v>99.303030303030297</v>
      </c>
      <c r="E11" s="59">
        <f t="shared" si="0"/>
        <v>59.581818181818178</v>
      </c>
      <c r="F11" s="59">
        <v>100</v>
      </c>
      <c r="G11" s="59">
        <f t="shared" si="1"/>
        <v>40</v>
      </c>
      <c r="H11" s="59">
        <v>6</v>
      </c>
      <c r="I11" s="59">
        <f t="shared" si="2"/>
        <v>105.58181818181818</v>
      </c>
      <c r="J11" s="59">
        <f t="shared" si="3"/>
        <v>21.116363636363637</v>
      </c>
      <c r="K11" s="44">
        <v>78.7</v>
      </c>
      <c r="L11" s="44">
        <v>82.285714285714292</v>
      </c>
      <c r="M11" s="59">
        <f t="shared" si="4"/>
        <v>79.417142857142863</v>
      </c>
      <c r="N11" s="59">
        <v>1</v>
      </c>
      <c r="O11" s="59">
        <f t="shared" si="5"/>
        <v>80.417142857142863</v>
      </c>
      <c r="P11" s="59">
        <f t="shared" si="6"/>
        <v>56.292000000000002</v>
      </c>
      <c r="Q11" s="46">
        <v>76.400000000000006</v>
      </c>
      <c r="R11" s="59"/>
      <c r="S11" s="59">
        <v>100</v>
      </c>
      <c r="T11" s="59">
        <f t="shared" si="8"/>
        <v>85.84</v>
      </c>
      <c r="U11" s="59">
        <f t="shared" si="9"/>
        <v>8.5840000000000014</v>
      </c>
      <c r="V11" s="59">
        <f t="shared" si="7"/>
        <v>85.992363636363649</v>
      </c>
      <c r="W11" s="61">
        <v>0.5625</v>
      </c>
      <c r="X11" s="59" t="s">
        <v>407</v>
      </c>
    </row>
    <row r="12" spans="1:24">
      <c r="A12" s="59">
        <v>10</v>
      </c>
      <c r="B12" s="44" t="s">
        <v>222</v>
      </c>
      <c r="C12" s="44" t="s">
        <v>186</v>
      </c>
      <c r="D12" s="59">
        <v>99.030303030303031</v>
      </c>
      <c r="E12" s="59">
        <f t="shared" si="0"/>
        <v>59.418181818181814</v>
      </c>
      <c r="F12" s="59">
        <v>80</v>
      </c>
      <c r="G12" s="59">
        <f t="shared" si="1"/>
        <v>32</v>
      </c>
      <c r="H12" s="59">
        <v>3</v>
      </c>
      <c r="I12" s="59">
        <f t="shared" si="2"/>
        <v>94.418181818181807</v>
      </c>
      <c r="J12" s="59">
        <f t="shared" si="3"/>
        <v>18.883636363636363</v>
      </c>
      <c r="K12" s="44">
        <v>63.264957264957268</v>
      </c>
      <c r="L12" s="44">
        <v>67.5</v>
      </c>
      <c r="M12" s="59">
        <f t="shared" si="4"/>
        <v>64.111965811965817</v>
      </c>
      <c r="N12" s="59"/>
      <c r="O12" s="59">
        <f t="shared" si="5"/>
        <v>64.111965811965817</v>
      </c>
      <c r="P12" s="59">
        <f t="shared" si="6"/>
        <v>44.87837606837607</v>
      </c>
      <c r="Q12" s="46">
        <v>77.400000000000006</v>
      </c>
      <c r="R12" s="59"/>
      <c r="S12" s="59">
        <v>100</v>
      </c>
      <c r="T12" s="59">
        <f t="shared" si="8"/>
        <v>86.44</v>
      </c>
      <c r="U12" s="59">
        <f t="shared" si="9"/>
        <v>8.6440000000000001</v>
      </c>
      <c r="V12" s="59">
        <f t="shared" si="7"/>
        <v>72.406012432012432</v>
      </c>
      <c r="W12" s="61">
        <v>0.3125</v>
      </c>
      <c r="X12" s="59" t="s">
        <v>408</v>
      </c>
    </row>
    <row r="13" spans="1:24">
      <c r="A13" s="59">
        <v>11</v>
      </c>
      <c r="B13" s="44" t="s">
        <v>223</v>
      </c>
      <c r="C13" s="44" t="s">
        <v>184</v>
      </c>
      <c r="D13" s="59">
        <v>99.121212121212125</v>
      </c>
      <c r="E13" s="59">
        <f t="shared" si="0"/>
        <v>59.472727272727269</v>
      </c>
      <c r="F13" s="59">
        <v>100</v>
      </c>
      <c r="G13" s="59">
        <f t="shared" si="1"/>
        <v>40</v>
      </c>
      <c r="H13" s="59"/>
      <c r="I13" s="59">
        <f t="shared" si="2"/>
        <v>99.472727272727269</v>
      </c>
      <c r="J13" s="59">
        <f t="shared" si="3"/>
        <v>19.894545454545455</v>
      </c>
      <c r="K13" s="44">
        <v>76.638554216867476</v>
      </c>
      <c r="L13" s="44">
        <v>79.25</v>
      </c>
      <c r="M13" s="59">
        <f t="shared" si="4"/>
        <v>77.160843373493975</v>
      </c>
      <c r="N13" s="59"/>
      <c r="O13" s="59">
        <f t="shared" si="5"/>
        <v>77.160843373493975</v>
      </c>
      <c r="P13" s="59">
        <f t="shared" si="6"/>
        <v>54.012590361445781</v>
      </c>
      <c r="Q13" s="46">
        <v>61.1</v>
      </c>
      <c r="R13" s="59"/>
      <c r="S13" s="59">
        <v>100</v>
      </c>
      <c r="T13" s="59">
        <f t="shared" si="8"/>
        <v>76.66</v>
      </c>
      <c r="U13" s="59">
        <f t="shared" si="9"/>
        <v>7.6660000000000004</v>
      </c>
      <c r="V13" s="59">
        <f t="shared" si="7"/>
        <v>81.573135815991236</v>
      </c>
      <c r="W13" s="61">
        <v>0.75</v>
      </c>
      <c r="X13" s="59" t="s">
        <v>407</v>
      </c>
    </row>
    <row r="14" spans="1:24">
      <c r="A14" s="59">
        <v>12</v>
      </c>
      <c r="B14" s="44" t="s">
        <v>224</v>
      </c>
      <c r="C14" s="44" t="s">
        <v>85</v>
      </c>
      <c r="D14" s="59">
        <v>99.272727272727266</v>
      </c>
      <c r="E14" s="59">
        <f t="shared" si="0"/>
        <v>59.563636363636355</v>
      </c>
      <c r="F14" s="59">
        <v>100</v>
      </c>
      <c r="G14" s="59">
        <f t="shared" si="1"/>
        <v>40</v>
      </c>
      <c r="H14" s="59"/>
      <c r="I14" s="59">
        <f t="shared" si="2"/>
        <v>99.563636363636363</v>
      </c>
      <c r="J14" s="59">
        <f t="shared" si="3"/>
        <v>19.912727272727274</v>
      </c>
      <c r="K14" s="44">
        <v>92.042857142857144</v>
      </c>
      <c r="L14" s="44">
        <v>93.769230769230774</v>
      </c>
      <c r="M14" s="59">
        <f t="shared" si="4"/>
        <v>92.388131868131879</v>
      </c>
      <c r="N14" s="59">
        <v>42.697000000000003</v>
      </c>
      <c r="O14" s="59">
        <f t="shared" si="5"/>
        <v>135.0851318681319</v>
      </c>
      <c r="P14" s="59">
        <f t="shared" si="6"/>
        <v>94.559592307692327</v>
      </c>
      <c r="Q14" s="46">
        <v>64.2</v>
      </c>
      <c r="R14" s="59"/>
      <c r="S14" s="59">
        <v>100</v>
      </c>
      <c r="T14" s="59">
        <f t="shared" si="8"/>
        <v>78.52000000000001</v>
      </c>
      <c r="U14" s="59">
        <f t="shared" si="9"/>
        <v>7.8520000000000012</v>
      </c>
      <c r="V14" s="59">
        <f t="shared" si="7"/>
        <v>122.3243195804196</v>
      </c>
      <c r="W14" s="61">
        <v>1</v>
      </c>
      <c r="X14" s="59" t="s">
        <v>407</v>
      </c>
    </row>
    <row r="15" spans="1:24">
      <c r="A15" s="59">
        <v>13</v>
      </c>
      <c r="B15" s="44" t="s">
        <v>225</v>
      </c>
      <c r="C15" s="44" t="s">
        <v>161</v>
      </c>
      <c r="D15" s="59">
        <v>99.060606060606062</v>
      </c>
      <c r="E15" s="59">
        <f t="shared" si="0"/>
        <v>59.436363636363637</v>
      </c>
      <c r="F15" s="59">
        <v>100</v>
      </c>
      <c r="G15" s="59">
        <f t="shared" si="1"/>
        <v>40</v>
      </c>
      <c r="H15" s="59"/>
      <c r="I15" s="59">
        <f t="shared" si="2"/>
        <v>99.436363636363637</v>
      </c>
      <c r="J15" s="59">
        <f t="shared" si="3"/>
        <v>19.88727272727273</v>
      </c>
      <c r="K15" s="44">
        <v>77.771428571428572</v>
      </c>
      <c r="L15" s="44">
        <v>75.833333333333329</v>
      </c>
      <c r="M15" s="59">
        <f t="shared" si="4"/>
        <v>77.383809523809532</v>
      </c>
      <c r="N15" s="59"/>
      <c r="O15" s="59">
        <f t="shared" si="5"/>
        <v>77.383809523809532</v>
      </c>
      <c r="P15" s="59">
        <f t="shared" si="6"/>
        <v>54.168666666666667</v>
      </c>
      <c r="Q15" s="46">
        <v>73.5</v>
      </c>
      <c r="R15" s="59"/>
      <c r="S15" s="59">
        <v>100</v>
      </c>
      <c r="T15" s="59">
        <f t="shared" si="8"/>
        <v>84.1</v>
      </c>
      <c r="U15" s="59">
        <f t="shared" si="9"/>
        <v>8.41</v>
      </c>
      <c r="V15" s="59">
        <f t="shared" si="7"/>
        <v>82.465939393939394</v>
      </c>
      <c r="W15" s="61">
        <v>0.5</v>
      </c>
      <c r="X15" s="59" t="s">
        <v>407</v>
      </c>
    </row>
    <row r="16" spans="1:24">
      <c r="A16" s="59">
        <v>14</v>
      </c>
      <c r="B16" s="44" t="s">
        <v>226</v>
      </c>
      <c r="C16" s="44" t="s">
        <v>158</v>
      </c>
      <c r="D16" s="59">
        <v>99.060606060606062</v>
      </c>
      <c r="E16" s="59">
        <f t="shared" si="0"/>
        <v>59.436363636363637</v>
      </c>
      <c r="F16" s="59">
        <v>100</v>
      </c>
      <c r="G16" s="59">
        <f t="shared" si="1"/>
        <v>40</v>
      </c>
      <c r="H16" s="59">
        <v>6</v>
      </c>
      <c r="I16" s="59">
        <f t="shared" si="2"/>
        <v>105.43636363636364</v>
      </c>
      <c r="J16" s="59">
        <f t="shared" si="3"/>
        <v>21.08727272727273</v>
      </c>
      <c r="K16" s="44">
        <v>78.842857142857142</v>
      </c>
      <c r="L16" s="44">
        <v>83.529411764705884</v>
      </c>
      <c r="M16" s="59">
        <f t="shared" si="4"/>
        <v>79.780168067226896</v>
      </c>
      <c r="N16" s="59">
        <v>3</v>
      </c>
      <c r="O16" s="59">
        <f t="shared" si="5"/>
        <v>82.780168067226896</v>
      </c>
      <c r="P16" s="59">
        <f t="shared" si="6"/>
        <v>57.94611764705882</v>
      </c>
      <c r="Q16" s="46">
        <v>69.099999999999994</v>
      </c>
      <c r="R16" s="59"/>
      <c r="S16" s="59">
        <v>100</v>
      </c>
      <c r="T16" s="59">
        <f t="shared" si="8"/>
        <v>81.459999999999994</v>
      </c>
      <c r="U16" s="59">
        <f t="shared" si="9"/>
        <v>8.145999999999999</v>
      </c>
      <c r="V16" s="59">
        <f t="shared" si="7"/>
        <v>87.179390374331547</v>
      </c>
      <c r="W16" s="61">
        <v>0.75</v>
      </c>
      <c r="X16" s="59" t="s">
        <v>407</v>
      </c>
    </row>
    <row r="17" spans="1:24">
      <c r="A17" s="59">
        <v>15</v>
      </c>
      <c r="B17" s="44" t="s">
        <v>227</v>
      </c>
      <c r="C17" s="44" t="s">
        <v>118</v>
      </c>
      <c r="D17" s="59">
        <v>99.090909090909093</v>
      </c>
      <c r="E17" s="59">
        <f t="shared" si="0"/>
        <v>59.454545454545453</v>
      </c>
      <c r="F17" s="59">
        <v>100</v>
      </c>
      <c r="G17" s="59">
        <f t="shared" si="1"/>
        <v>40</v>
      </c>
      <c r="H17" s="59">
        <v>16.8</v>
      </c>
      <c r="I17" s="59">
        <f t="shared" si="2"/>
        <v>116.25454545454545</v>
      </c>
      <c r="J17" s="59">
        <f t="shared" si="3"/>
        <v>23.25090909090909</v>
      </c>
      <c r="K17" s="44">
        <v>75.585714285714289</v>
      </c>
      <c r="L17" s="44">
        <v>79.111111111111114</v>
      </c>
      <c r="M17" s="59">
        <f t="shared" si="4"/>
        <v>76.29079365079366</v>
      </c>
      <c r="N17" s="59"/>
      <c r="O17" s="59">
        <f t="shared" si="5"/>
        <v>76.29079365079366</v>
      </c>
      <c r="P17" s="59">
        <f t="shared" si="6"/>
        <v>53.403555555555556</v>
      </c>
      <c r="Q17" s="46">
        <v>72.2</v>
      </c>
      <c r="R17" s="59"/>
      <c r="S17" s="59">
        <v>100</v>
      </c>
      <c r="T17" s="59">
        <f t="shared" si="8"/>
        <v>83.32</v>
      </c>
      <c r="U17" s="59">
        <f t="shared" si="9"/>
        <v>8.331999999999999</v>
      </c>
      <c r="V17" s="59">
        <f t="shared" si="7"/>
        <v>84.98646464646464</v>
      </c>
      <c r="W17" s="61">
        <v>0.5625</v>
      </c>
      <c r="X17" s="59" t="s">
        <v>408</v>
      </c>
    </row>
    <row r="18" spans="1:24">
      <c r="A18" s="59">
        <v>16</v>
      </c>
      <c r="B18" s="44" t="s">
        <v>228</v>
      </c>
      <c r="C18" s="44" t="s">
        <v>172</v>
      </c>
      <c r="D18" s="59">
        <v>99</v>
      </c>
      <c r="E18" s="59">
        <f t="shared" si="0"/>
        <v>59.4</v>
      </c>
      <c r="F18" s="59">
        <v>95</v>
      </c>
      <c r="G18" s="59">
        <f t="shared" si="1"/>
        <v>38</v>
      </c>
      <c r="H18" s="59">
        <v>3</v>
      </c>
      <c r="I18" s="59">
        <f t="shared" si="2"/>
        <v>100.4</v>
      </c>
      <c r="J18" s="59">
        <f t="shared" si="3"/>
        <v>20.080000000000002</v>
      </c>
      <c r="K18" s="44">
        <v>75.054347826086953</v>
      </c>
      <c r="L18" s="44">
        <v>76</v>
      </c>
      <c r="M18" s="59">
        <f t="shared" si="4"/>
        <v>75.243478260869566</v>
      </c>
      <c r="N18" s="59"/>
      <c r="O18" s="59">
        <f t="shared" si="5"/>
        <v>75.243478260869566</v>
      </c>
      <c r="P18" s="59">
        <f t="shared" si="6"/>
        <v>52.670434782608694</v>
      </c>
      <c r="Q18" s="46">
        <v>73</v>
      </c>
      <c r="R18" s="59"/>
      <c r="S18" s="59">
        <v>100</v>
      </c>
      <c r="T18" s="59">
        <f t="shared" si="8"/>
        <v>83.8</v>
      </c>
      <c r="U18" s="59">
        <f t="shared" si="9"/>
        <v>8.3800000000000008</v>
      </c>
      <c r="V18" s="59">
        <f t="shared" si="7"/>
        <v>81.130434782608688</v>
      </c>
      <c r="W18" s="61">
        <v>0.5</v>
      </c>
      <c r="X18" s="59" t="s">
        <v>408</v>
      </c>
    </row>
    <row r="19" spans="1:24">
      <c r="A19" s="59">
        <v>17</v>
      </c>
      <c r="B19" s="44" t="s">
        <v>229</v>
      </c>
      <c r="C19" s="44" t="s">
        <v>195</v>
      </c>
      <c r="D19" s="59">
        <v>98.969696969696969</v>
      </c>
      <c r="E19" s="59">
        <f t="shared" si="0"/>
        <v>59.381818181818176</v>
      </c>
      <c r="F19" s="59">
        <v>85</v>
      </c>
      <c r="G19" s="59">
        <f t="shared" si="1"/>
        <v>34</v>
      </c>
      <c r="H19" s="59">
        <v>3</v>
      </c>
      <c r="I19" s="59">
        <f t="shared" si="2"/>
        <v>96.381818181818176</v>
      </c>
      <c r="J19" s="59">
        <f t="shared" si="3"/>
        <v>19.276363636363637</v>
      </c>
      <c r="K19" s="44">
        <v>68.104166666666671</v>
      </c>
      <c r="L19" s="44">
        <v>75.071428571428569</v>
      </c>
      <c r="M19" s="59">
        <f t="shared" si="4"/>
        <v>69.497619047619054</v>
      </c>
      <c r="N19" s="59"/>
      <c r="O19" s="59">
        <f t="shared" si="5"/>
        <v>69.497619047619054</v>
      </c>
      <c r="P19" s="59">
        <f t="shared" si="6"/>
        <v>48.648333333333333</v>
      </c>
      <c r="Q19" s="46">
        <v>52.3</v>
      </c>
      <c r="R19" s="59"/>
      <c r="S19" s="59">
        <v>100</v>
      </c>
      <c r="T19" s="59">
        <f t="shared" si="8"/>
        <v>71.38</v>
      </c>
      <c r="U19" s="59">
        <f t="shared" si="9"/>
        <v>7.1379999999999999</v>
      </c>
      <c r="V19" s="59">
        <f t="shared" si="7"/>
        <v>75.062696969696972</v>
      </c>
      <c r="W19" s="61">
        <v>0.125</v>
      </c>
      <c r="X19" s="59" t="s">
        <v>408</v>
      </c>
    </row>
    <row r="20" spans="1:24">
      <c r="A20" s="59">
        <v>18</v>
      </c>
      <c r="B20" s="44" t="s">
        <v>230</v>
      </c>
      <c r="C20" s="44" t="s">
        <v>188</v>
      </c>
      <c r="D20" s="59">
        <v>98.818181818181813</v>
      </c>
      <c r="E20" s="59">
        <f t="shared" si="0"/>
        <v>59.290909090909082</v>
      </c>
      <c r="F20" s="59">
        <v>80</v>
      </c>
      <c r="G20" s="59">
        <f t="shared" si="1"/>
        <v>32</v>
      </c>
      <c r="H20" s="59">
        <v>3</v>
      </c>
      <c r="I20" s="59">
        <f t="shared" si="2"/>
        <v>94.290909090909082</v>
      </c>
      <c r="J20" s="59">
        <f t="shared" si="3"/>
        <v>18.858181818181816</v>
      </c>
      <c r="K20" s="44">
        <v>63.544554455445542</v>
      </c>
      <c r="L20" s="44">
        <v>73.578947368421055</v>
      </c>
      <c r="M20" s="59">
        <f t="shared" si="4"/>
        <v>65.551433038040642</v>
      </c>
      <c r="N20" s="59"/>
      <c r="O20" s="59">
        <f t="shared" si="5"/>
        <v>65.551433038040642</v>
      </c>
      <c r="P20" s="59">
        <f t="shared" si="6"/>
        <v>45.886003126628445</v>
      </c>
      <c r="Q20" s="46">
        <v>70.099999999999994</v>
      </c>
      <c r="R20" s="59"/>
      <c r="S20" s="59">
        <v>100</v>
      </c>
      <c r="T20" s="59">
        <f t="shared" si="8"/>
        <v>82.06</v>
      </c>
      <c r="U20" s="59">
        <f t="shared" si="9"/>
        <v>8.2060000000000013</v>
      </c>
      <c r="V20" s="59">
        <f t="shared" si="7"/>
        <v>72.95018494481026</v>
      </c>
      <c r="W20" s="61">
        <v>0.3125</v>
      </c>
      <c r="X20" s="59" t="s">
        <v>408</v>
      </c>
    </row>
    <row r="21" spans="1:24">
      <c r="A21" s="59">
        <v>19</v>
      </c>
      <c r="B21" s="44" t="s">
        <v>231</v>
      </c>
      <c r="C21" s="44" t="s">
        <v>176</v>
      </c>
      <c r="D21" s="59">
        <v>98.848484848484844</v>
      </c>
      <c r="E21" s="59">
        <f t="shared" si="0"/>
        <v>59.309090909090905</v>
      </c>
      <c r="F21" s="59">
        <v>100</v>
      </c>
      <c r="G21" s="59">
        <f t="shared" si="1"/>
        <v>40</v>
      </c>
      <c r="H21" s="59">
        <v>3</v>
      </c>
      <c r="I21" s="59">
        <f t="shared" si="2"/>
        <v>102.30909090909091</v>
      </c>
      <c r="J21" s="59">
        <f t="shared" si="3"/>
        <v>20.461818181818185</v>
      </c>
      <c r="K21" s="44">
        <v>71.932432432432435</v>
      </c>
      <c r="L21" s="44">
        <v>72.666666666666671</v>
      </c>
      <c r="M21" s="59">
        <f t="shared" si="4"/>
        <v>72.079279279279291</v>
      </c>
      <c r="N21" s="59"/>
      <c r="O21" s="59">
        <f t="shared" si="5"/>
        <v>72.079279279279291</v>
      </c>
      <c r="P21" s="59">
        <f t="shared" si="6"/>
        <v>50.455495495495498</v>
      </c>
      <c r="Q21" s="46">
        <v>60.6</v>
      </c>
      <c r="R21" s="59"/>
      <c r="S21" s="59">
        <v>100</v>
      </c>
      <c r="T21" s="59">
        <f t="shared" si="8"/>
        <v>76.36</v>
      </c>
      <c r="U21" s="59">
        <f t="shared" si="9"/>
        <v>7.6360000000000001</v>
      </c>
      <c r="V21" s="59">
        <f t="shared" si="7"/>
        <v>78.553313677313682</v>
      </c>
      <c r="W21" s="61">
        <v>0.3125</v>
      </c>
      <c r="X21" s="59" t="s">
        <v>407</v>
      </c>
    </row>
    <row r="22" spans="1:24">
      <c r="A22" s="59">
        <v>20</v>
      </c>
      <c r="B22" s="44" t="s">
        <v>232</v>
      </c>
      <c r="C22" s="44" t="s">
        <v>198</v>
      </c>
      <c r="D22" s="59">
        <v>99.030303030303031</v>
      </c>
      <c r="E22" s="59">
        <f t="shared" si="0"/>
        <v>59.418181818181814</v>
      </c>
      <c r="F22" s="59">
        <v>90</v>
      </c>
      <c r="G22" s="59">
        <f t="shared" si="1"/>
        <v>36</v>
      </c>
      <c r="H22" s="59"/>
      <c r="I22" s="59">
        <f t="shared" si="2"/>
        <v>95.418181818181807</v>
      </c>
      <c r="J22" s="59">
        <f t="shared" si="3"/>
        <v>19.083636363636362</v>
      </c>
      <c r="K22" s="44">
        <v>65.626506024096386</v>
      </c>
      <c r="L22" s="44">
        <v>66.235294117647058</v>
      </c>
      <c r="M22" s="59">
        <f t="shared" si="4"/>
        <v>65.748263642806521</v>
      </c>
      <c r="N22" s="59"/>
      <c r="O22" s="59">
        <f t="shared" si="5"/>
        <v>65.748263642806521</v>
      </c>
      <c r="P22" s="59">
        <f t="shared" si="6"/>
        <v>46.02378454996456</v>
      </c>
      <c r="Q22" s="46">
        <v>64</v>
      </c>
      <c r="R22" s="59"/>
      <c r="S22" s="59">
        <v>100</v>
      </c>
      <c r="T22" s="59">
        <f t="shared" si="8"/>
        <v>78.400000000000006</v>
      </c>
      <c r="U22" s="59">
        <f t="shared" si="9"/>
        <v>7.8400000000000007</v>
      </c>
      <c r="V22" s="59">
        <f t="shared" si="7"/>
        <v>72.947420913600922</v>
      </c>
      <c r="W22" s="61">
        <v>6.25E-2</v>
      </c>
      <c r="X22" s="59" t="s">
        <v>408</v>
      </c>
    </row>
    <row r="23" spans="1:24">
      <c r="A23" s="59">
        <v>21</v>
      </c>
      <c r="B23" s="44" t="s">
        <v>233</v>
      </c>
      <c r="C23" s="44" t="s">
        <v>194</v>
      </c>
      <c r="D23" s="59">
        <v>99</v>
      </c>
      <c r="E23" s="59">
        <f t="shared" si="0"/>
        <v>59.4</v>
      </c>
      <c r="F23" s="59">
        <v>100</v>
      </c>
      <c r="G23" s="59">
        <f t="shared" si="1"/>
        <v>40</v>
      </c>
      <c r="H23" s="59">
        <v>3</v>
      </c>
      <c r="I23" s="59">
        <f t="shared" si="2"/>
        <v>102.4</v>
      </c>
      <c r="J23" s="59">
        <f t="shared" si="3"/>
        <v>20.480000000000004</v>
      </c>
      <c r="K23" s="44">
        <v>74.671428571428578</v>
      </c>
      <c r="L23" s="44">
        <v>80.36363636363636</v>
      </c>
      <c r="M23" s="59">
        <f t="shared" si="4"/>
        <v>75.809870129870134</v>
      </c>
      <c r="N23" s="59"/>
      <c r="O23" s="59">
        <f t="shared" si="5"/>
        <v>75.809870129870134</v>
      </c>
      <c r="P23" s="59">
        <f t="shared" si="6"/>
        <v>53.066909090909093</v>
      </c>
      <c r="Q23" s="46">
        <v>70.599999999999994</v>
      </c>
      <c r="R23" s="59"/>
      <c r="S23" s="59">
        <v>100</v>
      </c>
      <c r="T23" s="59">
        <f t="shared" si="8"/>
        <v>82.359999999999985</v>
      </c>
      <c r="U23" s="59">
        <f t="shared" si="9"/>
        <v>8.2359999999999989</v>
      </c>
      <c r="V23" s="59">
        <f t="shared" si="7"/>
        <v>81.782909090909101</v>
      </c>
      <c r="W23" s="61">
        <v>0.4375</v>
      </c>
      <c r="X23" s="59" t="s">
        <v>407</v>
      </c>
    </row>
    <row r="24" spans="1:24">
      <c r="A24" s="59">
        <v>22</v>
      </c>
      <c r="B24" s="44" t="s">
        <v>234</v>
      </c>
      <c r="C24" s="44" t="s">
        <v>163</v>
      </c>
      <c r="D24" s="59">
        <v>98.909090909090907</v>
      </c>
      <c r="E24" s="59">
        <f t="shared" si="0"/>
        <v>59.345454545454544</v>
      </c>
      <c r="F24" s="59">
        <v>90</v>
      </c>
      <c r="G24" s="59">
        <f t="shared" si="1"/>
        <v>36</v>
      </c>
      <c r="H24" s="59">
        <v>3</v>
      </c>
      <c r="I24" s="59">
        <f t="shared" si="2"/>
        <v>98.345454545454544</v>
      </c>
      <c r="J24" s="59">
        <f t="shared" si="3"/>
        <v>19.669090909090912</v>
      </c>
      <c r="K24" s="44">
        <v>65.564705882352939</v>
      </c>
      <c r="L24" s="44">
        <v>71.705882352941174</v>
      </c>
      <c r="M24" s="59">
        <f t="shared" si="4"/>
        <v>66.792941176470592</v>
      </c>
      <c r="N24" s="59"/>
      <c r="O24" s="59">
        <f t="shared" si="5"/>
        <v>66.792941176470592</v>
      </c>
      <c r="P24" s="59">
        <f t="shared" si="6"/>
        <v>46.75505882352941</v>
      </c>
      <c r="Q24" s="46">
        <v>66.599999999999994</v>
      </c>
      <c r="R24" s="59"/>
      <c r="S24" s="59">
        <v>100</v>
      </c>
      <c r="T24" s="59">
        <f t="shared" si="8"/>
        <v>79.959999999999994</v>
      </c>
      <c r="U24" s="59">
        <f t="shared" si="9"/>
        <v>7.9959999999999996</v>
      </c>
      <c r="V24" s="59">
        <f t="shared" si="7"/>
        <v>74.420149732620317</v>
      </c>
      <c r="W24" s="61">
        <v>0.25</v>
      </c>
      <c r="X24" s="59" t="s">
        <v>408</v>
      </c>
    </row>
    <row r="25" spans="1:24">
      <c r="A25" s="59">
        <v>23</v>
      </c>
      <c r="B25" s="44" t="s">
        <v>235</v>
      </c>
      <c r="C25" s="44" t="s">
        <v>192</v>
      </c>
      <c r="D25" s="59">
        <v>98.848484848484844</v>
      </c>
      <c r="E25" s="59">
        <f t="shared" si="0"/>
        <v>59.309090909090905</v>
      </c>
      <c r="F25" s="59">
        <v>100</v>
      </c>
      <c r="G25" s="59">
        <f t="shared" si="1"/>
        <v>40</v>
      </c>
      <c r="H25" s="59">
        <v>3.7</v>
      </c>
      <c r="I25" s="59">
        <f t="shared" si="2"/>
        <v>103.00909090909092</v>
      </c>
      <c r="J25" s="59">
        <f t="shared" si="3"/>
        <v>20.601818181818185</v>
      </c>
      <c r="K25" s="44">
        <v>71.604651162790702</v>
      </c>
      <c r="L25" s="44">
        <v>72.583333333333329</v>
      </c>
      <c r="M25" s="59">
        <f t="shared" si="4"/>
        <v>71.800387596899228</v>
      </c>
      <c r="N25" s="59"/>
      <c r="O25" s="59">
        <f t="shared" si="5"/>
        <v>71.800387596899228</v>
      </c>
      <c r="P25" s="59">
        <f t="shared" si="6"/>
        <v>50.260271317829456</v>
      </c>
      <c r="Q25" s="46">
        <v>70.900000000000006</v>
      </c>
      <c r="R25" s="59">
        <v>2</v>
      </c>
      <c r="S25" s="59">
        <v>100</v>
      </c>
      <c r="T25" s="59">
        <f t="shared" si="8"/>
        <v>84.539999999999992</v>
      </c>
      <c r="U25" s="59">
        <f t="shared" si="9"/>
        <v>8.4539999999999988</v>
      </c>
      <c r="V25" s="59">
        <f t="shared" si="7"/>
        <v>79.316089499647632</v>
      </c>
      <c r="W25" s="61">
        <v>0.25</v>
      </c>
      <c r="X25" s="59" t="s">
        <v>407</v>
      </c>
    </row>
    <row r="26" spans="1:24">
      <c r="A26" s="59">
        <v>24</v>
      </c>
      <c r="B26" s="44" t="s">
        <v>236</v>
      </c>
      <c r="C26" s="44" t="s">
        <v>119</v>
      </c>
      <c r="D26" s="59">
        <v>99.121212121212125</v>
      </c>
      <c r="E26" s="59">
        <f t="shared" si="0"/>
        <v>59.472727272727269</v>
      </c>
      <c r="F26" s="59">
        <v>100</v>
      </c>
      <c r="G26" s="59">
        <f t="shared" si="1"/>
        <v>40</v>
      </c>
      <c r="H26" s="59"/>
      <c r="I26" s="59">
        <f t="shared" si="2"/>
        <v>99.472727272727269</v>
      </c>
      <c r="J26" s="59">
        <f t="shared" si="3"/>
        <v>19.894545454545455</v>
      </c>
      <c r="K26" s="44">
        <v>83.685714285714283</v>
      </c>
      <c r="L26" s="44">
        <v>87.526315789473685</v>
      </c>
      <c r="M26" s="59">
        <f t="shared" si="4"/>
        <v>84.453834586466172</v>
      </c>
      <c r="N26" s="59">
        <v>4</v>
      </c>
      <c r="O26" s="59">
        <f t="shared" si="5"/>
        <v>88.453834586466172</v>
      </c>
      <c r="P26" s="59">
        <f t="shared" si="6"/>
        <v>61.917684210526318</v>
      </c>
      <c r="Q26" s="46">
        <v>61.9</v>
      </c>
      <c r="R26" s="59"/>
      <c r="S26" s="59">
        <v>100</v>
      </c>
      <c r="T26" s="59">
        <f t="shared" si="8"/>
        <v>77.14</v>
      </c>
      <c r="U26" s="59">
        <f t="shared" si="9"/>
        <v>7.7140000000000004</v>
      </c>
      <c r="V26" s="59">
        <f t="shared" si="7"/>
        <v>89.526229665071767</v>
      </c>
      <c r="W26" s="61">
        <v>0.875</v>
      </c>
      <c r="X26" s="59" t="s">
        <v>407</v>
      </c>
    </row>
    <row r="27" spans="1:24">
      <c r="A27" s="59">
        <v>25</v>
      </c>
      <c r="B27" s="44" t="s">
        <v>237</v>
      </c>
      <c r="C27" s="44" t="s">
        <v>152</v>
      </c>
      <c r="D27" s="59">
        <v>99.242424242424249</v>
      </c>
      <c r="E27" s="59">
        <f t="shared" si="0"/>
        <v>59.545454545454547</v>
      </c>
      <c r="F27" s="59">
        <v>100</v>
      </c>
      <c r="G27" s="59">
        <f t="shared" si="1"/>
        <v>40</v>
      </c>
      <c r="H27" s="59"/>
      <c r="I27" s="59">
        <f t="shared" si="2"/>
        <v>99.545454545454547</v>
      </c>
      <c r="J27" s="59">
        <f t="shared" si="3"/>
        <v>19.90909090909091</v>
      </c>
      <c r="K27" s="44">
        <v>86.2</v>
      </c>
      <c r="L27" s="44">
        <v>85.4</v>
      </c>
      <c r="M27" s="59">
        <f t="shared" si="4"/>
        <v>86.04</v>
      </c>
      <c r="N27" s="59">
        <v>4.5</v>
      </c>
      <c r="O27" s="59">
        <f t="shared" si="5"/>
        <v>90.54</v>
      </c>
      <c r="P27" s="59">
        <f t="shared" si="6"/>
        <v>63.378</v>
      </c>
      <c r="Q27" s="46">
        <v>74.7</v>
      </c>
      <c r="R27" s="59"/>
      <c r="S27" s="59">
        <v>100</v>
      </c>
      <c r="T27" s="59">
        <f t="shared" si="8"/>
        <v>84.82</v>
      </c>
      <c r="U27" s="59">
        <f t="shared" si="9"/>
        <v>8.4819999999999993</v>
      </c>
      <c r="V27" s="59">
        <f t="shared" si="7"/>
        <v>91.769090909090906</v>
      </c>
      <c r="W27" s="61">
        <v>0.875</v>
      </c>
      <c r="X27" s="59" t="s">
        <v>407</v>
      </c>
    </row>
    <row r="28" spans="1:24">
      <c r="A28" s="59">
        <v>26</v>
      </c>
      <c r="B28" s="44" t="s">
        <v>238</v>
      </c>
      <c r="C28" s="44" t="s">
        <v>112</v>
      </c>
      <c r="D28" s="59">
        <v>99</v>
      </c>
      <c r="E28" s="59">
        <f t="shared" si="0"/>
        <v>59.4</v>
      </c>
      <c r="F28" s="59">
        <v>100</v>
      </c>
      <c r="G28" s="59">
        <f t="shared" si="1"/>
        <v>40</v>
      </c>
      <c r="H28" s="59"/>
      <c r="I28" s="59">
        <f t="shared" si="2"/>
        <v>99.4</v>
      </c>
      <c r="J28" s="59">
        <f t="shared" si="3"/>
        <v>19.880000000000003</v>
      </c>
      <c r="K28" s="44">
        <v>86.628571428571433</v>
      </c>
      <c r="L28" s="44">
        <v>87.85</v>
      </c>
      <c r="M28" s="59">
        <f t="shared" si="4"/>
        <v>86.872857142857157</v>
      </c>
      <c r="N28" s="59">
        <v>4</v>
      </c>
      <c r="O28" s="59">
        <f t="shared" si="5"/>
        <v>90.872857142857157</v>
      </c>
      <c r="P28" s="59">
        <f t="shared" si="6"/>
        <v>63.611000000000004</v>
      </c>
      <c r="Q28" s="46">
        <v>67</v>
      </c>
      <c r="R28" s="59"/>
      <c r="S28" s="59">
        <v>100</v>
      </c>
      <c r="T28" s="59">
        <f t="shared" si="8"/>
        <v>80.199999999999989</v>
      </c>
      <c r="U28" s="59">
        <f t="shared" si="9"/>
        <v>8.02</v>
      </c>
      <c r="V28" s="59">
        <f t="shared" si="7"/>
        <v>91.51100000000001</v>
      </c>
      <c r="W28" s="61">
        <v>1</v>
      </c>
      <c r="X28" s="59" t="s">
        <v>407</v>
      </c>
    </row>
    <row r="29" spans="1:24">
      <c r="A29" s="59">
        <v>27</v>
      </c>
      <c r="B29" s="44" t="s">
        <v>239</v>
      </c>
      <c r="C29" s="44" t="s">
        <v>167</v>
      </c>
      <c r="D29" s="59">
        <v>98.939393939393938</v>
      </c>
      <c r="E29" s="59">
        <f t="shared" si="0"/>
        <v>59.36363636363636</v>
      </c>
      <c r="F29" s="59">
        <v>90</v>
      </c>
      <c r="G29" s="59">
        <f t="shared" si="1"/>
        <v>36</v>
      </c>
      <c r="H29" s="59"/>
      <c r="I29" s="59">
        <f t="shared" si="2"/>
        <v>95.36363636363636</v>
      </c>
      <c r="J29" s="59">
        <f t="shared" si="3"/>
        <v>19.072727272727274</v>
      </c>
      <c r="K29" s="44">
        <v>69.674418604651166</v>
      </c>
      <c r="L29" s="44">
        <v>71.705882352941174</v>
      </c>
      <c r="M29" s="59">
        <f t="shared" si="4"/>
        <v>70.080711354309173</v>
      </c>
      <c r="N29" s="59"/>
      <c r="O29" s="59">
        <f t="shared" si="5"/>
        <v>70.080711354309173</v>
      </c>
      <c r="P29" s="59">
        <f t="shared" si="6"/>
        <v>49.056497948016421</v>
      </c>
      <c r="Q29" s="46">
        <v>69.7</v>
      </c>
      <c r="R29" s="59"/>
      <c r="S29" s="59">
        <v>100</v>
      </c>
      <c r="T29" s="59">
        <f t="shared" si="8"/>
        <v>81.819999999999993</v>
      </c>
      <c r="U29" s="59">
        <f t="shared" si="9"/>
        <v>8.1820000000000004</v>
      </c>
      <c r="V29" s="59">
        <f t="shared" si="7"/>
        <v>76.311225220743694</v>
      </c>
      <c r="W29" s="61">
        <v>0.3125</v>
      </c>
      <c r="X29" s="59" t="s">
        <v>408</v>
      </c>
    </row>
    <row r="30" spans="1:24">
      <c r="A30" s="59">
        <v>28</v>
      </c>
      <c r="B30" s="44" t="s">
        <v>240</v>
      </c>
      <c r="C30" s="44" t="s">
        <v>148</v>
      </c>
      <c r="D30" s="59">
        <v>99</v>
      </c>
      <c r="E30" s="59">
        <f t="shared" si="0"/>
        <v>59.4</v>
      </c>
      <c r="F30" s="59">
        <v>100</v>
      </c>
      <c r="G30" s="59">
        <f t="shared" si="1"/>
        <v>40</v>
      </c>
      <c r="H30" s="59">
        <v>6</v>
      </c>
      <c r="I30" s="59">
        <f t="shared" si="2"/>
        <v>105.4</v>
      </c>
      <c r="J30" s="59">
        <f t="shared" si="3"/>
        <v>21.080000000000002</v>
      </c>
      <c r="K30" s="44">
        <v>80.171428571428578</v>
      </c>
      <c r="L30" s="44">
        <v>73.75</v>
      </c>
      <c r="M30" s="59">
        <f t="shared" si="4"/>
        <v>78.887142857142862</v>
      </c>
      <c r="N30" s="59">
        <v>6</v>
      </c>
      <c r="O30" s="59">
        <f t="shared" si="5"/>
        <v>84.887142857142862</v>
      </c>
      <c r="P30" s="59">
        <f t="shared" si="6"/>
        <v>59.420999999999999</v>
      </c>
      <c r="Q30" s="46">
        <v>64</v>
      </c>
      <c r="R30" s="59"/>
      <c r="S30" s="59">
        <v>100</v>
      </c>
      <c r="T30" s="59">
        <f t="shared" si="8"/>
        <v>78.400000000000006</v>
      </c>
      <c r="U30" s="59">
        <f t="shared" si="9"/>
        <v>7.8400000000000007</v>
      </c>
      <c r="V30" s="59">
        <f t="shared" si="7"/>
        <v>88.341000000000008</v>
      </c>
      <c r="W30" s="61">
        <v>0.5625</v>
      </c>
      <c r="X30" s="59" t="s">
        <v>407</v>
      </c>
    </row>
    <row r="31" spans="1:24">
      <c r="A31" s="59">
        <v>29</v>
      </c>
      <c r="B31" s="44" t="s">
        <v>241</v>
      </c>
      <c r="C31" s="44" t="s">
        <v>154</v>
      </c>
      <c r="D31" s="59">
        <v>98.909090909090907</v>
      </c>
      <c r="E31" s="59">
        <f t="shared" si="0"/>
        <v>59.345454545454544</v>
      </c>
      <c r="F31" s="59">
        <v>100</v>
      </c>
      <c r="G31" s="59">
        <f t="shared" si="1"/>
        <v>40</v>
      </c>
      <c r="H31" s="59"/>
      <c r="I31" s="59">
        <f t="shared" si="2"/>
        <v>99.345454545454544</v>
      </c>
      <c r="J31" s="59">
        <f t="shared" si="3"/>
        <v>19.869090909090911</v>
      </c>
      <c r="K31" s="44">
        <v>78.071428571428569</v>
      </c>
      <c r="L31" s="44">
        <v>82.785714285714292</v>
      </c>
      <c r="M31" s="59">
        <f t="shared" si="4"/>
        <v>79.01428571428572</v>
      </c>
      <c r="N31" s="59"/>
      <c r="O31" s="59">
        <f t="shared" si="5"/>
        <v>79.01428571428572</v>
      </c>
      <c r="P31" s="59">
        <f t="shared" si="6"/>
        <v>55.31</v>
      </c>
      <c r="Q31" s="46">
        <v>71</v>
      </c>
      <c r="R31" s="59"/>
      <c r="S31" s="59">
        <v>100</v>
      </c>
      <c r="T31" s="59">
        <f t="shared" si="8"/>
        <v>82.6</v>
      </c>
      <c r="U31" s="59">
        <f t="shared" si="9"/>
        <v>8.26</v>
      </c>
      <c r="V31" s="59">
        <f t="shared" si="7"/>
        <v>83.439090909090922</v>
      </c>
      <c r="W31" s="61">
        <v>0.5</v>
      </c>
      <c r="X31" s="59" t="s">
        <v>407</v>
      </c>
    </row>
    <row r="32" spans="1:24">
      <c r="A32" s="59">
        <v>30</v>
      </c>
      <c r="B32" s="44" t="s">
        <v>242</v>
      </c>
      <c r="C32" s="44" t="s">
        <v>83</v>
      </c>
      <c r="D32" s="59">
        <v>99</v>
      </c>
      <c r="E32" s="59">
        <f t="shared" si="0"/>
        <v>59.4</v>
      </c>
      <c r="F32" s="59">
        <v>100</v>
      </c>
      <c r="G32" s="59">
        <f t="shared" si="1"/>
        <v>40</v>
      </c>
      <c r="H32" s="59">
        <v>8</v>
      </c>
      <c r="I32" s="59">
        <f t="shared" si="2"/>
        <v>107.4</v>
      </c>
      <c r="J32" s="59">
        <f t="shared" si="3"/>
        <v>21.480000000000004</v>
      </c>
      <c r="K32" s="44">
        <v>85.842857142857142</v>
      </c>
      <c r="L32" s="44">
        <v>85.466666666666669</v>
      </c>
      <c r="M32" s="59">
        <f t="shared" si="4"/>
        <v>85.76761904761905</v>
      </c>
      <c r="N32" s="59">
        <v>32.333329999999997</v>
      </c>
      <c r="O32" s="59">
        <f t="shared" si="5"/>
        <v>118.10094904761905</v>
      </c>
      <c r="P32" s="59">
        <f t="shared" si="6"/>
        <v>82.670664333333335</v>
      </c>
      <c r="Q32" s="46">
        <v>60</v>
      </c>
      <c r="R32" s="59"/>
      <c r="S32" s="59">
        <v>100</v>
      </c>
      <c r="T32" s="59">
        <f t="shared" si="8"/>
        <v>76</v>
      </c>
      <c r="U32" s="59">
        <f t="shared" si="9"/>
        <v>7.6000000000000005</v>
      </c>
      <c r="V32" s="59">
        <f t="shared" si="7"/>
        <v>111.75066433333333</v>
      </c>
      <c r="W32" s="61">
        <v>0.9375</v>
      </c>
      <c r="X32" s="59" t="s">
        <v>407</v>
      </c>
    </row>
    <row r="33" spans="1:24">
      <c r="A33" s="59">
        <v>31</v>
      </c>
      <c r="B33" s="44" t="s">
        <v>243</v>
      </c>
      <c r="C33" s="44" t="s">
        <v>103</v>
      </c>
      <c r="D33" s="59">
        <v>99.151515151515156</v>
      </c>
      <c r="E33" s="59">
        <f t="shared" si="0"/>
        <v>59.490909090909092</v>
      </c>
      <c r="F33" s="59">
        <v>100</v>
      </c>
      <c r="G33" s="59">
        <f t="shared" si="1"/>
        <v>40</v>
      </c>
      <c r="H33" s="59"/>
      <c r="I33" s="59">
        <f t="shared" si="2"/>
        <v>99.490909090909099</v>
      </c>
      <c r="J33" s="59">
        <f t="shared" si="3"/>
        <v>19.898181818181822</v>
      </c>
      <c r="K33" s="44">
        <v>87.628571428571433</v>
      </c>
      <c r="L33" s="44">
        <v>90.857142857142861</v>
      </c>
      <c r="M33" s="59">
        <f t="shared" si="4"/>
        <v>88.274285714285725</v>
      </c>
      <c r="N33" s="59">
        <v>15</v>
      </c>
      <c r="O33" s="59">
        <f t="shared" si="5"/>
        <v>103.27428571428572</v>
      </c>
      <c r="P33" s="59">
        <f t="shared" si="6"/>
        <v>72.292000000000002</v>
      </c>
      <c r="Q33" s="46">
        <v>62.8</v>
      </c>
      <c r="R33" s="59"/>
      <c r="S33" s="59">
        <v>100</v>
      </c>
      <c r="T33" s="59">
        <f t="shared" si="8"/>
        <v>77.680000000000007</v>
      </c>
      <c r="U33" s="59">
        <f t="shared" si="9"/>
        <v>7.7680000000000007</v>
      </c>
      <c r="V33" s="59">
        <f t="shared" si="7"/>
        <v>99.958181818181828</v>
      </c>
      <c r="W33" s="61">
        <v>0.9375</v>
      </c>
      <c r="X33" s="59" t="s">
        <v>407</v>
      </c>
    </row>
    <row r="34" spans="1:24">
      <c r="A34" s="59">
        <v>32</v>
      </c>
      <c r="B34" s="44" t="s">
        <v>244</v>
      </c>
      <c r="C34" s="44" t="s">
        <v>142</v>
      </c>
      <c r="D34" s="59">
        <v>98.696969696969703</v>
      </c>
      <c r="E34" s="59">
        <f t="shared" si="0"/>
        <v>59.218181818181819</v>
      </c>
      <c r="F34" s="59">
        <v>95</v>
      </c>
      <c r="G34" s="59">
        <f t="shared" si="1"/>
        <v>38</v>
      </c>
      <c r="H34" s="59"/>
      <c r="I34" s="59">
        <f t="shared" si="2"/>
        <v>97.218181818181819</v>
      </c>
      <c r="J34" s="59">
        <f t="shared" si="3"/>
        <v>19.443636363636365</v>
      </c>
      <c r="K34" s="44">
        <v>67.542857142857144</v>
      </c>
      <c r="L34" s="44">
        <v>74.214285714285708</v>
      </c>
      <c r="M34" s="59">
        <f t="shared" si="4"/>
        <v>68.877142857142857</v>
      </c>
      <c r="N34" s="59"/>
      <c r="O34" s="59">
        <f t="shared" si="5"/>
        <v>68.877142857142857</v>
      </c>
      <c r="P34" s="59">
        <f t="shared" si="6"/>
        <v>48.213999999999999</v>
      </c>
      <c r="Q34" s="46">
        <v>60</v>
      </c>
      <c r="R34" s="59">
        <v>10</v>
      </c>
      <c r="S34" s="59">
        <v>100</v>
      </c>
      <c r="T34" s="59">
        <f t="shared" si="8"/>
        <v>86</v>
      </c>
      <c r="U34" s="59">
        <f t="shared" si="9"/>
        <v>8.6</v>
      </c>
      <c r="V34" s="59">
        <f t="shared" si="7"/>
        <v>76.257636363636351</v>
      </c>
      <c r="W34" s="61">
        <v>0.125</v>
      </c>
      <c r="X34" s="59" t="s">
        <v>408</v>
      </c>
    </row>
    <row r="35" spans="1:24" ht="14.25">
      <c r="A35" s="59">
        <v>33</v>
      </c>
      <c r="B35" s="44" t="s">
        <v>249</v>
      </c>
      <c r="C35" s="44" t="s">
        <v>147</v>
      </c>
      <c r="D35" s="62">
        <v>99.59375</v>
      </c>
      <c r="E35" s="59">
        <f t="shared" si="0"/>
        <v>59.756249999999994</v>
      </c>
      <c r="F35" s="59">
        <v>100</v>
      </c>
      <c r="G35" s="59">
        <f t="shared" si="1"/>
        <v>40</v>
      </c>
      <c r="H35" s="59"/>
      <c r="I35" s="59">
        <f t="shared" si="2"/>
        <v>99.756249999999994</v>
      </c>
      <c r="J35" s="59">
        <f t="shared" si="3"/>
        <v>19.951250000000002</v>
      </c>
      <c r="K35" s="44">
        <v>79.3125</v>
      </c>
      <c r="L35" s="44">
        <v>84.727272727272734</v>
      </c>
      <c r="M35" s="59">
        <f t="shared" ref="M35:M64" si="10">K35*0.8+L35*0.2</f>
        <v>80.395454545454555</v>
      </c>
      <c r="N35" s="59"/>
      <c r="O35" s="59">
        <f t="shared" si="5"/>
        <v>80.395454545454555</v>
      </c>
      <c r="P35" s="59">
        <f t="shared" si="6"/>
        <v>56.276818181818186</v>
      </c>
      <c r="Q35" s="46">
        <v>71.5</v>
      </c>
      <c r="R35" s="59"/>
      <c r="S35" s="59">
        <v>100</v>
      </c>
      <c r="T35" s="59">
        <f t="shared" si="8"/>
        <v>82.9</v>
      </c>
      <c r="U35" s="59">
        <f t="shared" si="9"/>
        <v>8.2900000000000009</v>
      </c>
      <c r="V35" s="59">
        <f t="shared" si="7"/>
        <v>84.518068181818194</v>
      </c>
      <c r="W35" s="61">
        <v>0.4375</v>
      </c>
      <c r="X35" s="59" t="s">
        <v>407</v>
      </c>
    </row>
    <row r="36" spans="1:24" ht="14.25">
      <c r="A36" s="59">
        <v>34</v>
      </c>
      <c r="B36" s="44" t="s">
        <v>250</v>
      </c>
      <c r="C36" s="44" t="s">
        <v>155</v>
      </c>
      <c r="D36" s="62">
        <v>99.59375</v>
      </c>
      <c r="E36" s="59">
        <f t="shared" si="0"/>
        <v>59.756249999999994</v>
      </c>
      <c r="F36" s="59">
        <v>100</v>
      </c>
      <c r="G36" s="59">
        <f t="shared" si="1"/>
        <v>40</v>
      </c>
      <c r="H36" s="59"/>
      <c r="I36" s="59">
        <f t="shared" si="2"/>
        <v>99.756249999999994</v>
      </c>
      <c r="J36" s="59">
        <f t="shared" si="3"/>
        <v>19.951250000000002</v>
      </c>
      <c r="K36" s="44">
        <v>83.824324324324323</v>
      </c>
      <c r="L36" s="44">
        <v>82.777777777777771</v>
      </c>
      <c r="M36" s="59">
        <f t="shared" si="10"/>
        <v>83.615015015015018</v>
      </c>
      <c r="N36" s="59"/>
      <c r="O36" s="59">
        <f t="shared" si="5"/>
        <v>83.615015015015018</v>
      </c>
      <c r="P36" s="59">
        <f t="shared" si="6"/>
        <v>58.53051051051051</v>
      </c>
      <c r="Q36" s="46">
        <v>71.400000000000006</v>
      </c>
      <c r="R36" s="59"/>
      <c r="S36" s="59">
        <v>100</v>
      </c>
      <c r="T36" s="59">
        <f t="shared" si="8"/>
        <v>82.84</v>
      </c>
      <c r="U36" s="59">
        <f t="shared" si="9"/>
        <v>8.2840000000000007</v>
      </c>
      <c r="V36" s="59">
        <f t="shared" si="7"/>
        <v>86.765760510510518</v>
      </c>
      <c r="W36" s="61">
        <v>0.8125</v>
      </c>
      <c r="X36" s="59" t="s">
        <v>407</v>
      </c>
    </row>
    <row r="37" spans="1:24" ht="14.25">
      <c r="A37" s="59">
        <v>35</v>
      </c>
      <c r="B37" s="44" t="s">
        <v>251</v>
      </c>
      <c r="C37" s="44" t="s">
        <v>175</v>
      </c>
      <c r="D37" s="62">
        <v>99.625</v>
      </c>
      <c r="E37" s="59">
        <f t="shared" si="0"/>
        <v>59.774999999999999</v>
      </c>
      <c r="F37" s="59">
        <v>75</v>
      </c>
      <c r="G37" s="59">
        <f t="shared" si="1"/>
        <v>30</v>
      </c>
      <c r="H37" s="59"/>
      <c r="I37" s="59">
        <f t="shared" si="2"/>
        <v>89.775000000000006</v>
      </c>
      <c r="J37" s="59">
        <f t="shared" si="3"/>
        <v>17.955000000000002</v>
      </c>
      <c r="K37" s="44">
        <v>72.865853658536579</v>
      </c>
      <c r="L37" s="44">
        <v>68.090909090909093</v>
      </c>
      <c r="M37" s="59">
        <f t="shared" si="10"/>
        <v>71.910864745011082</v>
      </c>
      <c r="N37" s="59"/>
      <c r="O37" s="59">
        <f t="shared" si="5"/>
        <v>71.910864745011082</v>
      </c>
      <c r="P37" s="59">
        <f t="shared" si="6"/>
        <v>50.337605321507752</v>
      </c>
      <c r="Q37" s="46">
        <v>78</v>
      </c>
      <c r="R37" s="59"/>
      <c r="S37" s="59">
        <v>100</v>
      </c>
      <c r="T37" s="59">
        <f t="shared" si="8"/>
        <v>86.8</v>
      </c>
      <c r="U37" s="59">
        <f t="shared" si="9"/>
        <v>8.68</v>
      </c>
      <c r="V37" s="59">
        <f t="shared" si="7"/>
        <v>76.972605321507757</v>
      </c>
      <c r="W37" s="61">
        <v>0.4375</v>
      </c>
      <c r="X37" s="59" t="s">
        <v>408</v>
      </c>
    </row>
    <row r="38" spans="1:24" ht="14.25">
      <c r="A38" s="59">
        <v>36</v>
      </c>
      <c r="B38" s="44" t="s">
        <v>252</v>
      </c>
      <c r="C38" s="44" t="s">
        <v>182</v>
      </c>
      <c r="D38" s="62">
        <v>99.53125</v>
      </c>
      <c r="E38" s="59">
        <f t="shared" si="0"/>
        <v>59.71875</v>
      </c>
      <c r="F38" s="59">
        <v>79</v>
      </c>
      <c r="G38" s="59">
        <f t="shared" si="1"/>
        <v>31.6</v>
      </c>
      <c r="H38" s="59"/>
      <c r="I38" s="59">
        <f t="shared" si="2"/>
        <v>91.318749999999994</v>
      </c>
      <c r="J38" s="59">
        <f t="shared" si="3"/>
        <v>18.263749999999998</v>
      </c>
      <c r="K38" s="44">
        <v>62.835164835164832</v>
      </c>
      <c r="L38" s="44">
        <v>63.375</v>
      </c>
      <c r="M38" s="59">
        <f t="shared" si="10"/>
        <v>62.943131868131871</v>
      </c>
      <c r="N38" s="59"/>
      <c r="O38" s="59">
        <f t="shared" si="5"/>
        <v>62.943131868131871</v>
      </c>
      <c r="P38" s="59">
        <f t="shared" si="6"/>
        <v>44.060192307692304</v>
      </c>
      <c r="Q38" s="46">
        <v>74.599999999999994</v>
      </c>
      <c r="R38" s="59"/>
      <c r="S38" s="59">
        <v>100</v>
      </c>
      <c r="T38" s="59">
        <f t="shared" si="8"/>
        <v>84.759999999999991</v>
      </c>
      <c r="U38" s="59">
        <f t="shared" si="9"/>
        <v>8.4759999999999991</v>
      </c>
      <c r="V38" s="59">
        <f t="shared" si="7"/>
        <v>70.799942307692305</v>
      </c>
      <c r="W38" s="61">
        <v>0.125</v>
      </c>
      <c r="X38" s="59" t="s">
        <v>408</v>
      </c>
    </row>
    <row r="39" spans="1:24" ht="14.25">
      <c r="A39" s="59">
        <v>37</v>
      </c>
      <c r="B39" s="44" t="s">
        <v>253</v>
      </c>
      <c r="C39" s="44" t="s">
        <v>105</v>
      </c>
      <c r="D39" s="62">
        <v>99.4375</v>
      </c>
      <c r="E39" s="59">
        <f t="shared" si="0"/>
        <v>59.662499999999994</v>
      </c>
      <c r="F39" s="59">
        <v>100</v>
      </c>
      <c r="G39" s="59">
        <f t="shared" si="1"/>
        <v>40</v>
      </c>
      <c r="H39" s="59">
        <v>5</v>
      </c>
      <c r="I39" s="59">
        <f t="shared" si="2"/>
        <v>104.66249999999999</v>
      </c>
      <c r="J39" s="59">
        <f t="shared" si="3"/>
        <v>20.932500000000001</v>
      </c>
      <c r="K39" s="44">
        <v>86.742424242424249</v>
      </c>
      <c r="L39" s="44">
        <v>89.083333333333329</v>
      </c>
      <c r="M39" s="59">
        <f t="shared" si="10"/>
        <v>87.210606060606068</v>
      </c>
      <c r="N39" s="59">
        <v>12</v>
      </c>
      <c r="O39" s="59">
        <f t="shared" si="5"/>
        <v>99.210606060606068</v>
      </c>
      <c r="P39" s="59">
        <f t="shared" si="6"/>
        <v>69.447424242424248</v>
      </c>
      <c r="Q39" s="46">
        <v>86</v>
      </c>
      <c r="R39" s="59">
        <v>20</v>
      </c>
      <c r="S39" s="59">
        <v>100</v>
      </c>
      <c r="T39" s="59">
        <f t="shared" si="8"/>
        <v>111.6</v>
      </c>
      <c r="U39" s="59">
        <f t="shared" si="9"/>
        <v>11.16</v>
      </c>
      <c r="V39" s="59">
        <f t="shared" si="7"/>
        <v>101.53992424242425</v>
      </c>
      <c r="W39" s="61">
        <v>0.9375</v>
      </c>
      <c r="X39" s="59" t="s">
        <v>407</v>
      </c>
    </row>
    <row r="40" spans="1:24" ht="14.25">
      <c r="A40" s="59">
        <v>38</v>
      </c>
      <c r="B40" s="44" t="s">
        <v>254</v>
      </c>
      <c r="C40" s="44" t="s">
        <v>149</v>
      </c>
      <c r="D40" s="62">
        <v>99.59375</v>
      </c>
      <c r="E40" s="59">
        <f t="shared" si="0"/>
        <v>59.756249999999994</v>
      </c>
      <c r="F40" s="59">
        <v>95</v>
      </c>
      <c r="G40" s="59">
        <f t="shared" si="1"/>
        <v>38</v>
      </c>
      <c r="H40" s="59">
        <v>7</v>
      </c>
      <c r="I40" s="59">
        <f t="shared" si="2"/>
        <v>104.75624999999999</v>
      </c>
      <c r="J40" s="59">
        <f t="shared" si="3"/>
        <v>20.951250000000002</v>
      </c>
      <c r="K40" s="44">
        <v>70.256756756756758</v>
      </c>
      <c r="L40" s="44">
        <v>73.900000000000006</v>
      </c>
      <c r="M40" s="59">
        <f t="shared" si="10"/>
        <v>70.985405405405402</v>
      </c>
      <c r="N40" s="59"/>
      <c r="O40" s="59">
        <f t="shared" si="5"/>
        <v>70.985405405405402</v>
      </c>
      <c r="P40" s="59">
        <f t="shared" si="6"/>
        <v>49.689783783783781</v>
      </c>
      <c r="Q40" s="46">
        <v>78.400000000000006</v>
      </c>
      <c r="R40" s="59">
        <v>13.333299999999999</v>
      </c>
      <c r="S40" s="59">
        <v>100</v>
      </c>
      <c r="T40" s="59">
        <f t="shared" si="8"/>
        <v>100.3733</v>
      </c>
      <c r="U40" s="59">
        <f t="shared" si="9"/>
        <v>10.037330000000001</v>
      </c>
      <c r="V40" s="59">
        <f t="shared" si="7"/>
        <v>80.67836378378378</v>
      </c>
      <c r="W40" s="61">
        <v>0.375</v>
      </c>
      <c r="X40" s="59" t="s">
        <v>408</v>
      </c>
    </row>
    <row r="41" spans="1:24" ht="14.25">
      <c r="A41" s="59">
        <v>39</v>
      </c>
      <c r="B41" s="44" t="s">
        <v>255</v>
      </c>
      <c r="C41" s="44" t="s">
        <v>189</v>
      </c>
      <c r="D41" s="62">
        <v>99.5625</v>
      </c>
      <c r="E41" s="59">
        <f t="shared" si="0"/>
        <v>59.737499999999997</v>
      </c>
      <c r="F41" s="59">
        <v>100</v>
      </c>
      <c r="G41" s="59">
        <f t="shared" si="1"/>
        <v>40</v>
      </c>
      <c r="H41" s="59"/>
      <c r="I41" s="59">
        <f t="shared" si="2"/>
        <v>99.737499999999997</v>
      </c>
      <c r="J41" s="59">
        <f t="shared" si="3"/>
        <v>19.947500000000002</v>
      </c>
      <c r="K41" s="44">
        <v>69.648648648648646</v>
      </c>
      <c r="L41" s="44">
        <v>70.857142857142861</v>
      </c>
      <c r="M41" s="59">
        <f t="shared" si="10"/>
        <v>69.890347490347494</v>
      </c>
      <c r="N41" s="59"/>
      <c r="O41" s="59">
        <f t="shared" si="5"/>
        <v>69.890347490347494</v>
      </c>
      <c r="P41" s="59">
        <f t="shared" si="6"/>
        <v>48.923243243243242</v>
      </c>
      <c r="Q41" s="46">
        <v>74</v>
      </c>
      <c r="R41" s="59"/>
      <c r="S41" s="59">
        <v>100</v>
      </c>
      <c r="T41" s="59">
        <f t="shared" si="8"/>
        <v>84.4</v>
      </c>
      <c r="U41" s="59">
        <f t="shared" si="9"/>
        <v>8.4400000000000013</v>
      </c>
      <c r="V41" s="59">
        <f t="shared" si="7"/>
        <v>77.310743243243238</v>
      </c>
      <c r="W41" s="61">
        <v>0.375</v>
      </c>
      <c r="X41" s="59" t="s">
        <v>407</v>
      </c>
    </row>
    <row r="42" spans="1:24" ht="14.25">
      <c r="A42" s="59">
        <v>40</v>
      </c>
      <c r="B42" s="44" t="s">
        <v>256</v>
      </c>
      <c r="C42" s="44" t="s">
        <v>133</v>
      </c>
      <c r="D42" s="62">
        <v>99.21875</v>
      </c>
      <c r="E42" s="59">
        <f t="shared" si="0"/>
        <v>59.53125</v>
      </c>
      <c r="F42" s="59">
        <v>70</v>
      </c>
      <c r="G42" s="59">
        <f t="shared" si="1"/>
        <v>28</v>
      </c>
      <c r="H42" s="59"/>
      <c r="I42" s="59">
        <f t="shared" si="2"/>
        <v>87.53125</v>
      </c>
      <c r="J42" s="59">
        <f t="shared" si="3"/>
        <v>17.506250000000001</v>
      </c>
      <c r="K42" s="44">
        <v>68.28378378378379</v>
      </c>
      <c r="L42" s="44">
        <v>75.333333333333329</v>
      </c>
      <c r="M42" s="59">
        <f t="shared" si="10"/>
        <v>69.693693693693703</v>
      </c>
      <c r="N42" s="59"/>
      <c r="O42" s="59">
        <f t="shared" si="5"/>
        <v>69.693693693693703</v>
      </c>
      <c r="P42" s="59">
        <f t="shared" si="6"/>
        <v>48.785585585585586</v>
      </c>
      <c r="Q42" s="46">
        <v>66.099999999999994</v>
      </c>
      <c r="R42" s="59"/>
      <c r="S42" s="59">
        <v>100</v>
      </c>
      <c r="T42" s="59">
        <f t="shared" si="8"/>
        <v>79.66</v>
      </c>
      <c r="U42" s="59">
        <f t="shared" si="9"/>
        <v>7.9660000000000002</v>
      </c>
      <c r="V42" s="59">
        <f t="shared" si="7"/>
        <v>74.257835585585582</v>
      </c>
      <c r="W42" s="61">
        <v>0.4375</v>
      </c>
      <c r="X42" s="59" t="s">
        <v>408</v>
      </c>
    </row>
    <row r="43" spans="1:24" ht="14.25">
      <c r="A43" s="59">
        <v>41</v>
      </c>
      <c r="B43" s="44" t="s">
        <v>257</v>
      </c>
      <c r="C43" s="44" t="s">
        <v>153</v>
      </c>
      <c r="D43" s="62">
        <v>99.53125</v>
      </c>
      <c r="E43" s="59">
        <f t="shared" si="0"/>
        <v>59.71875</v>
      </c>
      <c r="F43" s="59">
        <v>100</v>
      </c>
      <c r="G43" s="59">
        <f t="shared" si="1"/>
        <v>40</v>
      </c>
      <c r="H43" s="59"/>
      <c r="I43" s="59">
        <f t="shared" si="2"/>
        <v>99.71875</v>
      </c>
      <c r="J43" s="59">
        <f t="shared" si="3"/>
        <v>19.943750000000001</v>
      </c>
      <c r="K43" s="44">
        <v>81.756756756756758</v>
      </c>
      <c r="L43" s="44">
        <v>85.222222222222229</v>
      </c>
      <c r="M43" s="59">
        <f t="shared" si="10"/>
        <v>82.449849849849855</v>
      </c>
      <c r="N43" s="59"/>
      <c r="O43" s="59">
        <f t="shared" si="5"/>
        <v>82.449849849849855</v>
      </c>
      <c r="P43" s="59">
        <f t="shared" si="6"/>
        <v>57.714894894894897</v>
      </c>
      <c r="Q43" s="46">
        <v>49.6</v>
      </c>
      <c r="R43" s="59"/>
      <c r="S43" s="59">
        <v>100</v>
      </c>
      <c r="T43" s="59">
        <f t="shared" si="8"/>
        <v>69.759999999999991</v>
      </c>
      <c r="U43" s="59">
        <f t="shared" si="9"/>
        <v>6.9759999999999991</v>
      </c>
      <c r="V43" s="59">
        <f t="shared" si="7"/>
        <v>84.634644894894905</v>
      </c>
      <c r="W43" s="61">
        <v>0.6875</v>
      </c>
      <c r="X43" s="59" t="s">
        <v>407</v>
      </c>
    </row>
    <row r="44" spans="1:24" ht="14.25">
      <c r="A44" s="59">
        <v>42</v>
      </c>
      <c r="B44" s="44" t="s">
        <v>258</v>
      </c>
      <c r="C44" s="44" t="s">
        <v>136</v>
      </c>
      <c r="D44" s="62">
        <v>99.03125</v>
      </c>
      <c r="E44" s="59">
        <f t="shared" si="0"/>
        <v>59.418749999999996</v>
      </c>
      <c r="F44" s="59">
        <v>100</v>
      </c>
      <c r="G44" s="59">
        <f t="shared" si="1"/>
        <v>40</v>
      </c>
      <c r="H44" s="59"/>
      <c r="I44" s="59">
        <f t="shared" si="2"/>
        <v>99.418749999999989</v>
      </c>
      <c r="J44" s="59">
        <f t="shared" si="3"/>
        <v>19.883749999999999</v>
      </c>
      <c r="K44" s="44">
        <v>86.621621621621628</v>
      </c>
      <c r="L44" s="44">
        <v>87.9375</v>
      </c>
      <c r="M44" s="59">
        <f t="shared" si="10"/>
        <v>86.884797297297311</v>
      </c>
      <c r="N44" s="59">
        <v>12</v>
      </c>
      <c r="O44" s="59">
        <f t="shared" si="5"/>
        <v>98.884797297297311</v>
      </c>
      <c r="P44" s="59">
        <f t="shared" si="6"/>
        <v>69.219358108108111</v>
      </c>
      <c r="Q44" s="46">
        <v>60.4</v>
      </c>
      <c r="R44" s="59"/>
      <c r="S44" s="59">
        <v>100</v>
      </c>
      <c r="T44" s="59">
        <f t="shared" si="8"/>
        <v>76.239999999999995</v>
      </c>
      <c r="U44" s="59">
        <f t="shared" si="9"/>
        <v>7.6239999999999997</v>
      </c>
      <c r="V44" s="59">
        <f t="shared" si="7"/>
        <v>96.727108108108098</v>
      </c>
      <c r="W44" s="61">
        <v>0.9375</v>
      </c>
      <c r="X44" s="59" t="s">
        <v>407</v>
      </c>
    </row>
    <row r="45" spans="1:24" ht="14.25">
      <c r="A45" s="59">
        <v>43</v>
      </c>
      <c r="B45" s="44" t="s">
        <v>259</v>
      </c>
      <c r="C45" s="44" t="s">
        <v>97</v>
      </c>
      <c r="D45" s="62">
        <v>99.34375</v>
      </c>
      <c r="E45" s="59">
        <f t="shared" si="0"/>
        <v>59.606249999999996</v>
      </c>
      <c r="F45" s="59">
        <v>100</v>
      </c>
      <c r="G45" s="59">
        <f t="shared" si="1"/>
        <v>40</v>
      </c>
      <c r="H45" s="59">
        <v>5</v>
      </c>
      <c r="I45" s="59">
        <f t="shared" si="2"/>
        <v>104.60624999999999</v>
      </c>
      <c r="J45" s="59">
        <f t="shared" si="3"/>
        <v>20.921250000000001</v>
      </c>
      <c r="K45" s="44">
        <v>85.067567567567565</v>
      </c>
      <c r="L45" s="44">
        <v>86</v>
      </c>
      <c r="M45" s="59">
        <f t="shared" si="10"/>
        <v>85.254054054054052</v>
      </c>
      <c r="N45" s="59">
        <v>4</v>
      </c>
      <c r="O45" s="59">
        <f t="shared" si="5"/>
        <v>89.254054054054052</v>
      </c>
      <c r="P45" s="59">
        <f t="shared" si="6"/>
        <v>62.477837837837832</v>
      </c>
      <c r="Q45" s="46">
        <v>79.8</v>
      </c>
      <c r="R45" s="59"/>
      <c r="S45" s="59">
        <v>100</v>
      </c>
      <c r="T45" s="59">
        <f t="shared" si="8"/>
        <v>87.88</v>
      </c>
      <c r="U45" s="59">
        <f t="shared" si="9"/>
        <v>8.7880000000000003</v>
      </c>
      <c r="V45" s="59">
        <f t="shared" si="7"/>
        <v>92.187087837837836</v>
      </c>
      <c r="W45" s="61">
        <v>0.8125</v>
      </c>
      <c r="X45" s="59" t="s">
        <v>407</v>
      </c>
    </row>
    <row r="46" spans="1:24" ht="14.25">
      <c r="A46" s="59">
        <v>44</v>
      </c>
      <c r="B46" s="44" t="s">
        <v>260</v>
      </c>
      <c r="C46" s="44" t="s">
        <v>134</v>
      </c>
      <c r="D46" s="62">
        <v>99.46875</v>
      </c>
      <c r="E46" s="59">
        <f t="shared" si="0"/>
        <v>59.681249999999999</v>
      </c>
      <c r="F46" s="59">
        <v>100</v>
      </c>
      <c r="G46" s="59">
        <f t="shared" si="1"/>
        <v>40</v>
      </c>
      <c r="H46" s="59">
        <v>15</v>
      </c>
      <c r="I46" s="59">
        <f t="shared" si="2"/>
        <v>114.68125000000001</v>
      </c>
      <c r="J46" s="59">
        <f t="shared" si="3"/>
        <v>22.936250000000001</v>
      </c>
      <c r="K46" s="44">
        <v>76.608108108108112</v>
      </c>
      <c r="L46" s="44">
        <v>81.818181818181813</v>
      </c>
      <c r="M46" s="59">
        <f t="shared" si="10"/>
        <v>77.650122850122855</v>
      </c>
      <c r="N46" s="59">
        <v>3.3333300000000001</v>
      </c>
      <c r="O46" s="59">
        <f t="shared" si="5"/>
        <v>80.983452850122859</v>
      </c>
      <c r="P46" s="59">
        <f t="shared" si="6"/>
        <v>56.688416995085994</v>
      </c>
      <c r="Q46" s="46">
        <v>72.5</v>
      </c>
      <c r="R46" s="59"/>
      <c r="S46" s="59">
        <v>100</v>
      </c>
      <c r="T46" s="59">
        <f t="shared" si="8"/>
        <v>83.5</v>
      </c>
      <c r="U46" s="59">
        <f t="shared" si="9"/>
        <v>8.35</v>
      </c>
      <c r="V46" s="59">
        <f t="shared" si="7"/>
        <v>87.974666995085983</v>
      </c>
      <c r="W46" s="61">
        <v>0.4375</v>
      </c>
      <c r="X46" s="59" t="s">
        <v>408</v>
      </c>
    </row>
    <row r="47" spans="1:24" ht="14.25">
      <c r="A47" s="59">
        <v>45</v>
      </c>
      <c r="B47" s="44" t="s">
        <v>261</v>
      </c>
      <c r="C47" s="44" t="s">
        <v>205</v>
      </c>
      <c r="D47" s="62">
        <v>99.53125</v>
      </c>
      <c r="E47" s="59">
        <f t="shared" si="0"/>
        <v>59.71875</v>
      </c>
      <c r="F47" s="59">
        <v>100</v>
      </c>
      <c r="G47" s="59">
        <f t="shared" si="1"/>
        <v>40</v>
      </c>
      <c r="H47" s="59"/>
      <c r="I47" s="59">
        <f t="shared" si="2"/>
        <v>99.71875</v>
      </c>
      <c r="J47" s="59">
        <f t="shared" si="3"/>
        <v>19.943750000000001</v>
      </c>
      <c r="K47" s="44">
        <v>61.975609756097562</v>
      </c>
      <c r="L47" s="44">
        <v>61.444444444444443</v>
      </c>
      <c r="M47" s="59">
        <f t="shared" si="10"/>
        <v>61.869376693766945</v>
      </c>
      <c r="N47" s="59"/>
      <c r="O47" s="59">
        <f t="shared" si="5"/>
        <v>61.869376693766945</v>
      </c>
      <c r="P47" s="59">
        <f t="shared" si="6"/>
        <v>43.308563685636862</v>
      </c>
      <c r="Q47" s="46">
        <v>63.1</v>
      </c>
      <c r="R47" s="59"/>
      <c r="S47" s="59">
        <v>100</v>
      </c>
      <c r="T47" s="59">
        <f t="shared" si="8"/>
        <v>77.86</v>
      </c>
      <c r="U47" s="59">
        <f t="shared" si="9"/>
        <v>7.7860000000000005</v>
      </c>
      <c r="V47" s="59">
        <f t="shared" si="7"/>
        <v>71.038313685636865</v>
      </c>
      <c r="W47" s="61">
        <v>0.125</v>
      </c>
      <c r="X47" s="59" t="s">
        <v>408</v>
      </c>
    </row>
    <row r="48" spans="1:24" ht="14.25">
      <c r="A48" s="59">
        <v>46</v>
      </c>
      <c r="B48" s="44" t="s">
        <v>262</v>
      </c>
      <c r="C48" s="44" t="s">
        <v>101</v>
      </c>
      <c r="D48" s="62">
        <v>99.53125</v>
      </c>
      <c r="E48" s="59">
        <f t="shared" si="0"/>
        <v>59.71875</v>
      </c>
      <c r="F48" s="59">
        <v>100</v>
      </c>
      <c r="G48" s="59">
        <f t="shared" si="1"/>
        <v>40</v>
      </c>
      <c r="H48" s="59">
        <v>22.6</v>
      </c>
      <c r="I48" s="59">
        <f t="shared" si="2"/>
        <v>122.31874999999999</v>
      </c>
      <c r="J48" s="59">
        <f t="shared" si="3"/>
        <v>24.463750000000001</v>
      </c>
      <c r="K48" s="44">
        <v>85.337837837837839</v>
      </c>
      <c r="L48" s="44">
        <v>82.666666666666671</v>
      </c>
      <c r="M48" s="59">
        <f t="shared" si="10"/>
        <v>84.803603603603605</v>
      </c>
      <c r="N48" s="59"/>
      <c r="O48" s="59">
        <f t="shared" si="5"/>
        <v>84.803603603603605</v>
      </c>
      <c r="P48" s="59">
        <f t="shared" si="6"/>
        <v>59.362522522522518</v>
      </c>
      <c r="Q48" s="46">
        <v>82.5</v>
      </c>
      <c r="R48" s="59"/>
      <c r="S48" s="59">
        <v>100</v>
      </c>
      <c r="T48" s="59">
        <f t="shared" si="8"/>
        <v>89.5</v>
      </c>
      <c r="U48" s="59">
        <f t="shared" si="9"/>
        <v>8.9500000000000011</v>
      </c>
      <c r="V48" s="59">
        <f t="shared" si="7"/>
        <v>92.776272522522518</v>
      </c>
      <c r="W48" s="61">
        <v>0.8125</v>
      </c>
      <c r="X48" s="59" t="s">
        <v>407</v>
      </c>
    </row>
    <row r="49" spans="1:24" ht="14.25">
      <c r="A49" s="59">
        <v>47</v>
      </c>
      <c r="B49" s="44" t="s">
        <v>263</v>
      </c>
      <c r="C49" s="44" t="s">
        <v>107</v>
      </c>
      <c r="D49" s="62">
        <v>99.6875</v>
      </c>
      <c r="E49" s="59">
        <f t="shared" si="0"/>
        <v>59.8125</v>
      </c>
      <c r="F49" s="59">
        <v>100</v>
      </c>
      <c r="G49" s="59">
        <f t="shared" si="1"/>
        <v>40</v>
      </c>
      <c r="H49" s="59">
        <v>15</v>
      </c>
      <c r="I49" s="59">
        <f t="shared" si="2"/>
        <v>114.8125</v>
      </c>
      <c r="J49" s="59">
        <f t="shared" si="3"/>
        <v>22.962500000000002</v>
      </c>
      <c r="K49" s="44">
        <v>77.86486486486487</v>
      </c>
      <c r="L49" s="44">
        <v>74.4375</v>
      </c>
      <c r="M49" s="59">
        <f t="shared" si="10"/>
        <v>77.179391891891896</v>
      </c>
      <c r="N49" s="59"/>
      <c r="O49" s="59">
        <f t="shared" si="5"/>
        <v>77.179391891891896</v>
      </c>
      <c r="P49" s="59">
        <f t="shared" si="6"/>
        <v>54.025574324324324</v>
      </c>
      <c r="Q49" s="46">
        <v>78.599999999999994</v>
      </c>
      <c r="R49" s="59"/>
      <c r="S49" s="59">
        <v>100</v>
      </c>
      <c r="T49" s="59">
        <f t="shared" si="8"/>
        <v>87.16</v>
      </c>
      <c r="U49" s="59">
        <f t="shared" si="9"/>
        <v>8.7159999999999993</v>
      </c>
      <c r="V49" s="59">
        <f t="shared" si="7"/>
        <v>85.704074324324324</v>
      </c>
      <c r="W49" s="61">
        <v>0.4375</v>
      </c>
      <c r="X49" s="59" t="s">
        <v>407</v>
      </c>
    </row>
    <row r="50" spans="1:24" ht="14.25">
      <c r="A50" s="59">
        <v>48</v>
      </c>
      <c r="B50" s="44" t="s">
        <v>264</v>
      </c>
      <c r="C50" s="44" t="s">
        <v>156</v>
      </c>
      <c r="D50" s="62">
        <v>99.65625</v>
      </c>
      <c r="E50" s="59">
        <f t="shared" si="0"/>
        <v>59.793749999999996</v>
      </c>
      <c r="F50" s="59">
        <v>100</v>
      </c>
      <c r="G50" s="59">
        <f t="shared" si="1"/>
        <v>40</v>
      </c>
      <c r="H50" s="59"/>
      <c r="I50" s="59">
        <f t="shared" si="2"/>
        <v>99.793749999999989</v>
      </c>
      <c r="J50" s="59">
        <f t="shared" si="3"/>
        <v>19.958749999999998</v>
      </c>
      <c r="K50" s="44">
        <v>75.945945945945951</v>
      </c>
      <c r="L50" s="44">
        <v>74.777777777777771</v>
      </c>
      <c r="M50" s="59">
        <f t="shared" si="10"/>
        <v>75.712312312312321</v>
      </c>
      <c r="N50" s="59"/>
      <c r="O50" s="59">
        <f t="shared" si="5"/>
        <v>75.712312312312321</v>
      </c>
      <c r="P50" s="59">
        <f t="shared" si="6"/>
        <v>52.998618618618622</v>
      </c>
      <c r="Q50" s="46">
        <v>73</v>
      </c>
      <c r="R50" s="59"/>
      <c r="S50" s="59">
        <v>100</v>
      </c>
      <c r="T50" s="59">
        <f t="shared" si="8"/>
        <v>83.8</v>
      </c>
      <c r="U50" s="59">
        <f t="shared" si="9"/>
        <v>8.3800000000000008</v>
      </c>
      <c r="V50" s="59">
        <f t="shared" si="7"/>
        <v>81.337368618618612</v>
      </c>
      <c r="W50" s="61">
        <v>0.4375</v>
      </c>
      <c r="X50" s="59" t="s">
        <v>407</v>
      </c>
    </row>
    <row r="51" spans="1:24" ht="14.25">
      <c r="A51" s="59">
        <v>49</v>
      </c>
      <c r="B51" s="44" t="s">
        <v>265</v>
      </c>
      <c r="C51" s="44" t="s">
        <v>106</v>
      </c>
      <c r="D51" s="62">
        <v>99.6875</v>
      </c>
      <c r="E51" s="59">
        <f t="shared" si="0"/>
        <v>59.8125</v>
      </c>
      <c r="F51" s="59">
        <v>100</v>
      </c>
      <c r="G51" s="59">
        <f t="shared" si="1"/>
        <v>40</v>
      </c>
      <c r="H51" s="59">
        <v>5.93</v>
      </c>
      <c r="I51" s="59">
        <f t="shared" si="2"/>
        <v>105.74250000000001</v>
      </c>
      <c r="J51" s="59">
        <f t="shared" si="3"/>
        <v>21.148500000000002</v>
      </c>
      <c r="K51" s="44">
        <v>85.756756756756758</v>
      </c>
      <c r="L51" s="44">
        <v>83.333333333333329</v>
      </c>
      <c r="M51" s="59">
        <f t="shared" si="10"/>
        <v>85.272072072072078</v>
      </c>
      <c r="N51" s="59">
        <v>8.1666699999999999</v>
      </c>
      <c r="O51" s="59">
        <f t="shared" si="5"/>
        <v>93.438742072072074</v>
      </c>
      <c r="P51" s="59">
        <f t="shared" si="6"/>
        <v>65.407119450450452</v>
      </c>
      <c r="Q51" s="46">
        <v>77.2</v>
      </c>
      <c r="R51" s="59"/>
      <c r="S51" s="59">
        <v>100</v>
      </c>
      <c r="T51" s="59">
        <f t="shared" si="8"/>
        <v>86.32</v>
      </c>
      <c r="U51" s="59">
        <f t="shared" si="9"/>
        <v>8.6319999999999997</v>
      </c>
      <c r="V51" s="59">
        <f t="shared" si="7"/>
        <v>95.187619450450455</v>
      </c>
      <c r="W51" s="61">
        <v>0.9375</v>
      </c>
      <c r="X51" s="59" t="s">
        <v>407</v>
      </c>
    </row>
    <row r="52" spans="1:24" ht="14.25">
      <c r="A52" s="59">
        <v>50</v>
      </c>
      <c r="B52" s="44" t="s">
        <v>266</v>
      </c>
      <c r="C52" s="44" t="s">
        <v>150</v>
      </c>
      <c r="D52" s="62">
        <v>99.625</v>
      </c>
      <c r="E52" s="59">
        <f t="shared" si="0"/>
        <v>59.774999999999999</v>
      </c>
      <c r="F52" s="59">
        <v>100</v>
      </c>
      <c r="G52" s="59">
        <f t="shared" si="1"/>
        <v>40</v>
      </c>
      <c r="H52" s="59">
        <v>4.5999999999999996</v>
      </c>
      <c r="I52" s="59">
        <f t="shared" si="2"/>
        <v>104.375</v>
      </c>
      <c r="J52" s="59">
        <f t="shared" si="3"/>
        <v>20.875</v>
      </c>
      <c r="K52" s="44">
        <v>79.63513513513513</v>
      </c>
      <c r="L52" s="44">
        <v>77.642857142857139</v>
      </c>
      <c r="M52" s="59">
        <f t="shared" si="10"/>
        <v>79.236679536679532</v>
      </c>
      <c r="N52" s="59"/>
      <c r="O52" s="59">
        <f t="shared" si="5"/>
        <v>79.236679536679532</v>
      </c>
      <c r="P52" s="59">
        <f t="shared" si="6"/>
        <v>55.465675675675669</v>
      </c>
      <c r="Q52" s="46">
        <v>73.099999999999994</v>
      </c>
      <c r="R52" s="59"/>
      <c r="S52" s="59">
        <v>100</v>
      </c>
      <c r="T52" s="59">
        <f t="shared" si="8"/>
        <v>83.859999999999985</v>
      </c>
      <c r="U52" s="59">
        <f t="shared" si="9"/>
        <v>8.3859999999999992</v>
      </c>
      <c r="V52" s="59">
        <f t="shared" si="7"/>
        <v>84.726675675675665</v>
      </c>
      <c r="W52" s="61">
        <v>0.6875</v>
      </c>
      <c r="X52" s="59" t="s">
        <v>407</v>
      </c>
    </row>
    <row r="53" spans="1:24" ht="14.25">
      <c r="A53" s="59">
        <v>51</v>
      </c>
      <c r="B53" s="44" t="s">
        <v>267</v>
      </c>
      <c r="C53" s="44" t="s">
        <v>168</v>
      </c>
      <c r="D53" s="62">
        <v>99.6875</v>
      </c>
      <c r="E53" s="59">
        <f t="shared" si="0"/>
        <v>59.8125</v>
      </c>
      <c r="F53" s="59">
        <v>100</v>
      </c>
      <c r="G53" s="59">
        <f t="shared" si="1"/>
        <v>40</v>
      </c>
      <c r="H53" s="59"/>
      <c r="I53" s="59">
        <f t="shared" si="2"/>
        <v>99.8125</v>
      </c>
      <c r="J53" s="59">
        <f t="shared" si="3"/>
        <v>19.962500000000002</v>
      </c>
      <c r="K53" s="44">
        <v>77.959459459459453</v>
      </c>
      <c r="L53" s="44">
        <v>72.5</v>
      </c>
      <c r="M53" s="59">
        <f t="shared" si="10"/>
        <v>76.867567567567562</v>
      </c>
      <c r="N53" s="59"/>
      <c r="O53" s="59">
        <f t="shared" si="5"/>
        <v>76.867567567567562</v>
      </c>
      <c r="P53" s="59">
        <f t="shared" si="6"/>
        <v>53.807297297297289</v>
      </c>
      <c r="Q53" s="46">
        <v>60</v>
      </c>
      <c r="R53" s="59"/>
      <c r="S53" s="59">
        <v>100</v>
      </c>
      <c r="T53" s="59">
        <f t="shared" si="8"/>
        <v>76</v>
      </c>
      <c r="U53" s="59">
        <f t="shared" si="9"/>
        <v>7.6000000000000005</v>
      </c>
      <c r="V53" s="59">
        <f t="shared" si="7"/>
        <v>81.369797297297282</v>
      </c>
      <c r="W53" s="61">
        <v>0.4375</v>
      </c>
      <c r="X53" s="59" t="s">
        <v>407</v>
      </c>
    </row>
    <row r="54" spans="1:24" ht="14.25">
      <c r="A54" s="59">
        <v>52</v>
      </c>
      <c r="B54" s="44" t="s">
        <v>268</v>
      </c>
      <c r="C54" s="44" t="s">
        <v>140</v>
      </c>
      <c r="D54" s="62">
        <v>99.625</v>
      </c>
      <c r="E54" s="59">
        <f t="shared" si="0"/>
        <v>59.774999999999999</v>
      </c>
      <c r="F54" s="59">
        <v>100</v>
      </c>
      <c r="G54" s="59">
        <f t="shared" si="1"/>
        <v>40</v>
      </c>
      <c r="H54" s="59"/>
      <c r="I54" s="59">
        <f t="shared" si="2"/>
        <v>99.775000000000006</v>
      </c>
      <c r="J54" s="59">
        <f t="shared" si="3"/>
        <v>19.955000000000002</v>
      </c>
      <c r="K54" s="44">
        <v>84.797297297297291</v>
      </c>
      <c r="L54" s="44">
        <v>81.714285714285708</v>
      </c>
      <c r="M54" s="59">
        <f t="shared" si="10"/>
        <v>84.18069498069498</v>
      </c>
      <c r="N54" s="59"/>
      <c r="O54" s="59">
        <f t="shared" si="5"/>
        <v>84.18069498069498</v>
      </c>
      <c r="P54" s="59">
        <f t="shared" si="6"/>
        <v>58.926486486486482</v>
      </c>
      <c r="Q54" s="46">
        <v>75.099999999999994</v>
      </c>
      <c r="R54" s="59"/>
      <c r="S54" s="59">
        <v>100</v>
      </c>
      <c r="T54" s="59">
        <f t="shared" si="8"/>
        <v>85.06</v>
      </c>
      <c r="U54" s="59">
        <f t="shared" si="9"/>
        <v>8.5060000000000002</v>
      </c>
      <c r="V54" s="59">
        <f t="shared" si="7"/>
        <v>87.38748648648648</v>
      </c>
      <c r="W54" s="61">
        <v>0.9375</v>
      </c>
      <c r="X54" s="59" t="s">
        <v>407</v>
      </c>
    </row>
    <row r="55" spans="1:24" ht="14.25">
      <c r="A55" s="59">
        <v>53</v>
      </c>
      <c r="B55" s="44" t="s">
        <v>269</v>
      </c>
      <c r="C55" s="44" t="s">
        <v>110</v>
      </c>
      <c r="D55" s="62">
        <v>99.65625</v>
      </c>
      <c r="E55" s="59">
        <f t="shared" si="0"/>
        <v>59.793749999999996</v>
      </c>
      <c r="F55" s="59">
        <v>100</v>
      </c>
      <c r="G55" s="59">
        <f t="shared" si="1"/>
        <v>40</v>
      </c>
      <c r="H55" s="59">
        <v>3.8</v>
      </c>
      <c r="I55" s="59">
        <f t="shared" si="2"/>
        <v>103.59374999999999</v>
      </c>
      <c r="J55" s="59">
        <f t="shared" si="3"/>
        <v>20.71875</v>
      </c>
      <c r="K55" s="44">
        <v>85.837837837837839</v>
      </c>
      <c r="L55" s="44">
        <v>86.909090909090907</v>
      </c>
      <c r="M55" s="59">
        <f t="shared" si="10"/>
        <v>86.052088452088469</v>
      </c>
      <c r="N55" s="59">
        <v>4</v>
      </c>
      <c r="O55" s="59">
        <f t="shared" si="5"/>
        <v>90.052088452088469</v>
      </c>
      <c r="P55" s="59">
        <f t="shared" si="6"/>
        <v>63.036461916461924</v>
      </c>
      <c r="Q55" s="46">
        <v>74.099999999999994</v>
      </c>
      <c r="R55" s="59"/>
      <c r="S55" s="59">
        <v>100</v>
      </c>
      <c r="T55" s="59">
        <f t="shared" si="8"/>
        <v>84.46</v>
      </c>
      <c r="U55" s="59">
        <f t="shared" si="9"/>
        <v>8.4459999999999997</v>
      </c>
      <c r="V55" s="59">
        <f t="shared" si="7"/>
        <v>92.201211916461915</v>
      </c>
      <c r="W55" s="61">
        <v>0.9375</v>
      </c>
      <c r="X55" s="59" t="s">
        <v>407</v>
      </c>
    </row>
    <row r="56" spans="1:24" ht="14.25">
      <c r="A56" s="59">
        <v>54</v>
      </c>
      <c r="B56" s="44" t="s">
        <v>270</v>
      </c>
      <c r="C56" s="44" t="s">
        <v>166</v>
      </c>
      <c r="D56" s="62">
        <v>99.59375</v>
      </c>
      <c r="E56" s="59">
        <f t="shared" si="0"/>
        <v>59.756249999999994</v>
      </c>
      <c r="F56" s="59">
        <v>100</v>
      </c>
      <c r="G56" s="59">
        <f t="shared" si="1"/>
        <v>40</v>
      </c>
      <c r="H56" s="59"/>
      <c r="I56" s="59">
        <f t="shared" si="2"/>
        <v>99.756249999999994</v>
      </c>
      <c r="J56" s="59">
        <f t="shared" si="3"/>
        <v>19.951250000000002</v>
      </c>
      <c r="K56" s="44">
        <v>74.63513513513513</v>
      </c>
      <c r="L56" s="44">
        <v>77.071428571428569</v>
      </c>
      <c r="M56" s="59">
        <f t="shared" si="10"/>
        <v>75.122393822393818</v>
      </c>
      <c r="N56" s="59"/>
      <c r="O56" s="59">
        <f t="shared" si="5"/>
        <v>75.122393822393818</v>
      </c>
      <c r="P56" s="59">
        <f t="shared" si="6"/>
        <v>52.585675675675667</v>
      </c>
      <c r="Q56" s="46">
        <v>59.8</v>
      </c>
      <c r="R56" s="59"/>
      <c r="S56" s="59">
        <v>100</v>
      </c>
      <c r="T56" s="59">
        <f t="shared" si="8"/>
        <v>75.88</v>
      </c>
      <c r="U56" s="59">
        <f t="shared" si="9"/>
        <v>7.5880000000000001</v>
      </c>
      <c r="V56" s="59">
        <f t="shared" si="7"/>
        <v>80.124925675675655</v>
      </c>
      <c r="W56" s="61">
        <v>0.4375</v>
      </c>
      <c r="X56" s="59" t="s">
        <v>407</v>
      </c>
    </row>
    <row r="57" spans="1:24" ht="14.25">
      <c r="A57" s="59">
        <v>55</v>
      </c>
      <c r="B57" s="44" t="s">
        <v>271</v>
      </c>
      <c r="C57" s="44" t="s">
        <v>111</v>
      </c>
      <c r="D57" s="62">
        <v>99.6875</v>
      </c>
      <c r="E57" s="59">
        <f t="shared" si="0"/>
        <v>59.8125</v>
      </c>
      <c r="F57" s="59">
        <v>100</v>
      </c>
      <c r="G57" s="59">
        <f t="shared" si="1"/>
        <v>40</v>
      </c>
      <c r="H57" s="59">
        <v>4.4000000000000004</v>
      </c>
      <c r="I57" s="59">
        <f t="shared" si="2"/>
        <v>104.21250000000001</v>
      </c>
      <c r="J57" s="59">
        <f t="shared" si="3"/>
        <v>20.842500000000001</v>
      </c>
      <c r="K57" s="44">
        <v>85.040540540540547</v>
      </c>
      <c r="L57" s="44">
        <v>80.727272727272734</v>
      </c>
      <c r="M57" s="59">
        <f t="shared" si="10"/>
        <v>84.177886977886999</v>
      </c>
      <c r="N57" s="59">
        <v>4</v>
      </c>
      <c r="O57" s="59">
        <f t="shared" si="5"/>
        <v>88.177886977886999</v>
      </c>
      <c r="P57" s="59">
        <f t="shared" si="6"/>
        <v>61.724520884520892</v>
      </c>
      <c r="Q57" s="46">
        <v>69.3</v>
      </c>
      <c r="R57" s="59"/>
      <c r="S57" s="59">
        <v>100</v>
      </c>
      <c r="T57" s="59">
        <f t="shared" si="8"/>
        <v>81.58</v>
      </c>
      <c r="U57" s="59">
        <f t="shared" si="9"/>
        <v>8.1579999999999995</v>
      </c>
      <c r="V57" s="59">
        <f t="shared" si="7"/>
        <v>90.725020884520902</v>
      </c>
      <c r="W57" s="61">
        <v>0.8125</v>
      </c>
      <c r="X57" s="59" t="s">
        <v>407</v>
      </c>
    </row>
    <row r="58" spans="1:24" ht="14.25">
      <c r="A58" s="59">
        <v>56</v>
      </c>
      <c r="B58" s="44" t="s">
        <v>272</v>
      </c>
      <c r="C58" s="44" t="s">
        <v>125</v>
      </c>
      <c r="D58" s="62">
        <v>99.65625</v>
      </c>
      <c r="E58" s="59">
        <f t="shared" si="0"/>
        <v>59.793749999999996</v>
      </c>
      <c r="F58" s="59">
        <v>100</v>
      </c>
      <c r="G58" s="59">
        <f t="shared" si="1"/>
        <v>40</v>
      </c>
      <c r="H58" s="59"/>
      <c r="I58" s="59">
        <f t="shared" si="2"/>
        <v>99.793749999999989</v>
      </c>
      <c r="J58" s="59">
        <f t="shared" si="3"/>
        <v>19.958749999999998</v>
      </c>
      <c r="K58" s="44">
        <v>75.21621621621621</v>
      </c>
      <c r="L58" s="44">
        <v>74.63636363636364</v>
      </c>
      <c r="M58" s="59">
        <f t="shared" si="10"/>
        <v>75.100245700245694</v>
      </c>
      <c r="N58" s="59"/>
      <c r="O58" s="59">
        <f t="shared" si="5"/>
        <v>75.100245700245694</v>
      </c>
      <c r="P58" s="59">
        <f t="shared" si="6"/>
        <v>52.570171990171985</v>
      </c>
      <c r="Q58" s="46">
        <v>72.2</v>
      </c>
      <c r="R58" s="59"/>
      <c r="S58" s="59">
        <v>100</v>
      </c>
      <c r="T58" s="59">
        <f t="shared" si="8"/>
        <v>83.32</v>
      </c>
      <c r="U58" s="59">
        <f t="shared" si="9"/>
        <v>8.331999999999999</v>
      </c>
      <c r="V58" s="59">
        <f t="shared" si="7"/>
        <v>80.860921990171974</v>
      </c>
      <c r="W58" s="61">
        <v>0.375</v>
      </c>
      <c r="X58" s="59" t="s">
        <v>407</v>
      </c>
    </row>
    <row r="59" spans="1:24" ht="14.25">
      <c r="A59" s="59">
        <v>57</v>
      </c>
      <c r="B59" s="44" t="s">
        <v>273</v>
      </c>
      <c r="C59" s="44" t="s">
        <v>177</v>
      </c>
      <c r="D59" s="62">
        <v>99.40625</v>
      </c>
      <c r="E59" s="59">
        <f t="shared" si="0"/>
        <v>59.643749999999997</v>
      </c>
      <c r="F59" s="59">
        <v>100</v>
      </c>
      <c r="G59" s="59">
        <f t="shared" si="1"/>
        <v>40</v>
      </c>
      <c r="H59" s="59"/>
      <c r="I59" s="59">
        <f t="shared" si="2"/>
        <v>99.643749999999997</v>
      </c>
      <c r="J59" s="59">
        <f t="shared" si="3"/>
        <v>19.928750000000001</v>
      </c>
      <c r="K59" s="44">
        <v>72.448717948717942</v>
      </c>
      <c r="L59" s="44">
        <v>70.545454545454547</v>
      </c>
      <c r="M59" s="59">
        <f t="shared" si="10"/>
        <v>72.068065268065268</v>
      </c>
      <c r="N59" s="59"/>
      <c r="O59" s="59">
        <f t="shared" si="5"/>
        <v>72.068065268065268</v>
      </c>
      <c r="P59" s="59">
        <f t="shared" si="6"/>
        <v>50.447645687645682</v>
      </c>
      <c r="Q59" s="46">
        <v>77.3</v>
      </c>
      <c r="R59" s="59"/>
      <c r="S59" s="59">
        <v>100</v>
      </c>
      <c r="T59" s="59">
        <f t="shared" si="8"/>
        <v>86.38</v>
      </c>
      <c r="U59" s="59">
        <f t="shared" si="9"/>
        <v>8.6379999999999999</v>
      </c>
      <c r="V59" s="59">
        <f t="shared" si="7"/>
        <v>79.014395687645688</v>
      </c>
      <c r="W59" s="61">
        <v>0.375</v>
      </c>
      <c r="X59" s="59" t="s">
        <v>407</v>
      </c>
    </row>
    <row r="60" spans="1:24" ht="14.25">
      <c r="A60" s="59">
        <v>58</v>
      </c>
      <c r="B60" s="44" t="s">
        <v>274</v>
      </c>
      <c r="C60" s="44" t="s">
        <v>179</v>
      </c>
      <c r="D60" s="62">
        <v>99.59375</v>
      </c>
      <c r="E60" s="59">
        <f t="shared" si="0"/>
        <v>59.756249999999994</v>
      </c>
      <c r="F60" s="59">
        <v>80</v>
      </c>
      <c r="G60" s="59">
        <f t="shared" si="1"/>
        <v>32</v>
      </c>
      <c r="H60" s="59"/>
      <c r="I60" s="59">
        <f t="shared" si="2"/>
        <v>91.756249999999994</v>
      </c>
      <c r="J60" s="59">
        <f t="shared" si="3"/>
        <v>18.35125</v>
      </c>
      <c r="K60" s="44">
        <v>64.912499999999994</v>
      </c>
      <c r="L60" s="44">
        <v>67.25</v>
      </c>
      <c r="M60" s="59">
        <f t="shared" si="10"/>
        <v>65.38</v>
      </c>
      <c r="N60" s="59"/>
      <c r="O60" s="59">
        <f t="shared" si="5"/>
        <v>65.38</v>
      </c>
      <c r="P60" s="59">
        <f t="shared" si="6"/>
        <v>45.765999999999991</v>
      </c>
      <c r="Q60" s="46">
        <v>54.6</v>
      </c>
      <c r="R60" s="59"/>
      <c r="S60" s="59">
        <v>100</v>
      </c>
      <c r="T60" s="59">
        <f t="shared" si="8"/>
        <v>72.759999999999991</v>
      </c>
      <c r="U60" s="59">
        <f t="shared" si="9"/>
        <v>7.2759999999999998</v>
      </c>
      <c r="V60" s="59">
        <f t="shared" si="7"/>
        <v>71.393249999999981</v>
      </c>
      <c r="W60" s="61">
        <v>0</v>
      </c>
      <c r="X60" s="59" t="s">
        <v>408</v>
      </c>
    </row>
    <row r="61" spans="1:24" ht="14.25">
      <c r="A61" s="59">
        <v>59</v>
      </c>
      <c r="B61" s="44" t="s">
        <v>275</v>
      </c>
      <c r="C61" s="44" t="s">
        <v>187</v>
      </c>
      <c r="D61" s="62">
        <v>99.625</v>
      </c>
      <c r="E61" s="59">
        <f t="shared" si="0"/>
        <v>59.774999999999999</v>
      </c>
      <c r="F61" s="59">
        <v>95</v>
      </c>
      <c r="G61" s="59">
        <f t="shared" si="1"/>
        <v>38</v>
      </c>
      <c r="H61" s="59">
        <v>3</v>
      </c>
      <c r="I61" s="59">
        <f t="shared" si="2"/>
        <v>100.77500000000001</v>
      </c>
      <c r="J61" s="59">
        <f t="shared" si="3"/>
        <v>20.155000000000001</v>
      </c>
      <c r="K61" s="44">
        <v>63.455555555555556</v>
      </c>
      <c r="L61" s="44">
        <v>70.272727272727266</v>
      </c>
      <c r="M61" s="59">
        <f t="shared" si="10"/>
        <v>64.818989898989912</v>
      </c>
      <c r="N61" s="59"/>
      <c r="O61" s="59">
        <f t="shared" si="5"/>
        <v>64.818989898989912</v>
      </c>
      <c r="P61" s="59">
        <f t="shared" si="6"/>
        <v>45.373292929292937</v>
      </c>
      <c r="Q61" s="46">
        <v>50.4</v>
      </c>
      <c r="R61" s="59"/>
      <c r="S61" s="59">
        <v>100</v>
      </c>
      <c r="T61" s="59">
        <f t="shared" si="8"/>
        <v>70.239999999999995</v>
      </c>
      <c r="U61" s="59">
        <f t="shared" si="9"/>
        <v>7.024</v>
      </c>
      <c r="V61" s="59">
        <f t="shared" si="7"/>
        <v>72.552292929292946</v>
      </c>
      <c r="W61" s="61">
        <v>0.1875</v>
      </c>
      <c r="X61" s="59" t="s">
        <v>408</v>
      </c>
    </row>
    <row r="62" spans="1:24" ht="14.25">
      <c r="A62" s="59">
        <v>60</v>
      </c>
      <c r="B62" s="44" t="s">
        <v>276</v>
      </c>
      <c r="C62" s="44" t="s">
        <v>173</v>
      </c>
      <c r="D62" s="62">
        <v>99.53125</v>
      </c>
      <c r="E62" s="59">
        <f t="shared" si="0"/>
        <v>59.71875</v>
      </c>
      <c r="F62" s="59">
        <v>80</v>
      </c>
      <c r="G62" s="59">
        <f t="shared" si="1"/>
        <v>32</v>
      </c>
      <c r="H62" s="59"/>
      <c r="I62" s="59">
        <f t="shared" si="2"/>
        <v>91.71875</v>
      </c>
      <c r="J62" s="59">
        <f t="shared" si="3"/>
        <v>18.34375</v>
      </c>
      <c r="K62" s="44">
        <v>72.402439024390247</v>
      </c>
      <c r="L62" s="44">
        <v>73.095238095238102</v>
      </c>
      <c r="M62" s="59">
        <f t="shared" si="10"/>
        <v>72.54099883855983</v>
      </c>
      <c r="N62" s="59"/>
      <c r="O62" s="59">
        <f t="shared" si="5"/>
        <v>72.54099883855983</v>
      </c>
      <c r="P62" s="59">
        <f t="shared" si="6"/>
        <v>50.778699186991879</v>
      </c>
      <c r="Q62" s="46">
        <v>61.4</v>
      </c>
      <c r="R62" s="59"/>
      <c r="S62" s="59">
        <v>100</v>
      </c>
      <c r="T62" s="59">
        <f t="shared" si="8"/>
        <v>76.84</v>
      </c>
      <c r="U62" s="59">
        <f t="shared" si="9"/>
        <v>7.6840000000000011</v>
      </c>
      <c r="V62" s="59">
        <f t="shared" si="7"/>
        <v>76.80644918699187</v>
      </c>
      <c r="W62" s="61">
        <v>0.125</v>
      </c>
      <c r="X62" s="59" t="s">
        <v>408</v>
      </c>
    </row>
    <row r="63" spans="1:24" ht="14.25">
      <c r="A63" s="59">
        <v>61</v>
      </c>
      <c r="B63" s="44" t="s">
        <v>277</v>
      </c>
      <c r="C63" s="44" t="s">
        <v>196</v>
      </c>
      <c r="D63" s="62">
        <v>99.4375</v>
      </c>
      <c r="E63" s="59">
        <f t="shared" si="0"/>
        <v>59.662499999999994</v>
      </c>
      <c r="F63" s="59">
        <v>65</v>
      </c>
      <c r="G63" s="59">
        <f t="shared" si="1"/>
        <v>26</v>
      </c>
      <c r="H63" s="59"/>
      <c r="I63" s="59">
        <f t="shared" si="2"/>
        <v>85.662499999999994</v>
      </c>
      <c r="J63" s="59">
        <f t="shared" si="3"/>
        <v>17.1325</v>
      </c>
      <c r="K63" s="44">
        <v>56.511363636363633</v>
      </c>
      <c r="L63" s="47">
        <v>59.18181818181818</v>
      </c>
      <c r="M63" s="59">
        <f t="shared" si="10"/>
        <v>57.045454545454547</v>
      </c>
      <c r="N63" s="59"/>
      <c r="O63" s="59">
        <f t="shared" si="5"/>
        <v>57.045454545454547</v>
      </c>
      <c r="P63" s="59">
        <f t="shared" si="6"/>
        <v>39.93181818181818</v>
      </c>
      <c r="Q63" s="46">
        <v>52.5</v>
      </c>
      <c r="R63" s="59"/>
      <c r="S63" s="59">
        <v>100</v>
      </c>
      <c r="T63" s="59">
        <f t="shared" si="8"/>
        <v>71.5</v>
      </c>
      <c r="U63" s="59">
        <f t="shared" si="9"/>
        <v>7.15</v>
      </c>
      <c r="V63" s="59">
        <f t="shared" si="7"/>
        <v>64.214318181818186</v>
      </c>
      <c r="W63" s="61">
        <v>6.25E-2</v>
      </c>
      <c r="X63" s="59" t="s">
        <v>408</v>
      </c>
    </row>
    <row r="64" spans="1:24" ht="14.25">
      <c r="A64" s="59">
        <v>62</v>
      </c>
      <c r="B64" s="44" t="s">
        <v>278</v>
      </c>
      <c r="C64" s="44" t="s">
        <v>204</v>
      </c>
      <c r="D64" s="62">
        <v>99.4375</v>
      </c>
      <c r="E64" s="59">
        <f t="shared" si="0"/>
        <v>59.662499999999994</v>
      </c>
      <c r="F64" s="59">
        <v>75</v>
      </c>
      <c r="G64" s="59">
        <f t="shared" si="1"/>
        <v>30</v>
      </c>
      <c r="H64" s="59"/>
      <c r="I64" s="59">
        <f t="shared" si="2"/>
        <v>89.662499999999994</v>
      </c>
      <c r="J64" s="59">
        <f t="shared" si="3"/>
        <v>17.932500000000001</v>
      </c>
      <c r="K64" s="44">
        <v>49.855072463768117</v>
      </c>
      <c r="L64" s="47">
        <v>65.5</v>
      </c>
      <c r="M64" s="59">
        <f t="shared" si="10"/>
        <v>52.984057971014501</v>
      </c>
      <c r="N64" s="59"/>
      <c r="O64" s="59">
        <f t="shared" si="5"/>
        <v>52.984057971014501</v>
      </c>
      <c r="P64" s="59">
        <f t="shared" si="6"/>
        <v>37.088840579710151</v>
      </c>
      <c r="Q64" s="46">
        <v>64.7</v>
      </c>
      <c r="R64" s="59"/>
      <c r="S64" s="59">
        <v>100</v>
      </c>
      <c r="T64" s="59">
        <f t="shared" si="8"/>
        <v>78.819999999999993</v>
      </c>
      <c r="U64" s="59">
        <f t="shared" si="9"/>
        <v>7.8819999999999997</v>
      </c>
      <c r="V64" s="59">
        <f t="shared" si="7"/>
        <v>62.903340579710154</v>
      </c>
      <c r="W64" s="61">
        <v>0</v>
      </c>
      <c r="X64" s="59" t="s">
        <v>408</v>
      </c>
    </row>
    <row r="65" spans="1:24">
      <c r="A65" s="59">
        <v>63</v>
      </c>
      <c r="B65" s="57" t="s">
        <v>279</v>
      </c>
      <c r="C65" s="57" t="s">
        <v>171</v>
      </c>
      <c r="D65" s="58">
        <v>99.441176470588204</v>
      </c>
      <c r="E65" s="58">
        <f>D65*0.6</f>
        <v>59.664705882352919</v>
      </c>
      <c r="F65" s="59">
        <v>85</v>
      </c>
      <c r="G65" s="59">
        <f>F65*0.4</f>
        <v>34</v>
      </c>
      <c r="H65" s="59"/>
      <c r="I65" s="59">
        <f>E65+G65+H65</f>
        <v>93.664705882352919</v>
      </c>
      <c r="J65" s="59">
        <f>I65*0.2</f>
        <v>18.732941176470586</v>
      </c>
      <c r="K65" s="44">
        <v>61.654761904761905</v>
      </c>
      <c r="L65" s="45">
        <v>73.642857142857139</v>
      </c>
      <c r="M65" s="59">
        <f t="shared" ref="M65:M121" si="11">0.8*K65+0.2*L65</f>
        <v>64.052380952380958</v>
      </c>
      <c r="N65" s="59"/>
      <c r="O65" s="59">
        <f>M65+N65</f>
        <v>64.052380952380958</v>
      </c>
      <c r="P65" s="59">
        <f>O65*0.7</f>
        <v>44.836666666666666</v>
      </c>
      <c r="Q65" s="46">
        <v>66</v>
      </c>
      <c r="R65" s="59"/>
      <c r="S65" s="59">
        <v>100</v>
      </c>
      <c r="T65" s="59">
        <f>R65+Q65*0.6+S65*0.4</f>
        <v>79.599999999999994</v>
      </c>
      <c r="U65" s="59">
        <f>0.1*T65</f>
        <v>7.96</v>
      </c>
      <c r="V65" s="59">
        <f t="shared" si="7"/>
        <v>71.529607843137242</v>
      </c>
      <c r="W65" s="61">
        <v>0.125</v>
      </c>
      <c r="X65" s="59" t="s">
        <v>408</v>
      </c>
    </row>
    <row r="66" spans="1:24">
      <c r="A66" s="59">
        <v>64</v>
      </c>
      <c r="B66" s="44" t="s">
        <v>280</v>
      </c>
      <c r="C66" s="44" t="s">
        <v>122</v>
      </c>
      <c r="D66" s="59">
        <v>99.617647058823493</v>
      </c>
      <c r="E66" s="59">
        <f t="shared" ref="E66:E95" si="12">D66*0.6</f>
        <v>59.770588235294092</v>
      </c>
      <c r="F66" s="59">
        <v>100</v>
      </c>
      <c r="G66" s="59">
        <f t="shared" si="1"/>
        <v>40</v>
      </c>
      <c r="H66" s="59">
        <v>3.3250000000000002</v>
      </c>
      <c r="I66" s="59">
        <f t="shared" si="2"/>
        <v>103.0955882352941</v>
      </c>
      <c r="J66" s="59">
        <f t="shared" si="3"/>
        <v>20.619117647058822</v>
      </c>
      <c r="K66" s="44">
        <v>82.42647058823529</v>
      </c>
      <c r="L66" s="45">
        <v>86.15384615384616</v>
      </c>
      <c r="M66" s="59">
        <f t="shared" si="11"/>
        <v>83.171945701357458</v>
      </c>
      <c r="N66" s="59">
        <v>2</v>
      </c>
      <c r="O66" s="59">
        <f t="shared" si="5"/>
        <v>85.171945701357458</v>
      </c>
      <c r="P66" s="59">
        <f t="shared" si="6"/>
        <v>59.620361990950215</v>
      </c>
      <c r="Q66" s="46">
        <v>85.8</v>
      </c>
      <c r="R66" s="59">
        <v>31</v>
      </c>
      <c r="S66" s="59">
        <v>100</v>
      </c>
      <c r="T66" s="59">
        <f t="shared" si="8"/>
        <v>122.47999999999999</v>
      </c>
      <c r="U66" s="59">
        <f t="shared" si="9"/>
        <v>12.247999999999999</v>
      </c>
      <c r="V66" s="59">
        <f t="shared" si="7"/>
        <v>92.487479638009049</v>
      </c>
      <c r="W66" s="61">
        <v>0.875</v>
      </c>
      <c r="X66" s="59" t="s">
        <v>407</v>
      </c>
    </row>
    <row r="67" spans="1:24">
      <c r="A67" s="59">
        <v>65</v>
      </c>
      <c r="B67" s="44" t="s">
        <v>281</v>
      </c>
      <c r="C67" s="44" t="s">
        <v>128</v>
      </c>
      <c r="D67" s="59">
        <v>99.676470588235304</v>
      </c>
      <c r="E67" s="59">
        <f t="shared" si="12"/>
        <v>59.805882352941182</v>
      </c>
      <c r="F67" s="59">
        <v>100</v>
      </c>
      <c r="G67" s="59">
        <f t="shared" ref="G67:G121" si="13">F67*0.4</f>
        <v>40</v>
      </c>
      <c r="H67" s="59"/>
      <c r="I67" s="59">
        <f t="shared" ref="I67:I121" si="14">E67+G67+H67</f>
        <v>99.805882352941182</v>
      </c>
      <c r="J67" s="59">
        <f t="shared" ref="J67:J121" si="15">I67*0.2</f>
        <v>19.961176470588239</v>
      </c>
      <c r="K67" s="44">
        <v>90.044117647058826</v>
      </c>
      <c r="L67" s="45">
        <v>89.272727272727266</v>
      </c>
      <c r="M67" s="59">
        <f t="shared" si="11"/>
        <v>89.889839572192528</v>
      </c>
      <c r="N67" s="59"/>
      <c r="O67" s="59">
        <f t="shared" ref="O67:O121" si="16">M67+N67</f>
        <v>89.889839572192528</v>
      </c>
      <c r="P67" s="59">
        <f t="shared" ref="P67:P121" si="17">O67*0.7</f>
        <v>62.922887700534766</v>
      </c>
      <c r="Q67" s="46">
        <v>75.8</v>
      </c>
      <c r="R67" s="59"/>
      <c r="S67" s="59">
        <v>100</v>
      </c>
      <c r="T67" s="59">
        <f t="shared" si="8"/>
        <v>85.47999999999999</v>
      </c>
      <c r="U67" s="59">
        <f t="shared" si="9"/>
        <v>8.548</v>
      </c>
      <c r="V67" s="59">
        <f t="shared" ref="V67:V121" si="18">J67+P67+U67</f>
        <v>91.432064171123002</v>
      </c>
      <c r="W67" s="61">
        <v>0.9375</v>
      </c>
      <c r="X67" s="59" t="s">
        <v>407</v>
      </c>
    </row>
    <row r="68" spans="1:24">
      <c r="A68" s="59">
        <v>66</v>
      </c>
      <c r="B68" s="44" t="s">
        <v>282</v>
      </c>
      <c r="C68" s="44" t="s">
        <v>121</v>
      </c>
      <c r="D68" s="59">
        <v>99.5</v>
      </c>
      <c r="E68" s="59">
        <f t="shared" si="12"/>
        <v>59.699999999999996</v>
      </c>
      <c r="F68" s="59">
        <v>100</v>
      </c>
      <c r="G68" s="59">
        <f t="shared" si="13"/>
        <v>40</v>
      </c>
      <c r="H68" s="59">
        <v>7.5</v>
      </c>
      <c r="I68" s="59">
        <f t="shared" si="14"/>
        <v>107.19999999999999</v>
      </c>
      <c r="J68" s="59">
        <f t="shared" si="15"/>
        <v>21.439999999999998</v>
      </c>
      <c r="K68" s="44">
        <v>90.185714285714283</v>
      </c>
      <c r="L68" s="45">
        <v>85.777777777777771</v>
      </c>
      <c r="M68" s="59">
        <f t="shared" si="11"/>
        <v>89.304126984126981</v>
      </c>
      <c r="N68" s="59"/>
      <c r="O68" s="59">
        <f t="shared" si="16"/>
        <v>89.304126984126981</v>
      </c>
      <c r="P68" s="59">
        <f t="shared" si="17"/>
        <v>62.512888888888881</v>
      </c>
      <c r="Q68" s="46">
        <v>75.400000000000006</v>
      </c>
      <c r="R68" s="59"/>
      <c r="S68" s="59">
        <v>100</v>
      </c>
      <c r="T68" s="59">
        <f t="shared" ref="T68:T121" si="19">R68+Q68*0.6+S68*0.4</f>
        <v>85.240000000000009</v>
      </c>
      <c r="U68" s="59">
        <f t="shared" ref="U68:U121" si="20">0.1*T68</f>
        <v>8.5240000000000009</v>
      </c>
      <c r="V68" s="59">
        <f t="shared" si="18"/>
        <v>92.47688888888888</v>
      </c>
      <c r="W68" s="61">
        <v>1</v>
      </c>
      <c r="X68" s="59" t="s">
        <v>407</v>
      </c>
    </row>
    <row r="69" spans="1:24">
      <c r="A69" s="59">
        <v>67</v>
      </c>
      <c r="B69" s="44" t="s">
        <v>283</v>
      </c>
      <c r="C69" s="44" t="s">
        <v>178</v>
      </c>
      <c r="D69" s="59">
        <v>99.558823529411796</v>
      </c>
      <c r="E69" s="59">
        <f t="shared" si="12"/>
        <v>59.735294117647072</v>
      </c>
      <c r="F69" s="59">
        <v>85</v>
      </c>
      <c r="G69" s="59">
        <f t="shared" si="13"/>
        <v>34</v>
      </c>
      <c r="H69" s="59"/>
      <c r="I69" s="59">
        <f t="shared" si="14"/>
        <v>93.735294117647072</v>
      </c>
      <c r="J69" s="59">
        <f t="shared" si="15"/>
        <v>18.747058823529414</v>
      </c>
      <c r="K69" s="44">
        <v>70</v>
      </c>
      <c r="L69" s="45">
        <v>82.260869565217391</v>
      </c>
      <c r="M69" s="59">
        <f t="shared" si="11"/>
        <v>72.452173913043481</v>
      </c>
      <c r="N69" s="59"/>
      <c r="O69" s="59">
        <f t="shared" si="16"/>
        <v>72.452173913043481</v>
      </c>
      <c r="P69" s="59">
        <f t="shared" si="17"/>
        <v>50.716521739130435</v>
      </c>
      <c r="Q69" s="46">
        <v>85.2</v>
      </c>
      <c r="R69" s="59"/>
      <c r="S69" s="59">
        <v>100</v>
      </c>
      <c r="T69" s="59">
        <f t="shared" si="19"/>
        <v>91.12</v>
      </c>
      <c r="U69" s="59">
        <f t="shared" si="20"/>
        <v>9.1120000000000001</v>
      </c>
      <c r="V69" s="59">
        <f t="shared" si="18"/>
        <v>78.575580562659837</v>
      </c>
      <c r="W69" s="61">
        <v>0.375</v>
      </c>
      <c r="X69" s="59" t="s">
        <v>408</v>
      </c>
    </row>
    <row r="70" spans="1:24">
      <c r="A70" s="59">
        <v>68</v>
      </c>
      <c r="B70" s="44" t="s">
        <v>284</v>
      </c>
      <c r="C70" s="44" t="s">
        <v>191</v>
      </c>
      <c r="D70" s="59">
        <v>99.617647058823493</v>
      </c>
      <c r="E70" s="59">
        <f t="shared" si="12"/>
        <v>59.770588235294092</v>
      </c>
      <c r="F70" s="59">
        <v>92</v>
      </c>
      <c r="G70" s="59">
        <f t="shared" si="13"/>
        <v>36.800000000000004</v>
      </c>
      <c r="H70" s="59"/>
      <c r="I70" s="59">
        <f t="shared" si="14"/>
        <v>96.570588235294096</v>
      </c>
      <c r="J70" s="59">
        <f t="shared" si="15"/>
        <v>19.314117647058822</v>
      </c>
      <c r="K70" s="44">
        <v>68.322222222222223</v>
      </c>
      <c r="L70" s="45">
        <v>75</v>
      </c>
      <c r="M70" s="59">
        <f t="shared" si="11"/>
        <v>69.657777777777781</v>
      </c>
      <c r="N70" s="59"/>
      <c r="O70" s="59">
        <f t="shared" si="16"/>
        <v>69.657777777777781</v>
      </c>
      <c r="P70" s="59">
        <f t="shared" si="17"/>
        <v>48.760444444444445</v>
      </c>
      <c r="Q70" s="46">
        <v>70.7</v>
      </c>
      <c r="R70" s="59"/>
      <c r="S70" s="59">
        <v>100</v>
      </c>
      <c r="T70" s="59">
        <f t="shared" si="19"/>
        <v>82.42</v>
      </c>
      <c r="U70" s="59">
        <f t="shared" si="20"/>
        <v>8.2420000000000009</v>
      </c>
      <c r="V70" s="59">
        <f t="shared" si="18"/>
        <v>76.316562091503272</v>
      </c>
      <c r="W70" s="61">
        <v>0.25</v>
      </c>
      <c r="X70" s="59" t="s">
        <v>408</v>
      </c>
    </row>
    <row r="71" spans="1:24">
      <c r="A71" s="59">
        <v>69</v>
      </c>
      <c r="B71" s="44" t="s">
        <v>285</v>
      </c>
      <c r="C71" s="44" t="s">
        <v>116</v>
      </c>
      <c r="D71" s="59">
        <v>99.617647058823493</v>
      </c>
      <c r="E71" s="59">
        <f t="shared" si="12"/>
        <v>59.770588235294092</v>
      </c>
      <c r="F71" s="59">
        <v>100</v>
      </c>
      <c r="G71" s="59">
        <f t="shared" si="13"/>
        <v>40</v>
      </c>
      <c r="H71" s="59">
        <v>7.55</v>
      </c>
      <c r="I71" s="59">
        <f t="shared" si="14"/>
        <v>107.3205882352941</v>
      </c>
      <c r="J71" s="59">
        <f t="shared" si="15"/>
        <v>21.464117647058821</v>
      </c>
      <c r="K71" s="44">
        <v>89.2</v>
      </c>
      <c r="L71" s="45">
        <v>88</v>
      </c>
      <c r="M71" s="59">
        <f t="shared" si="11"/>
        <v>88.960000000000008</v>
      </c>
      <c r="N71" s="59"/>
      <c r="O71" s="59">
        <f t="shared" si="16"/>
        <v>88.960000000000008</v>
      </c>
      <c r="P71" s="59">
        <f t="shared" si="17"/>
        <v>62.271999999999998</v>
      </c>
      <c r="Q71" s="46">
        <v>79</v>
      </c>
      <c r="R71" s="59"/>
      <c r="S71" s="59">
        <v>100</v>
      </c>
      <c r="T71" s="59">
        <f t="shared" si="19"/>
        <v>87.4</v>
      </c>
      <c r="U71" s="59">
        <f t="shared" si="20"/>
        <v>8.74</v>
      </c>
      <c r="V71" s="59">
        <f t="shared" si="18"/>
        <v>92.476117647058814</v>
      </c>
      <c r="W71" s="61">
        <v>0.9375</v>
      </c>
      <c r="X71" s="59" t="s">
        <v>407</v>
      </c>
    </row>
    <row r="72" spans="1:24">
      <c r="A72" s="59">
        <v>70</v>
      </c>
      <c r="B72" s="44" t="s">
        <v>286</v>
      </c>
      <c r="C72" s="44" t="s">
        <v>157</v>
      </c>
      <c r="D72" s="59">
        <v>99.588235294117695</v>
      </c>
      <c r="E72" s="59">
        <f t="shared" si="12"/>
        <v>59.752941176470614</v>
      </c>
      <c r="F72" s="59">
        <v>95</v>
      </c>
      <c r="G72" s="59">
        <f t="shared" si="13"/>
        <v>38</v>
      </c>
      <c r="H72" s="59"/>
      <c r="I72" s="59">
        <f t="shared" si="14"/>
        <v>97.752941176470614</v>
      </c>
      <c r="J72" s="59">
        <f t="shared" si="15"/>
        <v>19.550588235294125</v>
      </c>
      <c r="K72" s="44">
        <v>74.385714285714286</v>
      </c>
      <c r="L72" s="45">
        <v>82.117647058823536</v>
      </c>
      <c r="M72" s="59">
        <f t="shared" si="11"/>
        <v>75.932100840336133</v>
      </c>
      <c r="N72" s="59"/>
      <c r="O72" s="59">
        <f t="shared" si="16"/>
        <v>75.932100840336133</v>
      </c>
      <c r="P72" s="59">
        <f t="shared" si="17"/>
        <v>53.152470588235289</v>
      </c>
      <c r="Q72" s="46">
        <v>81.2</v>
      </c>
      <c r="R72" s="59">
        <v>8</v>
      </c>
      <c r="S72" s="59">
        <v>100</v>
      </c>
      <c r="T72" s="59">
        <f t="shared" si="19"/>
        <v>96.72</v>
      </c>
      <c r="U72" s="59">
        <f t="shared" si="20"/>
        <v>9.6720000000000006</v>
      </c>
      <c r="V72" s="59">
        <f t="shared" si="18"/>
        <v>82.375058823529415</v>
      </c>
      <c r="W72" s="61">
        <v>0.4375</v>
      </c>
      <c r="X72" s="59" t="s">
        <v>408</v>
      </c>
    </row>
    <row r="73" spans="1:24">
      <c r="A73" s="59">
        <v>71</v>
      </c>
      <c r="B73" s="44" t="s">
        <v>287</v>
      </c>
      <c r="C73" s="44" t="s">
        <v>146</v>
      </c>
      <c r="D73" s="59">
        <v>99.529411764705898</v>
      </c>
      <c r="E73" s="59">
        <f t="shared" si="12"/>
        <v>59.717647058823538</v>
      </c>
      <c r="F73" s="59">
        <v>100</v>
      </c>
      <c r="G73" s="59">
        <f t="shared" si="13"/>
        <v>40</v>
      </c>
      <c r="H73" s="59"/>
      <c r="I73" s="59">
        <f t="shared" si="14"/>
        <v>99.71764705882353</v>
      </c>
      <c r="J73" s="59">
        <f t="shared" si="15"/>
        <v>19.943529411764708</v>
      </c>
      <c r="K73" s="44">
        <v>74.642857142857139</v>
      </c>
      <c r="L73" s="45">
        <v>78.333333333333329</v>
      </c>
      <c r="M73" s="59">
        <f t="shared" si="11"/>
        <v>75.38095238095238</v>
      </c>
      <c r="N73" s="59"/>
      <c r="O73" s="59">
        <f t="shared" si="16"/>
        <v>75.38095238095238</v>
      </c>
      <c r="P73" s="59">
        <f t="shared" si="17"/>
        <v>52.766666666666666</v>
      </c>
      <c r="Q73" s="46">
        <v>75.3</v>
      </c>
      <c r="R73" s="59"/>
      <c r="S73" s="59">
        <v>100</v>
      </c>
      <c r="T73" s="59">
        <f t="shared" si="19"/>
        <v>85.18</v>
      </c>
      <c r="U73" s="59">
        <f t="shared" si="20"/>
        <v>8.5180000000000007</v>
      </c>
      <c r="V73" s="59">
        <f t="shared" si="18"/>
        <v>81.228196078431381</v>
      </c>
      <c r="W73" s="61">
        <v>0.375</v>
      </c>
      <c r="X73" s="59" t="s">
        <v>408</v>
      </c>
    </row>
    <row r="74" spans="1:24">
      <c r="A74" s="59">
        <v>72</v>
      </c>
      <c r="B74" s="44" t="s">
        <v>288</v>
      </c>
      <c r="C74" s="44" t="s">
        <v>164</v>
      </c>
      <c r="D74" s="59">
        <v>99.470588235294102</v>
      </c>
      <c r="E74" s="59">
        <f t="shared" si="12"/>
        <v>59.682352941176461</v>
      </c>
      <c r="F74" s="59">
        <v>100</v>
      </c>
      <c r="G74" s="59">
        <f t="shared" si="13"/>
        <v>40</v>
      </c>
      <c r="H74" s="59">
        <v>7</v>
      </c>
      <c r="I74" s="59">
        <f t="shared" si="14"/>
        <v>106.68235294117646</v>
      </c>
      <c r="J74" s="59">
        <f t="shared" si="15"/>
        <v>21.336470588235294</v>
      </c>
      <c r="K74" s="44">
        <v>78.442857142857136</v>
      </c>
      <c r="L74" s="45">
        <v>85.285714285714292</v>
      </c>
      <c r="M74" s="59">
        <f t="shared" si="11"/>
        <v>79.811428571428578</v>
      </c>
      <c r="N74" s="59"/>
      <c r="O74" s="59">
        <f t="shared" si="16"/>
        <v>79.811428571428578</v>
      </c>
      <c r="P74" s="59">
        <f t="shared" si="17"/>
        <v>55.868000000000002</v>
      </c>
      <c r="Q74" s="46">
        <v>61.5</v>
      </c>
      <c r="R74" s="59"/>
      <c r="S74" s="59">
        <v>100</v>
      </c>
      <c r="T74" s="59">
        <f t="shared" si="19"/>
        <v>76.900000000000006</v>
      </c>
      <c r="U74" s="59">
        <f t="shared" si="20"/>
        <v>7.6900000000000013</v>
      </c>
      <c r="V74" s="59">
        <f t="shared" si="18"/>
        <v>84.894470588235293</v>
      </c>
      <c r="W74" s="61">
        <v>0.5625</v>
      </c>
      <c r="X74" s="59" t="s">
        <v>407</v>
      </c>
    </row>
    <row r="75" spans="1:24">
      <c r="A75" s="59">
        <v>73</v>
      </c>
      <c r="B75" s="44" t="s">
        <v>289</v>
      </c>
      <c r="C75" s="44" t="s">
        <v>165</v>
      </c>
      <c r="D75" s="59">
        <v>99.411764705882305</v>
      </c>
      <c r="E75" s="59">
        <f t="shared" si="12"/>
        <v>59.647058823529377</v>
      </c>
      <c r="F75" s="59">
        <v>90</v>
      </c>
      <c r="G75" s="59">
        <f t="shared" si="13"/>
        <v>36</v>
      </c>
      <c r="H75" s="59"/>
      <c r="I75" s="59">
        <f t="shared" si="14"/>
        <v>95.647058823529377</v>
      </c>
      <c r="J75" s="59">
        <f t="shared" si="15"/>
        <v>19.129411764705875</v>
      </c>
      <c r="K75" s="44">
        <v>71.4578313253012</v>
      </c>
      <c r="L75" s="45">
        <v>65.352941176470594</v>
      </c>
      <c r="M75" s="59">
        <f t="shared" si="11"/>
        <v>70.236853295535084</v>
      </c>
      <c r="N75" s="59"/>
      <c r="O75" s="59">
        <f t="shared" si="16"/>
        <v>70.236853295535084</v>
      </c>
      <c r="P75" s="59">
        <f t="shared" si="17"/>
        <v>49.165797306874559</v>
      </c>
      <c r="Q75" s="46">
        <v>61</v>
      </c>
      <c r="R75" s="59"/>
      <c r="S75" s="59">
        <v>100</v>
      </c>
      <c r="T75" s="59">
        <f t="shared" si="19"/>
        <v>76.599999999999994</v>
      </c>
      <c r="U75" s="59">
        <f t="shared" si="20"/>
        <v>7.66</v>
      </c>
      <c r="V75" s="59">
        <f t="shared" si="18"/>
        <v>75.955209071580427</v>
      </c>
      <c r="W75" s="61">
        <v>0.375</v>
      </c>
      <c r="X75" s="59" t="s">
        <v>408</v>
      </c>
    </row>
    <row r="76" spans="1:24">
      <c r="A76" s="59">
        <v>74</v>
      </c>
      <c r="B76" s="44" t="s">
        <v>290</v>
      </c>
      <c r="C76" s="44" t="s">
        <v>180</v>
      </c>
      <c r="D76" s="59">
        <v>99.470588235294102</v>
      </c>
      <c r="E76" s="59">
        <f t="shared" si="12"/>
        <v>59.682352941176461</v>
      </c>
      <c r="F76" s="59">
        <v>90</v>
      </c>
      <c r="G76" s="59">
        <f t="shared" si="13"/>
        <v>36</v>
      </c>
      <c r="H76" s="59"/>
      <c r="I76" s="59">
        <f t="shared" si="14"/>
        <v>95.682352941176461</v>
      </c>
      <c r="J76" s="59">
        <f t="shared" si="15"/>
        <v>19.136470588235294</v>
      </c>
      <c r="K76" s="44">
        <v>64.236559139784944</v>
      </c>
      <c r="L76" s="45">
        <v>73.333333333333329</v>
      </c>
      <c r="M76" s="59">
        <f t="shared" si="11"/>
        <v>66.05591397849463</v>
      </c>
      <c r="N76" s="59"/>
      <c r="O76" s="59">
        <f t="shared" si="16"/>
        <v>66.05591397849463</v>
      </c>
      <c r="P76" s="59">
        <f t="shared" si="17"/>
        <v>46.239139784946239</v>
      </c>
      <c r="Q76" s="46">
        <v>71.2</v>
      </c>
      <c r="R76" s="59"/>
      <c r="S76" s="59">
        <v>100</v>
      </c>
      <c r="T76" s="59">
        <f t="shared" si="19"/>
        <v>82.72</v>
      </c>
      <c r="U76" s="59">
        <f t="shared" si="20"/>
        <v>8.2720000000000002</v>
      </c>
      <c r="V76" s="59">
        <f t="shared" si="18"/>
        <v>73.647610373181536</v>
      </c>
      <c r="W76" s="61">
        <v>0.1875</v>
      </c>
      <c r="X76" s="59" t="s">
        <v>408</v>
      </c>
    </row>
    <row r="77" spans="1:24">
      <c r="A77" s="59">
        <v>75</v>
      </c>
      <c r="B77" s="44" t="s">
        <v>291</v>
      </c>
      <c r="C77" s="44" t="s">
        <v>190</v>
      </c>
      <c r="D77" s="59">
        <v>99.588235294117695</v>
      </c>
      <c r="E77" s="59">
        <f t="shared" si="12"/>
        <v>59.752941176470614</v>
      </c>
      <c r="F77" s="59">
        <v>95</v>
      </c>
      <c r="G77" s="59">
        <f t="shared" si="13"/>
        <v>38</v>
      </c>
      <c r="H77" s="59"/>
      <c r="I77" s="59">
        <f t="shared" si="14"/>
        <v>97.752941176470614</v>
      </c>
      <c r="J77" s="59">
        <f t="shared" si="15"/>
        <v>19.550588235294125</v>
      </c>
      <c r="K77" s="44">
        <v>67.19736842105263</v>
      </c>
      <c r="L77" s="45">
        <v>71.333333333333329</v>
      </c>
      <c r="M77" s="59">
        <f t="shared" si="11"/>
        <v>68.02456140350877</v>
      </c>
      <c r="N77" s="59"/>
      <c r="O77" s="59">
        <f t="shared" si="16"/>
        <v>68.02456140350877</v>
      </c>
      <c r="P77" s="59">
        <f t="shared" si="17"/>
        <v>47.617192982456139</v>
      </c>
      <c r="Q77" s="46">
        <v>77</v>
      </c>
      <c r="R77" s="59"/>
      <c r="S77" s="59">
        <v>100</v>
      </c>
      <c r="T77" s="59">
        <f t="shared" si="19"/>
        <v>86.199999999999989</v>
      </c>
      <c r="U77" s="59">
        <f t="shared" si="20"/>
        <v>8.6199999999999992</v>
      </c>
      <c r="V77" s="59">
        <f t="shared" si="18"/>
        <v>75.787781217750265</v>
      </c>
      <c r="W77" s="61">
        <v>6.25E-2</v>
      </c>
      <c r="X77" s="59" t="s">
        <v>408</v>
      </c>
    </row>
    <row r="78" spans="1:24">
      <c r="A78" s="59">
        <v>76</v>
      </c>
      <c r="B78" s="44" t="s">
        <v>292</v>
      </c>
      <c r="C78" s="44" t="s">
        <v>113</v>
      </c>
      <c r="D78" s="59">
        <v>99.617647058823493</v>
      </c>
      <c r="E78" s="59">
        <f t="shared" si="12"/>
        <v>59.770588235294092</v>
      </c>
      <c r="F78" s="59">
        <v>100</v>
      </c>
      <c r="G78" s="59">
        <f t="shared" si="13"/>
        <v>40</v>
      </c>
      <c r="H78" s="59">
        <v>7.5</v>
      </c>
      <c r="I78" s="59">
        <f t="shared" si="14"/>
        <v>107.2705882352941</v>
      </c>
      <c r="J78" s="59">
        <f t="shared" si="15"/>
        <v>21.454117647058823</v>
      </c>
      <c r="K78" s="44">
        <v>78.585714285714289</v>
      </c>
      <c r="L78" s="45">
        <v>78.090909090909093</v>
      </c>
      <c r="M78" s="59">
        <f t="shared" si="11"/>
        <v>78.486753246753253</v>
      </c>
      <c r="N78" s="59"/>
      <c r="O78" s="59">
        <f t="shared" si="16"/>
        <v>78.486753246753253</v>
      </c>
      <c r="P78" s="59">
        <f t="shared" si="17"/>
        <v>54.940727272727273</v>
      </c>
      <c r="Q78" s="46">
        <v>88.6</v>
      </c>
      <c r="R78" s="59">
        <v>2.6667000000000001</v>
      </c>
      <c r="S78" s="59">
        <v>100</v>
      </c>
      <c r="T78" s="59">
        <f t="shared" si="19"/>
        <v>95.826699999999988</v>
      </c>
      <c r="U78" s="59">
        <f t="shared" si="20"/>
        <v>9.5826699999999985</v>
      </c>
      <c r="V78" s="59">
        <f t="shared" si="18"/>
        <v>85.977514919786088</v>
      </c>
      <c r="W78" s="61">
        <v>0.625</v>
      </c>
      <c r="X78" s="59" t="s">
        <v>407</v>
      </c>
    </row>
    <row r="79" spans="1:24">
      <c r="A79" s="59">
        <v>77</v>
      </c>
      <c r="B79" s="44" t="s">
        <v>293</v>
      </c>
      <c r="C79" s="44" t="s">
        <v>193</v>
      </c>
      <c r="D79" s="59">
        <v>99.529411764705898</v>
      </c>
      <c r="E79" s="59">
        <f t="shared" si="12"/>
        <v>59.717647058823538</v>
      </c>
      <c r="F79" s="59">
        <v>90</v>
      </c>
      <c r="G79" s="59">
        <f t="shared" si="13"/>
        <v>36</v>
      </c>
      <c r="H79" s="59"/>
      <c r="I79" s="59">
        <f t="shared" si="14"/>
        <v>95.71764705882353</v>
      </c>
      <c r="J79" s="59">
        <f t="shared" si="15"/>
        <v>19.143529411764707</v>
      </c>
      <c r="K79" s="44">
        <v>70.308510638297875</v>
      </c>
      <c r="L79" s="45">
        <v>75.555555555555557</v>
      </c>
      <c r="M79" s="59">
        <f t="shared" si="11"/>
        <v>71.357919621749417</v>
      </c>
      <c r="N79" s="59"/>
      <c r="O79" s="59">
        <f t="shared" si="16"/>
        <v>71.357919621749417</v>
      </c>
      <c r="P79" s="59">
        <f t="shared" si="17"/>
        <v>49.950543735224592</v>
      </c>
      <c r="Q79" s="46">
        <v>73.8</v>
      </c>
      <c r="R79" s="59"/>
      <c r="S79" s="59">
        <v>100</v>
      </c>
      <c r="T79" s="59">
        <f t="shared" si="19"/>
        <v>84.28</v>
      </c>
      <c r="U79" s="59">
        <f t="shared" si="20"/>
        <v>8.4280000000000008</v>
      </c>
      <c r="V79" s="59">
        <f t="shared" si="18"/>
        <v>77.5220731469893</v>
      </c>
      <c r="W79" s="61">
        <v>0.4375</v>
      </c>
      <c r="X79" s="59" t="s">
        <v>408</v>
      </c>
    </row>
    <row r="80" spans="1:24">
      <c r="A80" s="59">
        <v>78</v>
      </c>
      <c r="B80" s="44" t="s">
        <v>294</v>
      </c>
      <c r="C80" s="44" t="s">
        <v>138</v>
      </c>
      <c r="D80" s="59">
        <v>99.5</v>
      </c>
      <c r="E80" s="59">
        <f t="shared" si="12"/>
        <v>59.699999999999996</v>
      </c>
      <c r="F80" s="59">
        <v>100</v>
      </c>
      <c r="G80" s="59">
        <f t="shared" si="13"/>
        <v>40</v>
      </c>
      <c r="H80" s="59"/>
      <c r="I80" s="59">
        <f t="shared" si="14"/>
        <v>99.699999999999989</v>
      </c>
      <c r="J80" s="59">
        <f t="shared" si="15"/>
        <v>19.939999999999998</v>
      </c>
      <c r="K80" s="44">
        <v>75.057142857142864</v>
      </c>
      <c r="L80" s="45">
        <v>68.909090909090907</v>
      </c>
      <c r="M80" s="59">
        <f t="shared" si="11"/>
        <v>73.827532467532478</v>
      </c>
      <c r="N80" s="59"/>
      <c r="O80" s="59">
        <f t="shared" si="16"/>
        <v>73.827532467532478</v>
      </c>
      <c r="P80" s="59">
        <f t="shared" si="17"/>
        <v>51.679272727272732</v>
      </c>
      <c r="Q80" s="46">
        <v>71.2</v>
      </c>
      <c r="R80" s="59"/>
      <c r="S80" s="59">
        <v>100</v>
      </c>
      <c r="T80" s="59">
        <f t="shared" si="19"/>
        <v>82.72</v>
      </c>
      <c r="U80" s="59">
        <f t="shared" si="20"/>
        <v>8.2720000000000002</v>
      </c>
      <c r="V80" s="59">
        <f t="shared" si="18"/>
        <v>79.891272727272735</v>
      </c>
      <c r="W80" s="61">
        <v>0.3125</v>
      </c>
      <c r="X80" s="59" t="s">
        <v>407</v>
      </c>
    </row>
    <row r="81" spans="1:24">
      <c r="A81" s="59">
        <v>79</v>
      </c>
      <c r="B81" s="44" t="s">
        <v>295</v>
      </c>
      <c r="C81" s="44" t="s">
        <v>200</v>
      </c>
      <c r="D81" s="59">
        <v>99.5</v>
      </c>
      <c r="E81" s="59">
        <f t="shared" si="12"/>
        <v>59.699999999999996</v>
      </c>
      <c r="F81" s="59">
        <v>90</v>
      </c>
      <c r="G81" s="59">
        <f t="shared" si="13"/>
        <v>36</v>
      </c>
      <c r="H81" s="59"/>
      <c r="I81" s="59">
        <f t="shared" si="14"/>
        <v>95.699999999999989</v>
      </c>
      <c r="J81" s="59">
        <f t="shared" si="15"/>
        <v>19.139999999999997</v>
      </c>
      <c r="K81" s="44">
        <v>70.017699115044252</v>
      </c>
      <c r="L81" s="45">
        <v>72.25</v>
      </c>
      <c r="M81" s="59">
        <f t="shared" si="11"/>
        <v>70.464159292035404</v>
      </c>
      <c r="N81" s="59"/>
      <c r="O81" s="59">
        <f t="shared" si="16"/>
        <v>70.464159292035404</v>
      </c>
      <c r="P81" s="59">
        <f t="shared" si="17"/>
        <v>49.324911504424783</v>
      </c>
      <c r="Q81" s="46">
        <v>73.099999999999994</v>
      </c>
      <c r="R81" s="59"/>
      <c r="S81" s="59">
        <v>100</v>
      </c>
      <c r="T81" s="59">
        <f t="shared" si="19"/>
        <v>83.859999999999985</v>
      </c>
      <c r="U81" s="59">
        <f t="shared" si="20"/>
        <v>8.3859999999999992</v>
      </c>
      <c r="V81" s="59">
        <f t="shared" si="18"/>
        <v>76.850911504424772</v>
      </c>
      <c r="W81" s="61">
        <v>0.125</v>
      </c>
      <c r="X81" s="59" t="s">
        <v>408</v>
      </c>
    </row>
    <row r="82" spans="1:24">
      <c r="A82" s="59">
        <v>80</v>
      </c>
      <c r="B82" s="44" t="s">
        <v>296</v>
      </c>
      <c r="C82" s="44" t="s">
        <v>199</v>
      </c>
      <c r="D82" s="59">
        <v>99.617647058823493</v>
      </c>
      <c r="E82" s="59">
        <f t="shared" si="12"/>
        <v>59.770588235294092</v>
      </c>
      <c r="F82" s="59">
        <v>75</v>
      </c>
      <c r="G82" s="59">
        <f t="shared" si="13"/>
        <v>30</v>
      </c>
      <c r="H82" s="59"/>
      <c r="I82" s="59">
        <f t="shared" si="14"/>
        <v>89.770588235294099</v>
      </c>
      <c r="J82" s="59">
        <f t="shared" si="15"/>
        <v>17.954117647058819</v>
      </c>
      <c r="K82" s="44">
        <v>66.456140350877192</v>
      </c>
      <c r="L82" s="45">
        <v>69.166666666666671</v>
      </c>
      <c r="M82" s="59">
        <f t="shared" si="11"/>
        <v>66.998245614035085</v>
      </c>
      <c r="N82" s="59"/>
      <c r="O82" s="59">
        <f t="shared" si="16"/>
        <v>66.998245614035085</v>
      </c>
      <c r="P82" s="59">
        <f t="shared" si="17"/>
        <v>46.898771929824555</v>
      </c>
      <c r="Q82" s="46">
        <v>64.5</v>
      </c>
      <c r="R82" s="59"/>
      <c r="S82" s="59">
        <v>100</v>
      </c>
      <c r="T82" s="59">
        <f t="shared" si="19"/>
        <v>78.699999999999989</v>
      </c>
      <c r="U82" s="59">
        <f t="shared" si="20"/>
        <v>7.8699999999999992</v>
      </c>
      <c r="V82" s="59">
        <f t="shared" si="18"/>
        <v>72.722889576883375</v>
      </c>
      <c r="W82" s="61">
        <v>0.25</v>
      </c>
      <c r="X82" s="59" t="s">
        <v>408</v>
      </c>
    </row>
    <row r="83" spans="1:24">
      <c r="A83" s="59">
        <v>81</v>
      </c>
      <c r="B83" s="44" t="s">
        <v>297</v>
      </c>
      <c r="C83" s="44" t="s">
        <v>197</v>
      </c>
      <c r="D83" s="59">
        <v>99.588235294117695</v>
      </c>
      <c r="E83" s="59">
        <f t="shared" si="12"/>
        <v>59.752941176470614</v>
      </c>
      <c r="F83" s="59">
        <v>85</v>
      </c>
      <c r="G83" s="59">
        <f t="shared" si="13"/>
        <v>34</v>
      </c>
      <c r="H83" s="59"/>
      <c r="I83" s="59">
        <f t="shared" si="14"/>
        <v>93.752941176470614</v>
      </c>
      <c r="J83" s="59">
        <f t="shared" si="15"/>
        <v>18.750588235294124</v>
      </c>
      <c r="K83" s="44">
        <v>64.828947368421055</v>
      </c>
      <c r="L83" s="45">
        <v>72.75</v>
      </c>
      <c r="M83" s="59">
        <f t="shared" si="11"/>
        <v>66.413157894736841</v>
      </c>
      <c r="N83" s="59"/>
      <c r="O83" s="59">
        <f t="shared" si="16"/>
        <v>66.413157894736841</v>
      </c>
      <c r="P83" s="59">
        <f t="shared" si="17"/>
        <v>46.489210526315787</v>
      </c>
      <c r="Q83" s="46">
        <v>61.6</v>
      </c>
      <c r="R83" s="59"/>
      <c r="S83" s="59">
        <v>100</v>
      </c>
      <c r="T83" s="59">
        <f t="shared" si="19"/>
        <v>76.960000000000008</v>
      </c>
      <c r="U83" s="59">
        <f t="shared" si="20"/>
        <v>7.6960000000000015</v>
      </c>
      <c r="V83" s="59">
        <f t="shared" si="18"/>
        <v>72.935798761609902</v>
      </c>
      <c r="W83" s="61">
        <v>0.1875</v>
      </c>
      <c r="X83" s="59" t="s">
        <v>408</v>
      </c>
    </row>
    <row r="84" spans="1:24">
      <c r="A84" s="59">
        <v>82</v>
      </c>
      <c r="B84" s="44" t="s">
        <v>298</v>
      </c>
      <c r="C84" s="44" t="s">
        <v>170</v>
      </c>
      <c r="D84" s="59">
        <v>99.588235294117695</v>
      </c>
      <c r="E84" s="59">
        <f t="shared" si="12"/>
        <v>59.752941176470614</v>
      </c>
      <c r="F84" s="59">
        <v>100</v>
      </c>
      <c r="G84" s="59">
        <f t="shared" si="13"/>
        <v>40</v>
      </c>
      <c r="H84" s="59">
        <v>4.5999999999999996</v>
      </c>
      <c r="I84" s="59">
        <f t="shared" si="14"/>
        <v>104.35294117647061</v>
      </c>
      <c r="J84" s="59">
        <f t="shared" si="15"/>
        <v>20.870588235294122</v>
      </c>
      <c r="K84" s="44">
        <v>79.971428571428575</v>
      </c>
      <c r="L84" s="45">
        <v>80.8125</v>
      </c>
      <c r="M84" s="59">
        <f t="shared" si="11"/>
        <v>80.13964285714286</v>
      </c>
      <c r="N84" s="59"/>
      <c r="O84" s="59">
        <f t="shared" si="16"/>
        <v>80.13964285714286</v>
      </c>
      <c r="P84" s="59">
        <f t="shared" si="17"/>
        <v>56.097749999999998</v>
      </c>
      <c r="Q84" s="46">
        <v>55.7</v>
      </c>
      <c r="R84" s="59"/>
      <c r="S84" s="59">
        <v>100</v>
      </c>
      <c r="T84" s="59">
        <f t="shared" si="19"/>
        <v>73.42</v>
      </c>
      <c r="U84" s="59">
        <f t="shared" si="20"/>
        <v>7.3420000000000005</v>
      </c>
      <c r="V84" s="59">
        <f t="shared" si="18"/>
        <v>84.310338235294111</v>
      </c>
      <c r="W84" s="61">
        <v>0.625</v>
      </c>
      <c r="X84" s="59" t="s">
        <v>407</v>
      </c>
    </row>
    <row r="85" spans="1:24">
      <c r="A85" s="59">
        <v>83</v>
      </c>
      <c r="B85" s="44" t="s">
        <v>299</v>
      </c>
      <c r="C85" s="44" t="s">
        <v>181</v>
      </c>
      <c r="D85" s="59">
        <v>99.647058823529406</v>
      </c>
      <c r="E85" s="59">
        <f t="shared" si="12"/>
        <v>59.788235294117641</v>
      </c>
      <c r="F85" s="59">
        <v>100</v>
      </c>
      <c r="G85" s="59">
        <f t="shared" si="13"/>
        <v>40</v>
      </c>
      <c r="H85" s="59"/>
      <c r="I85" s="59">
        <f t="shared" si="14"/>
        <v>99.788235294117641</v>
      </c>
      <c r="J85" s="59">
        <f t="shared" si="15"/>
        <v>19.957647058823529</v>
      </c>
      <c r="K85" s="44">
        <v>79.84615384615384</v>
      </c>
      <c r="L85" s="45">
        <v>85.9375</v>
      </c>
      <c r="M85" s="59">
        <f t="shared" si="11"/>
        <v>81.064423076923077</v>
      </c>
      <c r="N85" s="59"/>
      <c r="O85" s="59">
        <f t="shared" si="16"/>
        <v>81.064423076923077</v>
      </c>
      <c r="P85" s="59">
        <f t="shared" si="17"/>
        <v>56.745096153846148</v>
      </c>
      <c r="Q85" s="46">
        <v>53.8</v>
      </c>
      <c r="R85" s="59"/>
      <c r="S85" s="59">
        <v>100</v>
      </c>
      <c r="T85" s="59">
        <f t="shared" si="19"/>
        <v>72.28</v>
      </c>
      <c r="U85" s="59">
        <f t="shared" si="20"/>
        <v>7.2280000000000006</v>
      </c>
      <c r="V85" s="59">
        <f t="shared" si="18"/>
        <v>83.930743212669668</v>
      </c>
      <c r="W85" s="61">
        <v>0.625</v>
      </c>
      <c r="X85" s="59" t="s">
        <v>407</v>
      </c>
    </row>
    <row r="86" spans="1:24">
      <c r="A86" s="59">
        <v>84</v>
      </c>
      <c r="B86" s="44" t="s">
        <v>300</v>
      </c>
      <c r="C86" s="44" t="s">
        <v>141</v>
      </c>
      <c r="D86" s="59">
        <v>99.529411764705898</v>
      </c>
      <c r="E86" s="59">
        <f t="shared" si="12"/>
        <v>59.717647058823538</v>
      </c>
      <c r="F86" s="59">
        <v>95</v>
      </c>
      <c r="G86" s="59">
        <f t="shared" si="13"/>
        <v>38</v>
      </c>
      <c r="H86" s="59">
        <v>4</v>
      </c>
      <c r="I86" s="59">
        <f t="shared" si="14"/>
        <v>101.71764705882353</v>
      </c>
      <c r="J86" s="59">
        <f t="shared" si="15"/>
        <v>20.343529411764706</v>
      </c>
      <c r="K86" s="44">
        <v>82.728571428571428</v>
      </c>
      <c r="L86" s="45">
        <v>85.1875</v>
      </c>
      <c r="M86" s="59">
        <f t="shared" si="11"/>
        <v>83.220357142857154</v>
      </c>
      <c r="N86" s="59"/>
      <c r="O86" s="59">
        <f t="shared" si="16"/>
        <v>83.220357142857154</v>
      </c>
      <c r="P86" s="59">
        <f t="shared" si="17"/>
        <v>58.254250000000006</v>
      </c>
      <c r="Q86" s="46">
        <v>75.5</v>
      </c>
      <c r="R86" s="59"/>
      <c r="S86" s="59">
        <v>100</v>
      </c>
      <c r="T86" s="59">
        <f t="shared" si="19"/>
        <v>85.3</v>
      </c>
      <c r="U86" s="59">
        <f t="shared" si="20"/>
        <v>8.5299999999999994</v>
      </c>
      <c r="V86" s="59">
        <f t="shared" si="18"/>
        <v>87.12777941176472</v>
      </c>
      <c r="W86" s="61">
        <v>0.6875</v>
      </c>
      <c r="X86" s="59" t="s">
        <v>408</v>
      </c>
    </row>
    <row r="87" spans="1:24">
      <c r="A87" s="59">
        <v>85</v>
      </c>
      <c r="B87" s="44" t="s">
        <v>301</v>
      </c>
      <c r="C87" s="44" t="s">
        <v>169</v>
      </c>
      <c r="D87" s="59">
        <v>99.617647058823493</v>
      </c>
      <c r="E87" s="59">
        <f t="shared" si="12"/>
        <v>59.770588235294092</v>
      </c>
      <c r="F87" s="59">
        <v>95</v>
      </c>
      <c r="G87" s="59">
        <f t="shared" si="13"/>
        <v>38</v>
      </c>
      <c r="H87" s="59"/>
      <c r="I87" s="59">
        <f t="shared" si="14"/>
        <v>97.770588235294099</v>
      </c>
      <c r="J87" s="59">
        <f t="shared" si="15"/>
        <v>19.55411764705882</v>
      </c>
      <c r="K87" s="44">
        <v>73.820512820512818</v>
      </c>
      <c r="L87" s="45">
        <v>76.0625</v>
      </c>
      <c r="M87" s="59">
        <f t="shared" si="11"/>
        <v>74.268910256410265</v>
      </c>
      <c r="N87" s="59"/>
      <c r="O87" s="59">
        <f t="shared" si="16"/>
        <v>74.268910256410265</v>
      </c>
      <c r="P87" s="59">
        <f t="shared" si="17"/>
        <v>51.988237179487186</v>
      </c>
      <c r="Q87" s="46">
        <v>68.2</v>
      </c>
      <c r="R87" s="59"/>
      <c r="S87" s="59">
        <v>100</v>
      </c>
      <c r="T87" s="59">
        <f t="shared" si="19"/>
        <v>80.92</v>
      </c>
      <c r="U87" s="59">
        <f t="shared" si="20"/>
        <v>8.0920000000000005</v>
      </c>
      <c r="V87" s="59">
        <f t="shared" si="18"/>
        <v>79.634354826546002</v>
      </c>
      <c r="W87" s="61">
        <v>0.4375</v>
      </c>
      <c r="X87" s="59" t="s">
        <v>408</v>
      </c>
    </row>
    <row r="88" spans="1:24">
      <c r="A88" s="59">
        <v>86</v>
      </c>
      <c r="B88" s="44" t="s">
        <v>302</v>
      </c>
      <c r="C88" s="44" t="s">
        <v>183</v>
      </c>
      <c r="D88" s="59">
        <v>99.676470588235304</v>
      </c>
      <c r="E88" s="59">
        <f t="shared" si="12"/>
        <v>59.805882352941182</v>
      </c>
      <c r="F88" s="59">
        <v>100</v>
      </c>
      <c r="G88" s="59">
        <f t="shared" si="13"/>
        <v>40</v>
      </c>
      <c r="H88" s="59"/>
      <c r="I88" s="59">
        <f t="shared" si="14"/>
        <v>99.805882352941182</v>
      </c>
      <c r="J88" s="59">
        <f t="shared" si="15"/>
        <v>19.961176470588239</v>
      </c>
      <c r="K88" s="44">
        <v>82.971428571428575</v>
      </c>
      <c r="L88" s="45">
        <v>83.571428571428569</v>
      </c>
      <c r="M88" s="59">
        <f t="shared" si="11"/>
        <v>83.091428571428565</v>
      </c>
      <c r="N88" s="59"/>
      <c r="O88" s="59">
        <f t="shared" si="16"/>
        <v>83.091428571428565</v>
      </c>
      <c r="P88" s="59">
        <f t="shared" si="17"/>
        <v>58.163999999999994</v>
      </c>
      <c r="Q88" s="46">
        <v>52.9</v>
      </c>
      <c r="R88" s="59"/>
      <c r="S88" s="59">
        <v>100</v>
      </c>
      <c r="T88" s="59">
        <f t="shared" si="19"/>
        <v>71.739999999999995</v>
      </c>
      <c r="U88" s="59">
        <f t="shared" si="20"/>
        <v>7.1739999999999995</v>
      </c>
      <c r="V88" s="59">
        <f t="shared" si="18"/>
        <v>85.299176470588236</v>
      </c>
      <c r="W88" s="61">
        <v>0.625</v>
      </c>
      <c r="X88" s="59" t="s">
        <v>407</v>
      </c>
    </row>
    <row r="89" spans="1:24">
      <c r="A89" s="59">
        <v>87</v>
      </c>
      <c r="B89" s="44" t="s">
        <v>303</v>
      </c>
      <c r="C89" s="44" t="s">
        <v>151</v>
      </c>
      <c r="D89" s="59">
        <v>99.735294117647101</v>
      </c>
      <c r="E89" s="59">
        <f t="shared" si="12"/>
        <v>59.841176470588259</v>
      </c>
      <c r="F89" s="59">
        <v>100</v>
      </c>
      <c r="G89" s="59">
        <f t="shared" si="13"/>
        <v>40</v>
      </c>
      <c r="H89" s="59">
        <v>6</v>
      </c>
      <c r="I89" s="59">
        <f t="shared" si="14"/>
        <v>105.84117647058827</v>
      </c>
      <c r="J89" s="59">
        <f t="shared" si="15"/>
        <v>21.168235294117654</v>
      </c>
      <c r="K89" s="44">
        <v>83.557142857142864</v>
      </c>
      <c r="L89" s="45">
        <v>86.13333333333334</v>
      </c>
      <c r="M89" s="59">
        <f t="shared" si="11"/>
        <v>84.072380952380968</v>
      </c>
      <c r="N89" s="59"/>
      <c r="O89" s="59">
        <f t="shared" si="16"/>
        <v>84.072380952380968</v>
      </c>
      <c r="P89" s="59">
        <f t="shared" si="17"/>
        <v>58.850666666666676</v>
      </c>
      <c r="Q89" s="46">
        <v>74.8</v>
      </c>
      <c r="R89" s="59"/>
      <c r="S89" s="59">
        <v>100</v>
      </c>
      <c r="T89" s="59">
        <f t="shared" si="19"/>
        <v>84.88</v>
      </c>
      <c r="U89" s="59">
        <f t="shared" si="20"/>
        <v>8.4879999999999995</v>
      </c>
      <c r="V89" s="59">
        <f t="shared" si="18"/>
        <v>88.506901960784333</v>
      </c>
      <c r="W89" s="61">
        <v>0.875</v>
      </c>
      <c r="X89" s="59" t="s">
        <v>407</v>
      </c>
    </row>
    <row r="90" spans="1:24">
      <c r="A90" s="59">
        <v>88</v>
      </c>
      <c r="B90" s="44" t="s">
        <v>304</v>
      </c>
      <c r="C90" s="44" t="s">
        <v>174</v>
      </c>
      <c r="D90" s="59">
        <v>99.647058823529406</v>
      </c>
      <c r="E90" s="59">
        <f t="shared" si="12"/>
        <v>59.788235294117641</v>
      </c>
      <c r="F90" s="59">
        <v>100</v>
      </c>
      <c r="G90" s="59">
        <f t="shared" si="13"/>
        <v>40</v>
      </c>
      <c r="H90" s="59">
        <v>4.5999999999999996</v>
      </c>
      <c r="I90" s="59">
        <f t="shared" si="14"/>
        <v>104.38823529411764</v>
      </c>
      <c r="J90" s="59">
        <f t="shared" si="15"/>
        <v>20.877647058823527</v>
      </c>
      <c r="K90" s="44">
        <v>74.756410256410263</v>
      </c>
      <c r="L90" s="45">
        <v>70.916666666666671</v>
      </c>
      <c r="M90" s="59">
        <f t="shared" si="11"/>
        <v>73.98846153846155</v>
      </c>
      <c r="N90" s="59">
        <v>4</v>
      </c>
      <c r="O90" s="59">
        <f t="shared" si="16"/>
        <v>77.98846153846155</v>
      </c>
      <c r="P90" s="59">
        <f t="shared" si="17"/>
        <v>54.591923076923081</v>
      </c>
      <c r="Q90" s="46">
        <v>66.099999999999994</v>
      </c>
      <c r="R90" s="59">
        <v>5.3333000000000004</v>
      </c>
      <c r="S90" s="59">
        <v>100</v>
      </c>
      <c r="T90" s="59">
        <f t="shared" si="19"/>
        <v>84.993300000000005</v>
      </c>
      <c r="U90" s="59">
        <f t="shared" si="20"/>
        <v>8.4993300000000005</v>
      </c>
      <c r="V90" s="59">
        <f t="shared" si="18"/>
        <v>83.968900135746608</v>
      </c>
      <c r="W90" s="61">
        <v>0.3125</v>
      </c>
      <c r="X90" s="59" t="s">
        <v>407</v>
      </c>
    </row>
    <row r="91" spans="1:24">
      <c r="A91" s="59">
        <v>89</v>
      </c>
      <c r="B91" s="44" t="s">
        <v>305</v>
      </c>
      <c r="C91" s="44" t="s">
        <v>143</v>
      </c>
      <c r="D91" s="59">
        <v>99.617647058823493</v>
      </c>
      <c r="E91" s="59">
        <f t="shared" si="12"/>
        <v>59.770588235294092</v>
      </c>
      <c r="F91" s="59">
        <v>100</v>
      </c>
      <c r="G91" s="59">
        <f t="shared" si="13"/>
        <v>40</v>
      </c>
      <c r="H91" s="59">
        <v>0.95</v>
      </c>
      <c r="I91" s="59">
        <f t="shared" si="14"/>
        <v>100.7205882352941</v>
      </c>
      <c r="J91" s="59">
        <f t="shared" si="15"/>
        <v>20.14411764705882</v>
      </c>
      <c r="K91" s="44">
        <v>89.171428571428578</v>
      </c>
      <c r="L91" s="45">
        <v>88.642857142857139</v>
      </c>
      <c r="M91" s="59">
        <f t="shared" si="11"/>
        <v>89.065714285714293</v>
      </c>
      <c r="N91" s="59">
        <v>8</v>
      </c>
      <c r="O91" s="59">
        <f t="shared" si="16"/>
        <v>97.065714285714293</v>
      </c>
      <c r="P91" s="59">
        <f t="shared" si="17"/>
        <v>67.945999999999998</v>
      </c>
      <c r="Q91" s="46">
        <v>69.2</v>
      </c>
      <c r="R91" s="59"/>
      <c r="S91" s="59">
        <v>100</v>
      </c>
      <c r="T91" s="59">
        <f t="shared" si="19"/>
        <v>81.52000000000001</v>
      </c>
      <c r="U91" s="59">
        <f t="shared" si="20"/>
        <v>8.152000000000001</v>
      </c>
      <c r="V91" s="59">
        <f t="shared" si="18"/>
        <v>96.242117647058819</v>
      </c>
      <c r="W91" s="61">
        <v>1</v>
      </c>
      <c r="X91" s="59" t="s">
        <v>407</v>
      </c>
    </row>
    <row r="92" spans="1:24">
      <c r="A92" s="59">
        <v>90</v>
      </c>
      <c r="B92" s="44" t="s">
        <v>306</v>
      </c>
      <c r="C92" s="44" t="s">
        <v>206</v>
      </c>
      <c r="D92" s="59">
        <v>99.441176470588204</v>
      </c>
      <c r="E92" s="59">
        <f t="shared" si="12"/>
        <v>59.664705882352919</v>
      </c>
      <c r="F92" s="59">
        <v>65</v>
      </c>
      <c r="G92" s="59">
        <f t="shared" si="13"/>
        <v>26</v>
      </c>
      <c r="H92" s="59"/>
      <c r="I92" s="59">
        <f t="shared" si="14"/>
        <v>85.664705882352919</v>
      </c>
      <c r="J92" s="59">
        <f t="shared" si="15"/>
        <v>17.132941176470585</v>
      </c>
      <c r="K92" s="44">
        <v>58.711864406779661</v>
      </c>
      <c r="L92" s="45">
        <v>72.5</v>
      </c>
      <c r="M92" s="59">
        <f t="shared" si="11"/>
        <v>61.469491525423734</v>
      </c>
      <c r="N92" s="59"/>
      <c r="O92" s="59">
        <f t="shared" si="16"/>
        <v>61.469491525423734</v>
      </c>
      <c r="P92" s="59">
        <f t="shared" si="17"/>
        <v>43.028644067796613</v>
      </c>
      <c r="Q92" s="46">
        <v>60.8</v>
      </c>
      <c r="R92" s="59"/>
      <c r="S92" s="59">
        <v>100</v>
      </c>
      <c r="T92" s="59">
        <f t="shared" si="19"/>
        <v>76.47999999999999</v>
      </c>
      <c r="U92" s="59">
        <f t="shared" si="20"/>
        <v>7.6479999999999997</v>
      </c>
      <c r="V92" s="59">
        <f t="shared" si="18"/>
        <v>67.809585244267197</v>
      </c>
      <c r="W92" s="61">
        <v>0.125</v>
      </c>
      <c r="X92" s="59" t="s">
        <v>408</v>
      </c>
    </row>
    <row r="93" spans="1:24">
      <c r="A93" s="59">
        <v>91</v>
      </c>
      <c r="B93" s="44" t="s">
        <v>307</v>
      </c>
      <c r="C93" s="44" t="s">
        <v>202</v>
      </c>
      <c r="D93" s="59">
        <v>99.235294117647101</v>
      </c>
      <c r="E93" s="59">
        <f t="shared" si="12"/>
        <v>59.541176470588255</v>
      </c>
      <c r="F93" s="59">
        <v>75</v>
      </c>
      <c r="G93" s="59">
        <f t="shared" si="13"/>
        <v>30</v>
      </c>
      <c r="H93" s="59"/>
      <c r="I93" s="59">
        <f t="shared" si="14"/>
        <v>89.541176470588255</v>
      </c>
      <c r="J93" s="59">
        <f t="shared" si="15"/>
        <v>17.908235294117652</v>
      </c>
      <c r="K93" s="44">
        <v>60.99</v>
      </c>
      <c r="L93" s="45">
        <v>66.63636363636364</v>
      </c>
      <c r="M93" s="59">
        <f t="shared" si="11"/>
        <v>62.11927272727273</v>
      </c>
      <c r="N93" s="59"/>
      <c r="O93" s="59">
        <f t="shared" si="16"/>
        <v>62.11927272727273</v>
      </c>
      <c r="P93" s="59">
        <f t="shared" si="17"/>
        <v>43.483490909090911</v>
      </c>
      <c r="Q93" s="46">
        <v>74.099999999999994</v>
      </c>
      <c r="R93" s="59"/>
      <c r="S93" s="59">
        <v>100</v>
      </c>
      <c r="T93" s="59">
        <f t="shared" si="19"/>
        <v>84.46</v>
      </c>
      <c r="U93" s="59">
        <f t="shared" si="20"/>
        <v>8.4459999999999997</v>
      </c>
      <c r="V93" s="59">
        <f t="shared" si="18"/>
        <v>69.837726203208561</v>
      </c>
      <c r="W93" s="61">
        <v>0.125</v>
      </c>
      <c r="X93" s="59" t="s">
        <v>408</v>
      </c>
    </row>
    <row r="94" spans="1:24">
      <c r="A94" s="59">
        <v>92</v>
      </c>
      <c r="B94" s="44" t="s">
        <v>308</v>
      </c>
      <c r="C94" s="44" t="s">
        <v>207</v>
      </c>
      <c r="D94" s="59">
        <v>99.529411764705898</v>
      </c>
      <c r="E94" s="59">
        <f t="shared" si="12"/>
        <v>59.717647058823538</v>
      </c>
      <c r="F94" s="59">
        <v>40</v>
      </c>
      <c r="G94" s="59">
        <f t="shared" si="13"/>
        <v>16</v>
      </c>
      <c r="H94" s="59"/>
      <c r="I94" s="59">
        <f t="shared" si="14"/>
        <v>75.71764705882353</v>
      </c>
      <c r="J94" s="59">
        <f t="shared" si="15"/>
        <v>15.143529411764707</v>
      </c>
      <c r="K94" s="47">
        <v>56.641666666666666</v>
      </c>
      <c r="L94" s="45">
        <v>60.666666666666664</v>
      </c>
      <c r="M94" s="59">
        <f t="shared" si="11"/>
        <v>57.446666666666665</v>
      </c>
      <c r="N94" s="59"/>
      <c r="O94" s="59">
        <f t="shared" si="16"/>
        <v>57.446666666666665</v>
      </c>
      <c r="P94" s="59">
        <f t="shared" si="17"/>
        <v>40.212666666666664</v>
      </c>
      <c r="Q94" s="46">
        <v>56.6</v>
      </c>
      <c r="R94" s="59"/>
      <c r="S94" s="59">
        <v>100</v>
      </c>
      <c r="T94" s="59">
        <f t="shared" si="19"/>
        <v>73.960000000000008</v>
      </c>
      <c r="U94" s="59">
        <f t="shared" si="20"/>
        <v>7.3960000000000008</v>
      </c>
      <c r="V94" s="59">
        <f t="shared" si="18"/>
        <v>62.752196078431368</v>
      </c>
      <c r="W94" s="61">
        <v>6.25E-2</v>
      </c>
      <c r="X94" s="59" t="s">
        <v>408</v>
      </c>
    </row>
    <row r="95" spans="1:24">
      <c r="A95" s="59">
        <v>93</v>
      </c>
      <c r="B95" s="44" t="s">
        <v>309</v>
      </c>
      <c r="C95" s="44" t="s">
        <v>185</v>
      </c>
      <c r="D95" s="59">
        <v>99.647058823529406</v>
      </c>
      <c r="E95" s="59">
        <f t="shared" si="12"/>
        <v>59.788235294117641</v>
      </c>
      <c r="F95" s="59">
        <v>90</v>
      </c>
      <c r="G95" s="59">
        <f t="shared" si="13"/>
        <v>36</v>
      </c>
      <c r="H95" s="59">
        <v>2</v>
      </c>
      <c r="I95" s="59">
        <f t="shared" si="14"/>
        <v>97.788235294117641</v>
      </c>
      <c r="J95" s="59">
        <f t="shared" si="15"/>
        <v>19.55764705882353</v>
      </c>
      <c r="K95" s="44">
        <v>65.154761904761898</v>
      </c>
      <c r="L95" s="45">
        <v>76.8</v>
      </c>
      <c r="M95" s="59">
        <f t="shared" si="11"/>
        <v>67.483809523809526</v>
      </c>
      <c r="N95" s="59"/>
      <c r="O95" s="59">
        <f t="shared" si="16"/>
        <v>67.483809523809526</v>
      </c>
      <c r="P95" s="59">
        <f t="shared" si="17"/>
        <v>47.238666666666667</v>
      </c>
      <c r="Q95" s="52">
        <v>62.9</v>
      </c>
      <c r="R95" s="59">
        <v>2</v>
      </c>
      <c r="S95" s="59">
        <v>100</v>
      </c>
      <c r="T95" s="59">
        <f t="shared" si="19"/>
        <v>79.739999999999995</v>
      </c>
      <c r="U95" s="59">
        <f t="shared" si="20"/>
        <v>7.9740000000000002</v>
      </c>
      <c r="V95" s="59">
        <f t="shared" si="18"/>
        <v>74.770313725490197</v>
      </c>
      <c r="W95" s="61">
        <v>0.25</v>
      </c>
      <c r="X95" s="59" t="s">
        <v>408</v>
      </c>
    </row>
    <row r="96" spans="1:24">
      <c r="A96" s="59">
        <v>94</v>
      </c>
      <c r="B96" s="44" t="s">
        <v>311</v>
      </c>
      <c r="C96" s="60" t="s">
        <v>127</v>
      </c>
      <c r="D96" s="59">
        <v>99.6</v>
      </c>
      <c r="E96" s="59">
        <f>D96*0.6</f>
        <v>59.759999999999991</v>
      </c>
      <c r="F96" s="59">
        <v>100</v>
      </c>
      <c r="G96" s="59">
        <f t="shared" si="13"/>
        <v>40</v>
      </c>
      <c r="H96" s="59">
        <v>24</v>
      </c>
      <c r="I96" s="59">
        <f t="shared" si="14"/>
        <v>123.75999999999999</v>
      </c>
      <c r="J96" s="59">
        <f t="shared" si="15"/>
        <v>24.751999999999999</v>
      </c>
      <c r="K96" s="44">
        <v>77.900000000000006</v>
      </c>
      <c r="L96" s="44">
        <v>76.055555555555557</v>
      </c>
      <c r="M96" s="59">
        <f t="shared" si="11"/>
        <v>77.531111111111116</v>
      </c>
      <c r="N96" s="59"/>
      <c r="O96" s="59">
        <f t="shared" si="16"/>
        <v>77.531111111111116</v>
      </c>
      <c r="P96" s="59">
        <f t="shared" si="17"/>
        <v>54.271777777777778</v>
      </c>
      <c r="Q96" s="46">
        <v>71.8</v>
      </c>
      <c r="R96" s="59">
        <v>2</v>
      </c>
      <c r="S96" s="59">
        <v>100</v>
      </c>
      <c r="T96" s="59">
        <f t="shared" si="19"/>
        <v>85.08</v>
      </c>
      <c r="U96" s="59">
        <f t="shared" si="20"/>
        <v>8.5080000000000009</v>
      </c>
      <c r="V96" s="59">
        <f t="shared" si="18"/>
        <v>87.531777777777776</v>
      </c>
      <c r="W96" s="61">
        <v>0.5</v>
      </c>
      <c r="X96" s="59" t="s">
        <v>407</v>
      </c>
    </row>
    <row r="97" spans="1:24">
      <c r="A97" s="59">
        <v>95</v>
      </c>
      <c r="B97" s="44" t="s">
        <v>312</v>
      </c>
      <c r="C97" s="60" t="s">
        <v>117</v>
      </c>
      <c r="D97" s="59">
        <v>99.4</v>
      </c>
      <c r="E97" s="59">
        <f t="shared" ref="E97:E121" si="21">D97*0.6</f>
        <v>59.64</v>
      </c>
      <c r="F97" s="59">
        <v>97</v>
      </c>
      <c r="G97" s="59">
        <f t="shared" si="13"/>
        <v>38.800000000000004</v>
      </c>
      <c r="H97" s="59">
        <v>20</v>
      </c>
      <c r="I97" s="59">
        <f t="shared" si="14"/>
        <v>118.44</v>
      </c>
      <c r="J97" s="59">
        <f t="shared" si="15"/>
        <v>23.688000000000002</v>
      </c>
      <c r="K97" s="44">
        <v>82.3</v>
      </c>
      <c r="L97" s="44">
        <v>88.82352941176471</v>
      </c>
      <c r="M97" s="59">
        <f t="shared" si="11"/>
        <v>83.604705882352945</v>
      </c>
      <c r="N97" s="59"/>
      <c r="O97" s="59">
        <f t="shared" si="16"/>
        <v>83.604705882352945</v>
      </c>
      <c r="P97" s="59">
        <f t="shared" si="17"/>
        <v>58.523294117647055</v>
      </c>
      <c r="Q97" s="46">
        <v>63.3</v>
      </c>
      <c r="R97" s="59">
        <v>2</v>
      </c>
      <c r="S97" s="59">
        <v>100</v>
      </c>
      <c r="T97" s="59">
        <f t="shared" si="19"/>
        <v>79.97999999999999</v>
      </c>
      <c r="U97" s="59">
        <f t="shared" si="20"/>
        <v>7.9979999999999993</v>
      </c>
      <c r="V97" s="59">
        <f t="shared" si="18"/>
        <v>90.209294117647062</v>
      </c>
      <c r="W97" s="61">
        <v>0.6875</v>
      </c>
      <c r="X97" s="59" t="s">
        <v>407</v>
      </c>
    </row>
    <row r="98" spans="1:24">
      <c r="A98" s="59">
        <v>96</v>
      </c>
      <c r="B98" s="44" t="s">
        <v>313</v>
      </c>
      <c r="C98" s="60" t="s">
        <v>92</v>
      </c>
      <c r="D98" s="59">
        <v>99.28</v>
      </c>
      <c r="E98" s="59">
        <f t="shared" si="21"/>
        <v>59.567999999999998</v>
      </c>
      <c r="F98" s="59">
        <v>100</v>
      </c>
      <c r="G98" s="59">
        <f t="shared" si="13"/>
        <v>40</v>
      </c>
      <c r="H98" s="59">
        <v>35.4</v>
      </c>
      <c r="I98" s="59">
        <f t="shared" si="14"/>
        <v>134.96799999999999</v>
      </c>
      <c r="J98" s="59">
        <f t="shared" si="15"/>
        <v>26.993600000000001</v>
      </c>
      <c r="K98" s="44">
        <v>83.01428571428572</v>
      </c>
      <c r="L98" s="44">
        <v>84.476190476190482</v>
      </c>
      <c r="M98" s="59">
        <f t="shared" si="11"/>
        <v>83.306666666666672</v>
      </c>
      <c r="N98" s="59">
        <v>8</v>
      </c>
      <c r="O98" s="59">
        <f t="shared" si="16"/>
        <v>91.306666666666672</v>
      </c>
      <c r="P98" s="59">
        <f t="shared" si="17"/>
        <v>63.914666666666669</v>
      </c>
      <c r="Q98" s="46">
        <v>56.6</v>
      </c>
      <c r="R98" s="59">
        <v>2</v>
      </c>
      <c r="S98" s="59">
        <v>100</v>
      </c>
      <c r="T98" s="59">
        <f t="shared" si="19"/>
        <v>75.960000000000008</v>
      </c>
      <c r="U98" s="59">
        <f t="shared" si="20"/>
        <v>7.596000000000001</v>
      </c>
      <c r="V98" s="59">
        <f t="shared" si="18"/>
        <v>98.504266666666666</v>
      </c>
      <c r="W98" s="61">
        <v>0.75</v>
      </c>
      <c r="X98" s="59" t="s">
        <v>407</v>
      </c>
    </row>
    <row r="99" spans="1:24">
      <c r="A99" s="59">
        <v>97</v>
      </c>
      <c r="B99" s="44" t="s">
        <v>314</v>
      </c>
      <c r="C99" s="60" t="s">
        <v>86</v>
      </c>
      <c r="D99" s="59">
        <v>99.68</v>
      </c>
      <c r="E99" s="59">
        <f t="shared" si="21"/>
        <v>59.808</v>
      </c>
      <c r="F99" s="59">
        <v>100</v>
      </c>
      <c r="G99" s="59">
        <f t="shared" si="13"/>
        <v>40</v>
      </c>
      <c r="H99" s="59">
        <v>26</v>
      </c>
      <c r="I99" s="59">
        <f t="shared" si="14"/>
        <v>125.80799999999999</v>
      </c>
      <c r="J99" s="59">
        <f t="shared" si="15"/>
        <v>25.1616</v>
      </c>
      <c r="K99" s="44">
        <v>88.228571428571428</v>
      </c>
      <c r="L99" s="44">
        <v>82.357142857142861</v>
      </c>
      <c r="M99" s="59">
        <f t="shared" si="11"/>
        <v>87.054285714285726</v>
      </c>
      <c r="N99" s="59">
        <v>33.336669999999998</v>
      </c>
      <c r="O99" s="59">
        <f t="shared" si="16"/>
        <v>120.39095571428572</v>
      </c>
      <c r="P99" s="59">
        <f t="shared" si="17"/>
        <v>84.273668999999998</v>
      </c>
      <c r="Q99" s="46">
        <v>83.2</v>
      </c>
      <c r="R99" s="59">
        <v>15</v>
      </c>
      <c r="S99" s="59">
        <v>100</v>
      </c>
      <c r="T99" s="59">
        <f t="shared" si="19"/>
        <v>104.92</v>
      </c>
      <c r="U99" s="59">
        <f t="shared" si="20"/>
        <v>10.492000000000001</v>
      </c>
      <c r="V99" s="59">
        <f t="shared" si="18"/>
        <v>119.92726900000001</v>
      </c>
      <c r="W99" s="61">
        <v>0.75</v>
      </c>
      <c r="X99" s="59" t="s">
        <v>407</v>
      </c>
    </row>
    <row r="100" spans="1:24">
      <c r="A100" s="59">
        <v>98</v>
      </c>
      <c r="B100" s="44" t="s">
        <v>315</v>
      </c>
      <c r="C100" s="60" t="s">
        <v>94</v>
      </c>
      <c r="D100" s="59">
        <v>99.32</v>
      </c>
      <c r="E100" s="59">
        <f t="shared" si="21"/>
        <v>59.591999999999992</v>
      </c>
      <c r="F100" s="59">
        <v>100</v>
      </c>
      <c r="G100" s="59">
        <f t="shared" si="13"/>
        <v>40</v>
      </c>
      <c r="H100" s="59">
        <v>21</v>
      </c>
      <c r="I100" s="59">
        <f t="shared" si="14"/>
        <v>120.59199999999998</v>
      </c>
      <c r="J100" s="59">
        <f t="shared" si="15"/>
        <v>24.118399999999998</v>
      </c>
      <c r="K100" s="44">
        <v>86.928571428571431</v>
      </c>
      <c r="L100" s="44">
        <v>85.714285714285708</v>
      </c>
      <c r="M100" s="59">
        <f t="shared" si="11"/>
        <v>86.685714285714283</v>
      </c>
      <c r="N100" s="59">
        <v>6</v>
      </c>
      <c r="O100" s="59">
        <f t="shared" si="16"/>
        <v>92.685714285714283</v>
      </c>
      <c r="P100" s="59">
        <f t="shared" si="17"/>
        <v>64.88</v>
      </c>
      <c r="Q100" s="46">
        <v>69.599999999999994</v>
      </c>
      <c r="R100" s="59"/>
      <c r="S100" s="59">
        <v>100</v>
      </c>
      <c r="T100" s="59">
        <f t="shared" si="19"/>
        <v>81.759999999999991</v>
      </c>
      <c r="U100" s="59">
        <f t="shared" si="20"/>
        <v>8.1760000000000002</v>
      </c>
      <c r="V100" s="59">
        <f t="shared" si="18"/>
        <v>97.174399999999991</v>
      </c>
      <c r="W100" s="61">
        <v>0.8125</v>
      </c>
      <c r="X100" s="59" t="s">
        <v>407</v>
      </c>
    </row>
    <row r="101" spans="1:24">
      <c r="A101" s="59">
        <v>99</v>
      </c>
      <c r="B101" s="44" t="s">
        <v>316</v>
      </c>
      <c r="C101" s="60" t="s">
        <v>88</v>
      </c>
      <c r="D101" s="59">
        <v>99.52</v>
      </c>
      <c r="E101" s="59">
        <f t="shared" si="21"/>
        <v>59.711999999999996</v>
      </c>
      <c r="F101" s="59">
        <v>100</v>
      </c>
      <c r="G101" s="59">
        <f t="shared" si="13"/>
        <v>40</v>
      </c>
      <c r="H101" s="59">
        <v>27.5</v>
      </c>
      <c r="I101" s="59">
        <f t="shared" si="14"/>
        <v>127.21199999999999</v>
      </c>
      <c r="J101" s="59">
        <f t="shared" si="15"/>
        <v>25.442399999999999</v>
      </c>
      <c r="K101" s="44">
        <v>94.242857142857147</v>
      </c>
      <c r="L101" s="44">
        <v>95.36363636363636</v>
      </c>
      <c r="M101" s="59">
        <f t="shared" si="11"/>
        <v>94.467012987012993</v>
      </c>
      <c r="N101" s="59">
        <v>29.107500000000002</v>
      </c>
      <c r="O101" s="59">
        <f t="shared" si="16"/>
        <v>123.57451298701299</v>
      </c>
      <c r="P101" s="59">
        <f t="shared" si="17"/>
        <v>86.502159090909089</v>
      </c>
      <c r="Q101" s="46">
        <v>79.3</v>
      </c>
      <c r="R101" s="59">
        <v>15</v>
      </c>
      <c r="S101" s="59">
        <v>100</v>
      </c>
      <c r="T101" s="59">
        <f t="shared" si="19"/>
        <v>102.58</v>
      </c>
      <c r="U101" s="59">
        <f t="shared" si="20"/>
        <v>10.258000000000001</v>
      </c>
      <c r="V101" s="59">
        <f t="shared" si="18"/>
        <v>122.20255909090908</v>
      </c>
      <c r="W101" s="61">
        <v>0.9375</v>
      </c>
      <c r="X101" s="59" t="s">
        <v>407</v>
      </c>
    </row>
    <row r="102" spans="1:24">
      <c r="A102" s="59">
        <v>100</v>
      </c>
      <c r="B102" s="44" t="s">
        <v>317</v>
      </c>
      <c r="C102" s="60" t="s">
        <v>102</v>
      </c>
      <c r="D102" s="59">
        <v>99.36</v>
      </c>
      <c r="E102" s="59">
        <f t="shared" si="21"/>
        <v>59.616</v>
      </c>
      <c r="F102" s="59">
        <v>100</v>
      </c>
      <c r="G102" s="59">
        <f t="shared" si="13"/>
        <v>40</v>
      </c>
      <c r="H102" s="59">
        <v>25.3</v>
      </c>
      <c r="I102" s="59">
        <f t="shared" si="14"/>
        <v>124.916</v>
      </c>
      <c r="J102" s="59">
        <f t="shared" si="15"/>
        <v>24.9832</v>
      </c>
      <c r="K102" s="44">
        <v>82.48571428571428</v>
      </c>
      <c r="L102" s="44">
        <v>87</v>
      </c>
      <c r="M102" s="59">
        <f t="shared" si="11"/>
        <v>83.388571428571439</v>
      </c>
      <c r="N102" s="59"/>
      <c r="O102" s="59">
        <f t="shared" si="16"/>
        <v>83.388571428571439</v>
      </c>
      <c r="P102" s="59">
        <f t="shared" si="17"/>
        <v>58.372</v>
      </c>
      <c r="Q102" s="46">
        <v>72.3</v>
      </c>
      <c r="R102" s="59">
        <v>8</v>
      </c>
      <c r="S102" s="59">
        <v>100</v>
      </c>
      <c r="T102" s="59">
        <f t="shared" si="19"/>
        <v>91.38</v>
      </c>
      <c r="U102" s="59">
        <f t="shared" si="20"/>
        <v>9.1379999999999999</v>
      </c>
      <c r="V102" s="59">
        <f t="shared" si="18"/>
        <v>92.493200000000002</v>
      </c>
      <c r="W102" s="61">
        <v>0.8125</v>
      </c>
      <c r="X102" s="59" t="s">
        <v>407</v>
      </c>
    </row>
    <row r="103" spans="1:24">
      <c r="A103" s="59">
        <v>101</v>
      </c>
      <c r="B103" s="44" t="s">
        <v>318</v>
      </c>
      <c r="C103" s="60" t="s">
        <v>87</v>
      </c>
      <c r="D103" s="59">
        <v>99.36</v>
      </c>
      <c r="E103" s="59">
        <f t="shared" si="21"/>
        <v>59.616</v>
      </c>
      <c r="F103" s="59">
        <v>100</v>
      </c>
      <c r="G103" s="59">
        <f t="shared" si="13"/>
        <v>40</v>
      </c>
      <c r="H103" s="59">
        <v>22</v>
      </c>
      <c r="I103" s="59">
        <f t="shared" si="14"/>
        <v>121.616</v>
      </c>
      <c r="J103" s="59">
        <f t="shared" si="15"/>
        <v>24.3232</v>
      </c>
      <c r="K103" s="44">
        <v>84.571428571428569</v>
      </c>
      <c r="L103" s="44">
        <v>81.571428571428569</v>
      </c>
      <c r="M103" s="59">
        <f t="shared" si="11"/>
        <v>83.971428571428575</v>
      </c>
      <c r="N103" s="59"/>
      <c r="O103" s="59">
        <f t="shared" si="16"/>
        <v>83.971428571428575</v>
      </c>
      <c r="P103" s="59">
        <f t="shared" si="17"/>
        <v>58.78</v>
      </c>
      <c r="Q103" s="46">
        <v>76.400000000000006</v>
      </c>
      <c r="R103" s="59">
        <v>2</v>
      </c>
      <c r="S103" s="59">
        <v>100</v>
      </c>
      <c r="T103" s="59">
        <f t="shared" si="19"/>
        <v>87.84</v>
      </c>
      <c r="U103" s="59">
        <f t="shared" si="20"/>
        <v>8.7840000000000007</v>
      </c>
      <c r="V103" s="59">
        <f t="shared" si="18"/>
        <v>91.887200000000007</v>
      </c>
      <c r="W103" s="61">
        <v>0.75</v>
      </c>
      <c r="X103" s="59" t="s">
        <v>407</v>
      </c>
    </row>
    <row r="104" spans="1:24">
      <c r="A104" s="59">
        <v>102</v>
      </c>
      <c r="B104" s="44" t="s">
        <v>319</v>
      </c>
      <c r="C104" s="60" t="s">
        <v>84</v>
      </c>
      <c r="D104" s="59">
        <v>99.44</v>
      </c>
      <c r="E104" s="59">
        <f t="shared" si="21"/>
        <v>59.663999999999994</v>
      </c>
      <c r="F104" s="59">
        <v>100</v>
      </c>
      <c r="G104" s="59">
        <f t="shared" si="13"/>
        <v>40</v>
      </c>
      <c r="H104" s="59">
        <v>24</v>
      </c>
      <c r="I104" s="59">
        <f t="shared" si="14"/>
        <v>123.66399999999999</v>
      </c>
      <c r="J104" s="59">
        <f t="shared" si="15"/>
        <v>24.732799999999997</v>
      </c>
      <c r="K104" s="44">
        <v>88.571428571428569</v>
      </c>
      <c r="L104" s="44">
        <v>90.84615384615384</v>
      </c>
      <c r="M104" s="59">
        <f t="shared" si="11"/>
        <v>89.026373626373626</v>
      </c>
      <c r="N104" s="59">
        <v>31.536670000000001</v>
      </c>
      <c r="O104" s="59">
        <f t="shared" si="16"/>
        <v>120.56304362637363</v>
      </c>
      <c r="P104" s="59">
        <f t="shared" si="17"/>
        <v>84.394130538461539</v>
      </c>
      <c r="Q104" s="46">
        <v>82.8</v>
      </c>
      <c r="R104" s="59"/>
      <c r="S104" s="59">
        <v>100</v>
      </c>
      <c r="T104" s="59">
        <f t="shared" si="19"/>
        <v>89.68</v>
      </c>
      <c r="U104" s="59">
        <f t="shared" si="20"/>
        <v>8.9680000000000017</v>
      </c>
      <c r="V104" s="59">
        <f t="shared" si="18"/>
        <v>118.09493053846154</v>
      </c>
      <c r="W104" s="61">
        <v>1</v>
      </c>
      <c r="X104" s="59" t="s">
        <v>407</v>
      </c>
    </row>
    <row r="105" spans="1:24">
      <c r="A105" s="59">
        <v>103</v>
      </c>
      <c r="B105" s="44" t="s">
        <v>320</v>
      </c>
      <c r="C105" s="60" t="s">
        <v>132</v>
      </c>
      <c r="D105" s="59">
        <v>99.12</v>
      </c>
      <c r="E105" s="59">
        <f t="shared" si="21"/>
        <v>59.472000000000001</v>
      </c>
      <c r="F105" s="59">
        <v>100</v>
      </c>
      <c r="G105" s="59">
        <f t="shared" si="13"/>
        <v>40</v>
      </c>
      <c r="H105" s="59">
        <v>22</v>
      </c>
      <c r="I105" s="59">
        <f t="shared" si="14"/>
        <v>121.47200000000001</v>
      </c>
      <c r="J105" s="59">
        <f t="shared" si="15"/>
        <v>24.294400000000003</v>
      </c>
      <c r="K105" s="44">
        <v>71.51428571428572</v>
      </c>
      <c r="L105" s="44">
        <v>72.928571428571431</v>
      </c>
      <c r="M105" s="59">
        <f t="shared" si="11"/>
        <v>71.797142857142859</v>
      </c>
      <c r="N105" s="59"/>
      <c r="O105" s="59">
        <f t="shared" si="16"/>
        <v>71.797142857142859</v>
      </c>
      <c r="P105" s="59">
        <f t="shared" si="17"/>
        <v>50.257999999999996</v>
      </c>
      <c r="Q105" s="46">
        <v>65.599999999999994</v>
      </c>
      <c r="R105" s="59">
        <v>2</v>
      </c>
      <c r="S105" s="59">
        <v>100</v>
      </c>
      <c r="T105" s="59">
        <f t="shared" si="19"/>
        <v>81.359999999999985</v>
      </c>
      <c r="U105" s="59">
        <f t="shared" si="20"/>
        <v>8.1359999999999992</v>
      </c>
      <c r="V105" s="59">
        <f t="shared" si="18"/>
        <v>82.688400000000001</v>
      </c>
      <c r="W105" s="61">
        <v>0.125</v>
      </c>
      <c r="X105" s="59" t="s">
        <v>407</v>
      </c>
    </row>
    <row r="106" spans="1:24">
      <c r="A106" s="59">
        <v>104</v>
      </c>
      <c r="B106" s="44" t="s">
        <v>321</v>
      </c>
      <c r="C106" s="60" t="s">
        <v>131</v>
      </c>
      <c r="D106" s="59">
        <v>99.56</v>
      </c>
      <c r="E106" s="59">
        <f t="shared" si="21"/>
        <v>59.735999999999997</v>
      </c>
      <c r="F106" s="59">
        <v>100</v>
      </c>
      <c r="G106" s="59">
        <f t="shared" si="13"/>
        <v>40</v>
      </c>
      <c r="H106" s="59">
        <v>20</v>
      </c>
      <c r="I106" s="59">
        <f t="shared" si="14"/>
        <v>119.73599999999999</v>
      </c>
      <c r="J106" s="59">
        <f t="shared" si="15"/>
        <v>23.947199999999999</v>
      </c>
      <c r="K106" s="44">
        <v>83.01428571428572</v>
      </c>
      <c r="L106" s="44">
        <v>80.63636363636364</v>
      </c>
      <c r="M106" s="59">
        <f t="shared" si="11"/>
        <v>82.538701298701298</v>
      </c>
      <c r="N106" s="59"/>
      <c r="O106" s="59">
        <f t="shared" si="16"/>
        <v>82.538701298701298</v>
      </c>
      <c r="P106" s="59">
        <f t="shared" si="17"/>
        <v>57.777090909090902</v>
      </c>
      <c r="Q106" s="46">
        <v>55.2</v>
      </c>
      <c r="R106" s="59">
        <v>10</v>
      </c>
      <c r="S106" s="59">
        <v>100</v>
      </c>
      <c r="T106" s="59">
        <f t="shared" si="19"/>
        <v>83.12</v>
      </c>
      <c r="U106" s="59">
        <f t="shared" si="20"/>
        <v>8.3120000000000012</v>
      </c>
      <c r="V106" s="59">
        <f t="shared" si="18"/>
        <v>90.036290909090894</v>
      </c>
      <c r="W106" s="61">
        <v>0.625</v>
      </c>
      <c r="X106" s="59" t="s">
        <v>407</v>
      </c>
    </row>
    <row r="107" spans="1:24">
      <c r="A107" s="59">
        <v>105</v>
      </c>
      <c r="B107" s="44" t="s">
        <v>322</v>
      </c>
      <c r="C107" s="60" t="s">
        <v>98</v>
      </c>
      <c r="D107" s="59">
        <v>99.4</v>
      </c>
      <c r="E107" s="59">
        <f t="shared" si="21"/>
        <v>59.64</v>
      </c>
      <c r="F107" s="59">
        <v>100</v>
      </c>
      <c r="G107" s="59">
        <f t="shared" si="13"/>
        <v>40</v>
      </c>
      <c r="H107" s="59">
        <v>20.7</v>
      </c>
      <c r="I107" s="59">
        <f t="shared" si="14"/>
        <v>120.34</v>
      </c>
      <c r="J107" s="59">
        <f t="shared" si="15"/>
        <v>24.068000000000001</v>
      </c>
      <c r="K107" s="44">
        <v>81.771428571428572</v>
      </c>
      <c r="L107" s="44">
        <v>84.615384615384613</v>
      </c>
      <c r="M107" s="59">
        <f t="shared" si="11"/>
        <v>82.340219780219783</v>
      </c>
      <c r="N107" s="59"/>
      <c r="O107" s="59">
        <f t="shared" si="16"/>
        <v>82.340219780219783</v>
      </c>
      <c r="P107" s="59">
        <f t="shared" si="17"/>
        <v>57.638153846153841</v>
      </c>
      <c r="Q107" s="46">
        <v>76.3</v>
      </c>
      <c r="R107" s="59"/>
      <c r="S107" s="59">
        <v>100</v>
      </c>
      <c r="T107" s="59">
        <f t="shared" si="19"/>
        <v>85.78</v>
      </c>
      <c r="U107" s="59">
        <f t="shared" si="20"/>
        <v>8.5780000000000012</v>
      </c>
      <c r="V107" s="59">
        <f t="shared" si="18"/>
        <v>90.284153846153842</v>
      </c>
      <c r="W107" s="61">
        <v>0.75</v>
      </c>
      <c r="X107" s="59" t="s">
        <v>407</v>
      </c>
    </row>
    <row r="108" spans="1:24">
      <c r="A108" s="59">
        <v>106</v>
      </c>
      <c r="B108" s="44" t="s">
        <v>323</v>
      </c>
      <c r="C108" s="60" t="s">
        <v>93</v>
      </c>
      <c r="D108" s="59">
        <v>99.36</v>
      </c>
      <c r="E108" s="59">
        <f t="shared" si="21"/>
        <v>59.616</v>
      </c>
      <c r="F108" s="59">
        <v>100</v>
      </c>
      <c r="G108" s="59">
        <f t="shared" si="13"/>
        <v>40</v>
      </c>
      <c r="H108" s="59">
        <v>25</v>
      </c>
      <c r="I108" s="59">
        <f t="shared" si="14"/>
        <v>124.616</v>
      </c>
      <c r="J108" s="59">
        <f t="shared" si="15"/>
        <v>24.923200000000001</v>
      </c>
      <c r="K108" s="44">
        <v>82.128571428571433</v>
      </c>
      <c r="L108" s="44">
        <v>86.666666666666671</v>
      </c>
      <c r="M108" s="59">
        <f t="shared" si="11"/>
        <v>83.036190476190484</v>
      </c>
      <c r="N108" s="59">
        <v>7</v>
      </c>
      <c r="O108" s="59">
        <f t="shared" si="16"/>
        <v>90.036190476190484</v>
      </c>
      <c r="P108" s="59">
        <f t="shared" si="17"/>
        <v>63.025333333333336</v>
      </c>
      <c r="Q108" s="46">
        <v>80</v>
      </c>
      <c r="R108" s="59">
        <v>8</v>
      </c>
      <c r="S108" s="59">
        <v>100</v>
      </c>
      <c r="T108" s="59">
        <f t="shared" si="19"/>
        <v>96</v>
      </c>
      <c r="U108" s="59">
        <f t="shared" si="20"/>
        <v>9.6000000000000014</v>
      </c>
      <c r="V108" s="59">
        <f t="shared" si="18"/>
        <v>97.548533333333324</v>
      </c>
      <c r="W108" s="61">
        <v>0.8125</v>
      </c>
      <c r="X108" s="59" t="s">
        <v>407</v>
      </c>
    </row>
    <row r="109" spans="1:24">
      <c r="A109" s="59">
        <v>107</v>
      </c>
      <c r="B109" s="44" t="s">
        <v>324</v>
      </c>
      <c r="C109" s="60" t="s">
        <v>109</v>
      </c>
      <c r="D109" s="59">
        <v>99.48</v>
      </c>
      <c r="E109" s="59">
        <f t="shared" si="21"/>
        <v>59.688000000000002</v>
      </c>
      <c r="F109" s="59">
        <v>100</v>
      </c>
      <c r="G109" s="59">
        <f t="shared" si="13"/>
        <v>40</v>
      </c>
      <c r="H109" s="59">
        <v>20</v>
      </c>
      <c r="I109" s="59">
        <f t="shared" si="14"/>
        <v>119.688</v>
      </c>
      <c r="J109" s="59">
        <f t="shared" si="15"/>
        <v>23.937600000000003</v>
      </c>
      <c r="K109" s="44">
        <v>82.542857142857144</v>
      </c>
      <c r="L109" s="44">
        <v>81.909090909090907</v>
      </c>
      <c r="M109" s="59">
        <f t="shared" si="11"/>
        <v>82.416103896103891</v>
      </c>
      <c r="N109" s="59"/>
      <c r="O109" s="59">
        <f t="shared" si="16"/>
        <v>82.416103896103891</v>
      </c>
      <c r="P109" s="59">
        <f t="shared" si="17"/>
        <v>57.691272727272718</v>
      </c>
      <c r="Q109" s="46">
        <v>67.900000000000006</v>
      </c>
      <c r="R109" s="59">
        <v>2</v>
      </c>
      <c r="S109" s="59">
        <v>100</v>
      </c>
      <c r="T109" s="59">
        <f t="shared" si="19"/>
        <v>82.740000000000009</v>
      </c>
      <c r="U109" s="59">
        <f t="shared" si="20"/>
        <v>8.2740000000000009</v>
      </c>
      <c r="V109" s="59">
        <f t="shared" si="18"/>
        <v>89.902872727272722</v>
      </c>
      <c r="W109" s="61">
        <v>0.75</v>
      </c>
      <c r="X109" s="59" t="s">
        <v>407</v>
      </c>
    </row>
    <row r="110" spans="1:24">
      <c r="A110" s="59">
        <v>108</v>
      </c>
      <c r="B110" s="44" t="s">
        <v>325</v>
      </c>
      <c r="C110" s="60" t="s">
        <v>90</v>
      </c>
      <c r="D110" s="59">
        <v>99.8</v>
      </c>
      <c r="E110" s="59">
        <f t="shared" si="21"/>
        <v>59.879999999999995</v>
      </c>
      <c r="F110" s="59">
        <v>100</v>
      </c>
      <c r="G110" s="59">
        <f t="shared" si="13"/>
        <v>40</v>
      </c>
      <c r="H110" s="59">
        <v>26</v>
      </c>
      <c r="I110" s="59">
        <f t="shared" si="14"/>
        <v>125.88</v>
      </c>
      <c r="J110" s="59">
        <f t="shared" si="15"/>
        <v>25.176000000000002</v>
      </c>
      <c r="K110" s="44">
        <v>83.1</v>
      </c>
      <c r="L110" s="44">
        <v>85.769230769230774</v>
      </c>
      <c r="M110" s="59">
        <f t="shared" si="11"/>
        <v>83.633846153846164</v>
      </c>
      <c r="N110" s="59"/>
      <c r="O110" s="59">
        <f t="shared" si="16"/>
        <v>83.633846153846164</v>
      </c>
      <c r="P110" s="59">
        <f t="shared" si="17"/>
        <v>58.543692307692311</v>
      </c>
      <c r="Q110" s="46">
        <v>70.400000000000006</v>
      </c>
      <c r="R110" s="59">
        <v>2</v>
      </c>
      <c r="S110" s="59">
        <v>100</v>
      </c>
      <c r="T110" s="59">
        <f t="shared" si="19"/>
        <v>84.240000000000009</v>
      </c>
      <c r="U110" s="59">
        <f t="shared" si="20"/>
        <v>8.4240000000000013</v>
      </c>
      <c r="V110" s="59">
        <f t="shared" si="18"/>
        <v>92.143692307692319</v>
      </c>
      <c r="W110" s="61">
        <v>0.75</v>
      </c>
      <c r="X110" s="59" t="s">
        <v>407</v>
      </c>
    </row>
    <row r="111" spans="1:24">
      <c r="A111" s="59">
        <v>109</v>
      </c>
      <c r="B111" s="44" t="s">
        <v>326</v>
      </c>
      <c r="C111" s="60" t="s">
        <v>95</v>
      </c>
      <c r="D111" s="59">
        <v>99.48</v>
      </c>
      <c r="E111" s="59">
        <f t="shared" si="21"/>
        <v>59.688000000000002</v>
      </c>
      <c r="F111" s="59">
        <v>100</v>
      </c>
      <c r="G111" s="59">
        <f t="shared" si="13"/>
        <v>40</v>
      </c>
      <c r="H111" s="59">
        <v>20.399999999999999</v>
      </c>
      <c r="I111" s="59">
        <f t="shared" si="14"/>
        <v>120.08799999999999</v>
      </c>
      <c r="J111" s="59">
        <f t="shared" si="15"/>
        <v>24.017600000000002</v>
      </c>
      <c r="K111" s="44">
        <v>85.114285714285714</v>
      </c>
      <c r="L111" s="44">
        <v>90.307692307692307</v>
      </c>
      <c r="M111" s="59">
        <f t="shared" si="11"/>
        <v>86.152967032967041</v>
      </c>
      <c r="N111" s="59">
        <v>6</v>
      </c>
      <c r="O111" s="59">
        <f t="shared" si="16"/>
        <v>92.152967032967041</v>
      </c>
      <c r="P111" s="59">
        <f t="shared" si="17"/>
        <v>64.507076923076923</v>
      </c>
      <c r="Q111" s="46">
        <v>86.6</v>
      </c>
      <c r="R111" s="59"/>
      <c r="S111" s="59">
        <v>100</v>
      </c>
      <c r="T111" s="59">
        <f t="shared" si="19"/>
        <v>91.96</v>
      </c>
      <c r="U111" s="59">
        <f t="shared" si="20"/>
        <v>9.1959999999999997</v>
      </c>
      <c r="V111" s="59">
        <f t="shared" si="18"/>
        <v>97.720676923076923</v>
      </c>
      <c r="W111" s="61">
        <v>0.75</v>
      </c>
      <c r="X111" s="59" t="s">
        <v>407</v>
      </c>
    </row>
    <row r="112" spans="1:24">
      <c r="A112" s="59">
        <v>110</v>
      </c>
      <c r="B112" s="44" t="s">
        <v>327</v>
      </c>
      <c r="C112" s="60" t="s">
        <v>100</v>
      </c>
      <c r="D112" s="59">
        <v>99.4</v>
      </c>
      <c r="E112" s="59">
        <f t="shared" si="21"/>
        <v>59.64</v>
      </c>
      <c r="F112" s="59">
        <v>100</v>
      </c>
      <c r="G112" s="59">
        <f t="shared" si="13"/>
        <v>40</v>
      </c>
      <c r="H112" s="59">
        <v>20</v>
      </c>
      <c r="I112" s="59">
        <f t="shared" si="14"/>
        <v>119.64</v>
      </c>
      <c r="J112" s="59">
        <f t="shared" si="15"/>
        <v>23.928000000000001</v>
      </c>
      <c r="K112" s="44">
        <v>86.785714285714292</v>
      </c>
      <c r="L112" s="44">
        <v>89</v>
      </c>
      <c r="M112" s="59">
        <f t="shared" si="11"/>
        <v>87.228571428571428</v>
      </c>
      <c r="N112" s="59">
        <v>2.67</v>
      </c>
      <c r="O112" s="59">
        <f t="shared" si="16"/>
        <v>89.898571428571429</v>
      </c>
      <c r="P112" s="59">
        <f t="shared" si="17"/>
        <v>62.928999999999995</v>
      </c>
      <c r="Q112" s="46">
        <v>74.8</v>
      </c>
      <c r="R112" s="59"/>
      <c r="S112" s="59">
        <v>100</v>
      </c>
      <c r="T112" s="59">
        <f t="shared" si="19"/>
        <v>84.88</v>
      </c>
      <c r="U112" s="59">
        <f t="shared" si="20"/>
        <v>8.4879999999999995</v>
      </c>
      <c r="V112" s="59">
        <f t="shared" si="18"/>
        <v>95.344999999999999</v>
      </c>
      <c r="W112" s="61">
        <v>0.9375</v>
      </c>
      <c r="X112" s="59" t="s">
        <v>407</v>
      </c>
    </row>
    <row r="113" spans="1:24">
      <c r="A113" s="59">
        <v>111</v>
      </c>
      <c r="B113" s="44" t="s">
        <v>328</v>
      </c>
      <c r="C113" s="60" t="s">
        <v>108</v>
      </c>
      <c r="D113" s="59">
        <v>99.4</v>
      </c>
      <c r="E113" s="59">
        <f t="shared" si="21"/>
        <v>59.64</v>
      </c>
      <c r="F113" s="59">
        <v>100</v>
      </c>
      <c r="G113" s="59">
        <f t="shared" si="13"/>
        <v>40</v>
      </c>
      <c r="H113" s="59">
        <v>20</v>
      </c>
      <c r="I113" s="59">
        <f t="shared" si="14"/>
        <v>119.64</v>
      </c>
      <c r="J113" s="59">
        <f t="shared" si="15"/>
        <v>23.928000000000001</v>
      </c>
      <c r="K113" s="44">
        <v>82.028571428571425</v>
      </c>
      <c r="L113" s="44">
        <v>81</v>
      </c>
      <c r="M113" s="59">
        <f t="shared" si="11"/>
        <v>81.822857142857146</v>
      </c>
      <c r="N113" s="59"/>
      <c r="O113" s="59">
        <f t="shared" si="16"/>
        <v>81.822857142857146</v>
      </c>
      <c r="P113" s="59">
        <f t="shared" si="17"/>
        <v>57.275999999999996</v>
      </c>
      <c r="Q113" s="46">
        <v>60</v>
      </c>
      <c r="R113" s="59">
        <v>2</v>
      </c>
      <c r="S113" s="59">
        <v>100</v>
      </c>
      <c r="T113" s="59">
        <f t="shared" si="19"/>
        <v>78</v>
      </c>
      <c r="U113" s="59">
        <f t="shared" si="20"/>
        <v>7.8000000000000007</v>
      </c>
      <c r="V113" s="59">
        <f t="shared" si="18"/>
        <v>89.003999999999991</v>
      </c>
      <c r="W113" s="61">
        <v>0.6875</v>
      </c>
      <c r="X113" s="59" t="s">
        <v>407</v>
      </c>
    </row>
    <row r="114" spans="1:24">
      <c r="A114" s="59">
        <v>112</v>
      </c>
      <c r="B114" s="44" t="s">
        <v>329</v>
      </c>
      <c r="C114" s="60" t="s">
        <v>99</v>
      </c>
      <c r="D114" s="59">
        <v>99.28</v>
      </c>
      <c r="E114" s="59">
        <f t="shared" si="21"/>
        <v>59.567999999999998</v>
      </c>
      <c r="F114" s="59">
        <v>90</v>
      </c>
      <c r="G114" s="59">
        <f t="shared" si="13"/>
        <v>36</v>
      </c>
      <c r="H114" s="59">
        <v>20</v>
      </c>
      <c r="I114" s="59">
        <f t="shared" si="14"/>
        <v>115.568</v>
      </c>
      <c r="J114" s="59">
        <f t="shared" si="15"/>
        <v>23.113600000000002</v>
      </c>
      <c r="K114" s="44">
        <v>84.442857142857136</v>
      </c>
      <c r="L114" s="44">
        <v>81.285714285714292</v>
      </c>
      <c r="M114" s="59">
        <f t="shared" si="11"/>
        <v>83.811428571428564</v>
      </c>
      <c r="N114" s="59">
        <v>2.67</v>
      </c>
      <c r="O114" s="59">
        <f t="shared" si="16"/>
        <v>86.481428571428566</v>
      </c>
      <c r="P114" s="59">
        <f t="shared" si="17"/>
        <v>60.536999999999992</v>
      </c>
      <c r="Q114" s="46">
        <v>76.400000000000006</v>
      </c>
      <c r="R114" s="59">
        <v>2</v>
      </c>
      <c r="S114" s="59">
        <v>100</v>
      </c>
      <c r="T114" s="59">
        <f t="shared" si="19"/>
        <v>87.84</v>
      </c>
      <c r="U114" s="59">
        <f t="shared" si="20"/>
        <v>8.7840000000000007</v>
      </c>
      <c r="V114" s="59">
        <f t="shared" si="18"/>
        <v>92.434600000000003</v>
      </c>
      <c r="W114" s="61">
        <v>0.8125</v>
      </c>
      <c r="X114" s="59" t="s">
        <v>407</v>
      </c>
    </row>
    <row r="115" spans="1:24">
      <c r="A115" s="59">
        <v>113</v>
      </c>
      <c r="B115" s="44" t="s">
        <v>330</v>
      </c>
      <c r="C115" s="60" t="s">
        <v>129</v>
      </c>
      <c r="D115" s="59">
        <v>99</v>
      </c>
      <c r="E115" s="59">
        <f t="shared" si="21"/>
        <v>59.4</v>
      </c>
      <c r="F115" s="59">
        <v>100</v>
      </c>
      <c r="G115" s="59">
        <f t="shared" si="13"/>
        <v>40</v>
      </c>
      <c r="H115" s="59">
        <v>20</v>
      </c>
      <c r="I115" s="59">
        <f t="shared" si="14"/>
        <v>119.4</v>
      </c>
      <c r="J115" s="59">
        <f t="shared" si="15"/>
        <v>23.880000000000003</v>
      </c>
      <c r="K115" s="44">
        <v>76.01428571428572</v>
      </c>
      <c r="L115" s="44">
        <v>76</v>
      </c>
      <c r="M115" s="59">
        <f t="shared" si="11"/>
        <v>76.011428571428581</v>
      </c>
      <c r="N115" s="59"/>
      <c r="O115" s="59">
        <f t="shared" si="16"/>
        <v>76.011428571428581</v>
      </c>
      <c r="P115" s="59">
        <f t="shared" si="17"/>
        <v>53.208000000000006</v>
      </c>
      <c r="Q115" s="46">
        <v>65.3</v>
      </c>
      <c r="R115" s="59"/>
      <c r="S115" s="59">
        <v>100</v>
      </c>
      <c r="T115" s="59">
        <f t="shared" si="19"/>
        <v>79.180000000000007</v>
      </c>
      <c r="U115" s="59">
        <f t="shared" si="20"/>
        <v>7.918000000000001</v>
      </c>
      <c r="V115" s="59">
        <f t="shared" si="18"/>
        <v>85.006000000000014</v>
      </c>
      <c r="W115" s="61">
        <v>0.375</v>
      </c>
      <c r="X115" s="59" t="s">
        <v>407</v>
      </c>
    </row>
    <row r="116" spans="1:24">
      <c r="A116" s="59">
        <v>114</v>
      </c>
      <c r="B116" s="44" t="s">
        <v>331</v>
      </c>
      <c r="C116" s="60" t="s">
        <v>126</v>
      </c>
      <c r="D116" s="59">
        <v>98.92</v>
      </c>
      <c r="E116" s="59">
        <f t="shared" si="21"/>
        <v>59.351999999999997</v>
      </c>
      <c r="F116" s="59">
        <v>100</v>
      </c>
      <c r="G116" s="59">
        <f t="shared" si="13"/>
        <v>40</v>
      </c>
      <c r="H116" s="59">
        <v>24</v>
      </c>
      <c r="I116" s="59">
        <f t="shared" si="14"/>
        <v>123.352</v>
      </c>
      <c r="J116" s="59">
        <f t="shared" si="15"/>
        <v>24.670400000000001</v>
      </c>
      <c r="K116" s="44">
        <v>78.099999999999994</v>
      </c>
      <c r="L116" s="44">
        <v>77.615384615384613</v>
      </c>
      <c r="M116" s="59">
        <f t="shared" si="11"/>
        <v>78.003076923076918</v>
      </c>
      <c r="N116" s="59"/>
      <c r="O116" s="59">
        <f t="shared" si="16"/>
        <v>78.003076923076918</v>
      </c>
      <c r="P116" s="59">
        <f t="shared" si="17"/>
        <v>54.60215384615384</v>
      </c>
      <c r="Q116" s="46">
        <v>72.8</v>
      </c>
      <c r="R116" s="59">
        <v>2</v>
      </c>
      <c r="S116" s="59">
        <v>100</v>
      </c>
      <c r="T116" s="59">
        <f t="shared" si="19"/>
        <v>85.68</v>
      </c>
      <c r="U116" s="59">
        <f t="shared" si="20"/>
        <v>8.5680000000000014</v>
      </c>
      <c r="V116" s="59">
        <f t="shared" si="18"/>
        <v>87.840553846153838</v>
      </c>
      <c r="W116" s="61">
        <v>0.4375</v>
      </c>
      <c r="X116" s="59" t="s">
        <v>407</v>
      </c>
    </row>
    <row r="117" spans="1:24">
      <c r="A117" s="59">
        <v>115</v>
      </c>
      <c r="B117" s="44" t="s">
        <v>332</v>
      </c>
      <c r="C117" s="60" t="s">
        <v>145</v>
      </c>
      <c r="D117" s="59">
        <v>99.24</v>
      </c>
      <c r="E117" s="59">
        <f t="shared" si="21"/>
        <v>59.543999999999997</v>
      </c>
      <c r="F117" s="59">
        <v>100</v>
      </c>
      <c r="G117" s="59">
        <f t="shared" si="13"/>
        <v>40</v>
      </c>
      <c r="H117" s="59">
        <v>27</v>
      </c>
      <c r="I117" s="59">
        <f t="shared" si="14"/>
        <v>126.544</v>
      </c>
      <c r="J117" s="59">
        <f t="shared" si="15"/>
        <v>25.308800000000002</v>
      </c>
      <c r="K117" s="44">
        <v>80.157142857142858</v>
      </c>
      <c r="L117" s="44">
        <v>79.375</v>
      </c>
      <c r="M117" s="59">
        <f t="shared" si="11"/>
        <v>80.000714285714295</v>
      </c>
      <c r="N117" s="59"/>
      <c r="O117" s="59">
        <f t="shared" si="16"/>
        <v>80.000714285714295</v>
      </c>
      <c r="P117" s="59">
        <f t="shared" si="17"/>
        <v>56.000500000000002</v>
      </c>
      <c r="Q117" s="46">
        <v>65.8</v>
      </c>
      <c r="R117" s="59"/>
      <c r="S117" s="59">
        <v>100</v>
      </c>
      <c r="T117" s="59">
        <f t="shared" si="19"/>
        <v>79.47999999999999</v>
      </c>
      <c r="U117" s="59">
        <f t="shared" si="20"/>
        <v>7.9479999999999995</v>
      </c>
      <c r="V117" s="59">
        <f t="shared" si="18"/>
        <v>89.257300000000001</v>
      </c>
      <c r="W117" s="61">
        <v>0.625</v>
      </c>
      <c r="X117" s="59" t="s">
        <v>407</v>
      </c>
    </row>
    <row r="118" spans="1:24">
      <c r="A118" s="59">
        <v>116</v>
      </c>
      <c r="B118" s="44" t="s">
        <v>333</v>
      </c>
      <c r="C118" s="60" t="s">
        <v>137</v>
      </c>
      <c r="D118" s="59">
        <v>99.16</v>
      </c>
      <c r="E118" s="59">
        <f t="shared" si="21"/>
        <v>59.495999999999995</v>
      </c>
      <c r="F118" s="59">
        <v>100</v>
      </c>
      <c r="G118" s="59">
        <f t="shared" si="13"/>
        <v>40</v>
      </c>
      <c r="H118" s="59">
        <v>20</v>
      </c>
      <c r="I118" s="59">
        <f t="shared" si="14"/>
        <v>119.496</v>
      </c>
      <c r="J118" s="59">
        <f t="shared" si="15"/>
        <v>23.8992</v>
      </c>
      <c r="K118" s="44">
        <v>79.671428571428578</v>
      </c>
      <c r="L118" s="44">
        <v>83.769230769230774</v>
      </c>
      <c r="M118" s="59">
        <f t="shared" si="11"/>
        <v>80.490989010989011</v>
      </c>
      <c r="N118" s="59"/>
      <c r="O118" s="59">
        <f t="shared" si="16"/>
        <v>80.490989010989011</v>
      </c>
      <c r="P118" s="59">
        <f t="shared" si="17"/>
        <v>56.343692307692301</v>
      </c>
      <c r="Q118" s="46">
        <v>60</v>
      </c>
      <c r="R118" s="59">
        <v>2</v>
      </c>
      <c r="S118" s="59">
        <v>100</v>
      </c>
      <c r="T118" s="59">
        <f t="shared" si="19"/>
        <v>78</v>
      </c>
      <c r="U118" s="59">
        <f t="shared" si="20"/>
        <v>7.8000000000000007</v>
      </c>
      <c r="V118" s="59">
        <f t="shared" si="18"/>
        <v>88.042892307692298</v>
      </c>
      <c r="W118" s="61">
        <v>0.5625</v>
      </c>
      <c r="X118" s="59" t="s">
        <v>407</v>
      </c>
    </row>
    <row r="119" spans="1:24">
      <c r="A119" s="59">
        <v>117</v>
      </c>
      <c r="B119" s="44" t="s">
        <v>334</v>
      </c>
      <c r="C119" s="60" t="s">
        <v>89</v>
      </c>
      <c r="D119" s="59">
        <v>99.44</v>
      </c>
      <c r="E119" s="59">
        <f t="shared" si="21"/>
        <v>59.663999999999994</v>
      </c>
      <c r="F119" s="59">
        <v>100</v>
      </c>
      <c r="G119" s="59">
        <f t="shared" si="13"/>
        <v>40</v>
      </c>
      <c r="H119" s="59">
        <v>24.8</v>
      </c>
      <c r="I119" s="59">
        <f t="shared" si="14"/>
        <v>124.46399999999998</v>
      </c>
      <c r="J119" s="59">
        <f t="shared" si="15"/>
        <v>24.892799999999998</v>
      </c>
      <c r="K119" s="44">
        <v>90.98571428571428</v>
      </c>
      <c r="L119" s="44">
        <v>89.84615384615384</v>
      </c>
      <c r="M119" s="59">
        <f t="shared" si="11"/>
        <v>90.757802197802192</v>
      </c>
      <c r="N119" s="59">
        <v>6.6666999999999996</v>
      </c>
      <c r="O119" s="59">
        <f t="shared" si="16"/>
        <v>97.424502197802198</v>
      </c>
      <c r="P119" s="59">
        <f t="shared" si="17"/>
        <v>68.19715153846154</v>
      </c>
      <c r="Q119" s="46">
        <v>81.599999999999994</v>
      </c>
      <c r="R119" s="59"/>
      <c r="S119" s="59">
        <v>100</v>
      </c>
      <c r="T119" s="59">
        <f t="shared" si="19"/>
        <v>88.96</v>
      </c>
      <c r="U119" s="59">
        <f t="shared" si="20"/>
        <v>8.895999999999999</v>
      </c>
      <c r="V119" s="59">
        <f t="shared" si="18"/>
        <v>101.98595153846153</v>
      </c>
      <c r="W119" s="61">
        <v>1</v>
      </c>
      <c r="X119" s="59" t="s">
        <v>407</v>
      </c>
    </row>
    <row r="120" spans="1:24">
      <c r="A120" s="59">
        <v>118</v>
      </c>
      <c r="B120" s="44" t="s">
        <v>335</v>
      </c>
      <c r="C120" s="60" t="s">
        <v>104</v>
      </c>
      <c r="D120" s="59">
        <v>99.28</v>
      </c>
      <c r="E120" s="59">
        <f t="shared" si="21"/>
        <v>59.567999999999998</v>
      </c>
      <c r="F120" s="59">
        <v>100</v>
      </c>
      <c r="G120" s="59">
        <f t="shared" si="13"/>
        <v>40</v>
      </c>
      <c r="H120" s="59">
        <v>22</v>
      </c>
      <c r="I120" s="59">
        <f t="shared" si="14"/>
        <v>121.568</v>
      </c>
      <c r="J120" s="59">
        <f t="shared" si="15"/>
        <v>24.313600000000001</v>
      </c>
      <c r="K120" s="44">
        <v>81.457142857142856</v>
      </c>
      <c r="L120" s="44">
        <v>88.538461538461533</v>
      </c>
      <c r="M120" s="59">
        <f t="shared" si="11"/>
        <v>82.8734065934066</v>
      </c>
      <c r="N120" s="59"/>
      <c r="O120" s="59">
        <f t="shared" si="16"/>
        <v>82.8734065934066</v>
      </c>
      <c r="P120" s="59">
        <f t="shared" si="17"/>
        <v>58.011384615384614</v>
      </c>
      <c r="Q120" s="46">
        <v>79.2</v>
      </c>
      <c r="R120" s="59"/>
      <c r="S120" s="59">
        <v>100</v>
      </c>
      <c r="T120" s="59">
        <f t="shared" si="19"/>
        <v>87.52000000000001</v>
      </c>
      <c r="U120" s="59">
        <f t="shared" si="20"/>
        <v>8.7520000000000007</v>
      </c>
      <c r="V120" s="59">
        <f t="shared" si="18"/>
        <v>91.076984615384603</v>
      </c>
      <c r="W120" s="61">
        <v>0.6875</v>
      </c>
      <c r="X120" s="59" t="s">
        <v>407</v>
      </c>
    </row>
    <row r="121" spans="1:24">
      <c r="A121" s="59">
        <v>119</v>
      </c>
      <c r="B121" s="44" t="s">
        <v>336</v>
      </c>
      <c r="C121" s="60" t="s">
        <v>96</v>
      </c>
      <c r="D121" s="59">
        <v>99.24</v>
      </c>
      <c r="E121" s="59">
        <f t="shared" si="21"/>
        <v>59.543999999999997</v>
      </c>
      <c r="F121" s="59">
        <v>100</v>
      </c>
      <c r="G121" s="59">
        <f t="shared" si="13"/>
        <v>40</v>
      </c>
      <c r="H121" s="59">
        <v>24</v>
      </c>
      <c r="I121" s="59">
        <f t="shared" si="14"/>
        <v>123.544</v>
      </c>
      <c r="J121" s="59">
        <f t="shared" si="15"/>
        <v>24.7088</v>
      </c>
      <c r="K121" s="44">
        <v>82.714285714285708</v>
      </c>
      <c r="L121" s="44">
        <v>80.15384615384616</v>
      </c>
      <c r="M121" s="59">
        <f t="shared" si="11"/>
        <v>82.202197802197801</v>
      </c>
      <c r="N121" s="59">
        <v>4</v>
      </c>
      <c r="O121" s="59">
        <f t="shared" si="16"/>
        <v>86.202197802197801</v>
      </c>
      <c r="P121" s="59">
        <f t="shared" si="17"/>
        <v>60.341538461538455</v>
      </c>
      <c r="Q121" s="46">
        <v>80.2</v>
      </c>
      <c r="R121" s="59">
        <v>37</v>
      </c>
      <c r="S121" s="59">
        <v>100</v>
      </c>
      <c r="T121" s="59">
        <f t="shared" si="19"/>
        <v>125.12</v>
      </c>
      <c r="U121" s="59">
        <f t="shared" si="20"/>
        <v>12.512</v>
      </c>
      <c r="V121" s="59">
        <f t="shared" si="18"/>
        <v>97.562338461538459</v>
      </c>
      <c r="W121" s="61">
        <v>0.6875</v>
      </c>
      <c r="X121" s="59" t="s">
        <v>407</v>
      </c>
    </row>
    <row r="122" spans="1:24">
      <c r="A122" s="59">
        <v>120</v>
      </c>
      <c r="B122" s="44" t="s">
        <v>245</v>
      </c>
      <c r="C122" s="44" t="s">
        <v>162</v>
      </c>
      <c r="D122" s="59">
        <v>99.030303030303031</v>
      </c>
      <c r="E122" s="59">
        <f>D122*0.6</f>
        <v>59.418181818181814</v>
      </c>
      <c r="F122" s="59">
        <v>100</v>
      </c>
      <c r="G122" s="59">
        <f>F122*0.4</f>
        <v>40</v>
      </c>
      <c r="H122" s="59"/>
      <c r="I122" s="59">
        <f>E122+G122+H122</f>
        <v>99.418181818181807</v>
      </c>
      <c r="J122" s="59">
        <f>I122*0.2</f>
        <v>19.883636363636363</v>
      </c>
      <c r="K122" s="44">
        <v>75.453333333333333</v>
      </c>
      <c r="L122" s="44">
        <v>78.714285714285708</v>
      </c>
      <c r="M122" s="59">
        <f>0.8*K122+0.2*L122</f>
        <v>76.105523809523817</v>
      </c>
      <c r="N122" s="59"/>
      <c r="O122" s="59">
        <f>M122+N122</f>
        <v>76.105523809523817</v>
      </c>
      <c r="P122" s="59">
        <f>O122*0.7</f>
        <v>53.27386666666667</v>
      </c>
      <c r="Q122" s="46">
        <v>71.3</v>
      </c>
      <c r="R122" s="59"/>
      <c r="S122" s="59">
        <v>100</v>
      </c>
      <c r="T122" s="59">
        <f>R122+Q122*0.6+S122*0.4</f>
        <v>82.78</v>
      </c>
      <c r="U122" s="59">
        <f>0.1*T122</f>
        <v>8.2780000000000005</v>
      </c>
      <c r="V122" s="59">
        <f>J122+P122+U122</f>
        <v>81.435503030303039</v>
      </c>
      <c r="W122" s="61">
        <v>0.25</v>
      </c>
      <c r="X122" s="59" t="s">
        <v>407</v>
      </c>
    </row>
    <row r="123" spans="1:24" ht="14.25">
      <c r="A123" s="59">
        <v>121</v>
      </c>
      <c r="B123" s="44" t="s">
        <v>246</v>
      </c>
      <c r="C123" s="44" t="s">
        <v>159</v>
      </c>
      <c r="D123" s="62">
        <v>99.25</v>
      </c>
      <c r="E123" s="59">
        <f>D123*0.6</f>
        <v>59.55</v>
      </c>
      <c r="F123" s="59">
        <v>100</v>
      </c>
      <c r="G123" s="59">
        <f>F123*0.4</f>
        <v>40</v>
      </c>
      <c r="H123" s="59"/>
      <c r="I123" s="59">
        <f>E123+G123+H123</f>
        <v>99.55</v>
      </c>
      <c r="J123" s="59">
        <f>I123*0.2</f>
        <v>19.91</v>
      </c>
      <c r="K123" s="44">
        <v>81.3</v>
      </c>
      <c r="L123" s="44">
        <v>79.07692307692308</v>
      </c>
      <c r="M123" s="59">
        <f>K123*0.8+L123*0.2</f>
        <v>80.855384615384622</v>
      </c>
      <c r="N123" s="59"/>
      <c r="O123" s="59">
        <f>M123+N123</f>
        <v>80.855384615384622</v>
      </c>
      <c r="P123" s="59">
        <f>O123*0.7</f>
        <v>56.598769230769228</v>
      </c>
      <c r="Q123" s="46">
        <v>65</v>
      </c>
      <c r="R123" s="59"/>
      <c r="S123" s="59">
        <v>100</v>
      </c>
      <c r="T123" s="59">
        <f>R123+Q123*0.6+S123*0.4</f>
        <v>79</v>
      </c>
      <c r="U123" s="59">
        <f>0.1*T123</f>
        <v>7.9</v>
      </c>
      <c r="V123" s="59">
        <f>J123+P123+U123</f>
        <v>84.408769230769238</v>
      </c>
      <c r="W123" s="61">
        <f>10/16</f>
        <v>0.625</v>
      </c>
      <c r="X123" s="59" t="s">
        <v>407</v>
      </c>
    </row>
    <row r="124" spans="1:24" ht="14.25">
      <c r="A124" s="59">
        <v>122</v>
      </c>
      <c r="B124" s="44" t="s">
        <v>247</v>
      </c>
      <c r="C124" s="44" t="s">
        <v>201</v>
      </c>
      <c r="D124" s="62">
        <v>99.6875</v>
      </c>
      <c r="E124" s="59">
        <f>D124*0.6</f>
        <v>59.8125</v>
      </c>
      <c r="F124" s="59">
        <v>85</v>
      </c>
      <c r="G124" s="59">
        <f>F124*0.4</f>
        <v>34</v>
      </c>
      <c r="H124" s="59"/>
      <c r="I124" s="59">
        <f>E124+G124+H124</f>
        <v>93.8125</v>
      </c>
      <c r="J124" s="59">
        <f>I124*0.2</f>
        <v>18.762499999999999</v>
      </c>
      <c r="K124" s="44">
        <v>70.482242990654214</v>
      </c>
      <c r="L124" s="44">
        <v>71.86666666666666</v>
      </c>
      <c r="M124" s="59">
        <f>K124*0.8+L124*0.2</f>
        <v>70.7591277258567</v>
      </c>
      <c r="N124" s="59"/>
      <c r="O124" s="59">
        <f>M124+N124</f>
        <v>70.7591277258567</v>
      </c>
      <c r="P124" s="59">
        <f>O124*0.7</f>
        <v>49.531389408099685</v>
      </c>
      <c r="Q124" s="46">
        <v>54.6</v>
      </c>
      <c r="R124" s="59"/>
      <c r="S124" s="59">
        <v>100</v>
      </c>
      <c r="T124" s="59">
        <f>R124+Q124*0.6+S124*0.4</f>
        <v>72.759999999999991</v>
      </c>
      <c r="U124" s="59">
        <f>0.1*T124</f>
        <v>7.2759999999999998</v>
      </c>
      <c r="V124" s="59">
        <f>J124+P124+U124</f>
        <v>75.569889408099684</v>
      </c>
      <c r="W124" s="61">
        <f>3/16</f>
        <v>0.1875</v>
      </c>
      <c r="X124" s="59" t="s">
        <v>408</v>
      </c>
    </row>
    <row r="125" spans="1:24" ht="14.25">
      <c r="A125" s="59">
        <v>123</v>
      </c>
      <c r="B125" s="44" t="s">
        <v>248</v>
      </c>
      <c r="C125" s="44" t="s">
        <v>203</v>
      </c>
      <c r="D125" s="62">
        <v>99.53125</v>
      </c>
      <c r="E125" s="59">
        <f>D125*0.6</f>
        <v>59.71875</v>
      </c>
      <c r="F125" s="59">
        <v>95</v>
      </c>
      <c r="G125" s="59">
        <f>F125*0.4</f>
        <v>38</v>
      </c>
      <c r="H125" s="59">
        <v>6</v>
      </c>
      <c r="I125" s="59">
        <f>E125+G125+H125</f>
        <v>103.71875</v>
      </c>
      <c r="J125" s="59">
        <f>I125*0.2</f>
        <v>20.743750000000002</v>
      </c>
      <c r="K125" s="44">
        <v>71.914893617021278</v>
      </c>
      <c r="L125" s="44">
        <v>69.333333333333329</v>
      </c>
      <c r="M125" s="59">
        <f>K125*0.8+L125*0.2</f>
        <v>71.398581560283702</v>
      </c>
      <c r="N125" s="59">
        <v>13</v>
      </c>
      <c r="O125" s="59">
        <f>M125+N125</f>
        <v>84.398581560283702</v>
      </c>
      <c r="P125" s="59">
        <f>O125*0.7</f>
        <v>59.079007092198587</v>
      </c>
      <c r="Q125" s="46">
        <v>69.400000000000006</v>
      </c>
      <c r="R125" s="59"/>
      <c r="S125" s="59">
        <v>100</v>
      </c>
      <c r="T125" s="59">
        <f>R125+Q125*0.6+S125*0.4</f>
        <v>81.64</v>
      </c>
      <c r="U125" s="59">
        <f>0.1*T125</f>
        <v>8.1639999999999997</v>
      </c>
      <c r="V125" s="59">
        <f>J125+P125+U125</f>
        <v>87.986757092198587</v>
      </c>
      <c r="W125" s="61">
        <f>6/16</f>
        <v>0.375</v>
      </c>
      <c r="X125" s="59" t="s">
        <v>408</v>
      </c>
    </row>
    <row r="126" spans="1:24">
      <c r="A126" s="59">
        <v>124</v>
      </c>
      <c r="B126" s="44" t="s">
        <v>310</v>
      </c>
      <c r="C126" s="44" t="s">
        <v>139</v>
      </c>
      <c r="D126" s="59">
        <v>99.676470588235304</v>
      </c>
      <c r="E126" s="59">
        <f>D126*0.6</f>
        <v>59.805882352941182</v>
      </c>
      <c r="F126" s="59">
        <v>100</v>
      </c>
      <c r="G126" s="59">
        <f>F126*0.4</f>
        <v>40</v>
      </c>
      <c r="H126" s="59">
        <v>8.1</v>
      </c>
      <c r="I126" s="59">
        <f>E126+G126+H126</f>
        <v>107.90588235294118</v>
      </c>
      <c r="J126" s="59">
        <f>I126*0.2</f>
        <v>21.581176470588236</v>
      </c>
      <c r="K126" s="44">
        <v>77.977011494252878</v>
      </c>
      <c r="L126" s="45">
        <v>84.86666666666666</v>
      </c>
      <c r="M126" s="59">
        <f>0.8*K126+0.2*L126</f>
        <v>79.354942528735634</v>
      </c>
      <c r="N126" s="59"/>
      <c r="O126" s="59">
        <f>M126+N126</f>
        <v>79.354942528735634</v>
      </c>
      <c r="P126" s="59">
        <f>O126*0.7</f>
        <v>55.548459770114938</v>
      </c>
      <c r="Q126" s="46">
        <v>74.5</v>
      </c>
      <c r="R126" s="59"/>
      <c r="S126" s="59">
        <v>100</v>
      </c>
      <c r="T126" s="59">
        <f>R126+Q126*0.6+S126*0.4</f>
        <v>84.699999999999989</v>
      </c>
      <c r="U126" s="59">
        <f>0.1*T126</f>
        <v>8.4699999999999989</v>
      </c>
      <c r="V126" s="59">
        <f>J126+P126+U126</f>
        <v>85.599636240703177</v>
      </c>
      <c r="W126" s="61">
        <f>11/16</f>
        <v>0.6875</v>
      </c>
      <c r="X126" s="59" t="s">
        <v>407</v>
      </c>
    </row>
    <row r="127" spans="1:24">
      <c r="A127" s="59">
        <v>125</v>
      </c>
      <c r="B127" s="44" t="s">
        <v>337</v>
      </c>
      <c r="C127" s="44" t="s">
        <v>338</v>
      </c>
      <c r="D127" s="59">
        <v>98.727272727272734</v>
      </c>
      <c r="E127" s="59">
        <f t="shared" ref="E127:E130" si="22">D127*0.6</f>
        <v>59.236363636363635</v>
      </c>
      <c r="F127" s="59">
        <v>79</v>
      </c>
      <c r="G127" s="59">
        <f t="shared" ref="G127:G130" si="23">F127*0.4</f>
        <v>31.6</v>
      </c>
      <c r="H127" s="59"/>
      <c r="I127" s="59">
        <f t="shared" ref="I127:I130" si="24">E127+G127+H127</f>
        <v>90.836363636363643</v>
      </c>
      <c r="J127" s="59">
        <f t="shared" ref="J127:J130" si="25">I127*0.2</f>
        <v>18.167272727272728</v>
      </c>
      <c r="K127" s="44">
        <v>59.706896551724135</v>
      </c>
      <c r="L127" s="45">
        <v>69</v>
      </c>
      <c r="M127" s="59">
        <f t="shared" ref="M127:M130" si="26">0.8*K127+0.2*L127</f>
        <v>61.565517241379311</v>
      </c>
      <c r="N127" s="59"/>
      <c r="O127" s="59">
        <f t="shared" ref="O127:O130" si="27">M127+N127</f>
        <v>61.565517241379311</v>
      </c>
      <c r="P127" s="59">
        <f t="shared" ref="P127:P130" si="28">O127*0.7</f>
        <v>43.095862068965516</v>
      </c>
      <c r="Q127" s="63">
        <v>69.785483870967752</v>
      </c>
      <c r="R127" s="59"/>
      <c r="S127" s="59">
        <v>100</v>
      </c>
      <c r="T127" s="59">
        <v>40</v>
      </c>
      <c r="U127" s="59">
        <f t="shared" ref="U127:U130" si="29">0.1*T127</f>
        <v>4</v>
      </c>
      <c r="V127" s="59">
        <f t="shared" ref="V127:V130" si="30">J127+P127+U127</f>
        <v>65.263134796238248</v>
      </c>
      <c r="W127" s="61">
        <v>0</v>
      </c>
      <c r="X127" s="59" t="s">
        <v>408</v>
      </c>
    </row>
    <row r="128" spans="1:24">
      <c r="A128" s="59">
        <v>126</v>
      </c>
      <c r="B128" s="44" t="s">
        <v>339</v>
      </c>
      <c r="C128" s="44" t="s">
        <v>340</v>
      </c>
      <c r="D128" s="59">
        <v>99.147058823529406</v>
      </c>
      <c r="E128" s="59">
        <f t="shared" si="22"/>
        <v>59.488235294117644</v>
      </c>
      <c r="F128" s="59">
        <v>85</v>
      </c>
      <c r="G128" s="59">
        <f t="shared" si="23"/>
        <v>34</v>
      </c>
      <c r="H128" s="59"/>
      <c r="I128" s="59">
        <f t="shared" si="24"/>
        <v>93.488235294117644</v>
      </c>
      <c r="J128" s="59">
        <f t="shared" si="25"/>
        <v>18.697647058823531</v>
      </c>
      <c r="K128" s="47">
        <v>62</v>
      </c>
      <c r="L128" s="59">
        <v>78.386993604406129</v>
      </c>
      <c r="M128" s="59">
        <f t="shared" si="26"/>
        <v>65.277398720881223</v>
      </c>
      <c r="N128" s="59"/>
      <c r="O128" s="59">
        <f t="shared" si="27"/>
        <v>65.277398720881223</v>
      </c>
      <c r="P128" s="59">
        <f t="shared" si="28"/>
        <v>45.69417910461685</v>
      </c>
      <c r="Q128" s="63">
        <v>69.785483870967752</v>
      </c>
      <c r="R128" s="59"/>
      <c r="S128" s="59">
        <v>100</v>
      </c>
      <c r="T128" s="59">
        <f t="shared" ref="T128:T130" si="31">R128+Q128*0.6+S128*0.4</f>
        <v>81.871290322580649</v>
      </c>
      <c r="U128" s="59">
        <f t="shared" si="29"/>
        <v>8.1871290322580652</v>
      </c>
      <c r="V128" s="59">
        <f t="shared" si="30"/>
        <v>72.578955195698455</v>
      </c>
      <c r="W128" s="61">
        <v>0</v>
      </c>
      <c r="X128" s="59" t="s">
        <v>408</v>
      </c>
    </row>
    <row r="129" spans="1:24">
      <c r="A129" s="59">
        <v>127</v>
      </c>
      <c r="B129" s="44" t="s">
        <v>341</v>
      </c>
      <c r="C129" s="44" t="s">
        <v>208</v>
      </c>
      <c r="D129" s="59">
        <v>99.264705882352899</v>
      </c>
      <c r="E129" s="59">
        <f t="shared" si="22"/>
        <v>59.55882352941174</v>
      </c>
      <c r="F129" s="59">
        <v>100</v>
      </c>
      <c r="G129" s="59">
        <f t="shared" si="23"/>
        <v>40</v>
      </c>
      <c r="H129" s="59"/>
      <c r="I129" s="59">
        <f t="shared" si="24"/>
        <v>99.55882352941174</v>
      </c>
      <c r="J129" s="59">
        <f t="shared" si="25"/>
        <v>19.911764705882348</v>
      </c>
      <c r="K129" s="44">
        <v>72.07352941176471</v>
      </c>
      <c r="L129" s="45">
        <v>72.971428571428575</v>
      </c>
      <c r="M129" s="59">
        <f t="shared" si="26"/>
        <v>72.25310924369748</v>
      </c>
      <c r="N129" s="59"/>
      <c r="O129" s="59">
        <f t="shared" si="27"/>
        <v>72.25310924369748</v>
      </c>
      <c r="P129" s="59">
        <f t="shared" si="28"/>
        <v>50.577176470588235</v>
      </c>
      <c r="Q129" s="63">
        <v>69.785483870967752</v>
      </c>
      <c r="R129" s="59"/>
      <c r="S129" s="59">
        <v>100</v>
      </c>
      <c r="T129" s="59">
        <f t="shared" si="31"/>
        <v>81.871290322580649</v>
      </c>
      <c r="U129" s="59">
        <f t="shared" si="29"/>
        <v>8.1871290322580652</v>
      </c>
      <c r="V129" s="59">
        <f t="shared" si="30"/>
        <v>78.676070208728646</v>
      </c>
      <c r="W129" s="61">
        <v>0.5</v>
      </c>
      <c r="X129" s="59" t="s">
        <v>407</v>
      </c>
    </row>
    <row r="130" spans="1:24">
      <c r="A130" s="59">
        <v>128</v>
      </c>
      <c r="B130" s="44" t="s">
        <v>342</v>
      </c>
      <c r="C130" s="44" t="s">
        <v>343</v>
      </c>
      <c r="D130" s="59">
        <v>99.264705882352899</v>
      </c>
      <c r="E130" s="59">
        <f t="shared" si="22"/>
        <v>59.55882352941174</v>
      </c>
      <c r="F130" s="59">
        <v>79</v>
      </c>
      <c r="G130" s="59">
        <f t="shared" si="23"/>
        <v>31.6</v>
      </c>
      <c r="H130" s="59"/>
      <c r="I130" s="59">
        <f t="shared" si="24"/>
        <v>91.158823529411734</v>
      </c>
      <c r="J130" s="59">
        <f t="shared" si="25"/>
        <v>18.231764705882348</v>
      </c>
      <c r="K130" s="47">
        <v>62.585365853658537</v>
      </c>
      <c r="L130" s="45">
        <v>66.8</v>
      </c>
      <c r="M130" s="59">
        <f t="shared" si="26"/>
        <v>63.428292682926831</v>
      </c>
      <c r="N130" s="59"/>
      <c r="O130" s="59">
        <f t="shared" si="27"/>
        <v>63.428292682926831</v>
      </c>
      <c r="P130" s="59">
        <f t="shared" si="28"/>
        <v>44.399804878048776</v>
      </c>
      <c r="Q130" s="63">
        <v>69.785483870967752</v>
      </c>
      <c r="R130" s="59"/>
      <c r="S130" s="59">
        <v>100</v>
      </c>
      <c r="T130" s="59">
        <f t="shared" si="31"/>
        <v>81.871290322580649</v>
      </c>
      <c r="U130" s="59">
        <f t="shared" si="29"/>
        <v>8.1871290322580652</v>
      </c>
      <c r="V130" s="59">
        <f t="shared" si="30"/>
        <v>70.818698616189195</v>
      </c>
      <c r="W130" s="61">
        <v>0</v>
      </c>
      <c r="X130" s="59" t="s">
        <v>408</v>
      </c>
    </row>
  </sheetData>
  <mergeCells count="8">
    <mergeCell ref="X1:X2"/>
    <mergeCell ref="A1:A2"/>
    <mergeCell ref="B1:B2"/>
    <mergeCell ref="C1:C2"/>
    <mergeCell ref="D1:J1"/>
    <mergeCell ref="K1:P1"/>
    <mergeCell ref="Q1:U1"/>
    <mergeCell ref="V1:V2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环境科学2016级</vt:lpstr>
      <vt:lpstr>能源化学工程2016级</vt:lpstr>
      <vt:lpstr>环境工程2016级</vt:lpstr>
      <vt:lpstr>化学工程与工艺2016级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weifei</dc:creator>
  <cp:lastModifiedBy>吕涵</cp:lastModifiedBy>
  <cp:lastPrinted>2017-10-09T09:23:38Z</cp:lastPrinted>
  <dcterms:created xsi:type="dcterms:W3CDTF">2016-09-21T09:35:00Z</dcterms:created>
  <dcterms:modified xsi:type="dcterms:W3CDTF">2019-09-06T12:53:23Z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2052-10.1.0.6205</vt:lpwstr>
  </property>
</Properties>
</file>