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F:\辅导员-郑汪洋\郑汪洋\临时事情处理\【0901】20级研究生综合测评材料\各班计算结果\学院公示\公示表单\"/>
    </mc:Choice>
  </mc:AlternateContent>
  <xr:revisionPtr revIDLastSave="0" documentId="13_ncr:1_{7BD6DB42-E198-4A94-9855-B0C4AB779CC9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4" i="1" l="1"/>
  <c r="T64" i="1" s="1"/>
  <c r="U64" i="1" s="1"/>
  <c r="Q64" i="1"/>
  <c r="M64" i="1"/>
  <c r="N64" i="1" s="1"/>
  <c r="O64" i="1" s="1"/>
  <c r="K64" i="1"/>
  <c r="J64" i="1"/>
  <c r="F64" i="1"/>
  <c r="E64" i="1"/>
  <c r="D64" i="1"/>
  <c r="S63" i="1"/>
  <c r="T63" i="1" s="1"/>
  <c r="U63" i="1" s="1"/>
  <c r="Q63" i="1"/>
  <c r="N63" i="1"/>
  <c r="O63" i="1" s="1"/>
  <c r="M63" i="1"/>
  <c r="K63" i="1"/>
  <c r="J63" i="1"/>
  <c r="F63" i="1"/>
  <c r="E63" i="1"/>
  <c r="D63" i="1"/>
  <c r="S62" i="1"/>
  <c r="T62" i="1" s="1"/>
  <c r="U62" i="1" s="1"/>
  <c r="Q62" i="1"/>
  <c r="N62" i="1"/>
  <c r="O62" i="1" s="1"/>
  <c r="M62" i="1"/>
  <c r="K62" i="1"/>
  <c r="J62" i="1"/>
  <c r="F62" i="1"/>
  <c r="E62" i="1"/>
  <c r="D62" i="1"/>
  <c r="S61" i="1"/>
  <c r="T61" i="1" s="1"/>
  <c r="U61" i="1" s="1"/>
  <c r="Q61" i="1"/>
  <c r="N61" i="1"/>
  <c r="O61" i="1" s="1"/>
  <c r="M61" i="1"/>
  <c r="K61" i="1"/>
  <c r="J61" i="1"/>
  <c r="F61" i="1"/>
  <c r="E61" i="1"/>
  <c r="D61" i="1"/>
  <c r="S60" i="1"/>
  <c r="T60" i="1" s="1"/>
  <c r="U60" i="1" s="1"/>
  <c r="Q60" i="1"/>
  <c r="N60" i="1"/>
  <c r="O60" i="1" s="1"/>
  <c r="M60" i="1"/>
  <c r="K60" i="1"/>
  <c r="J60" i="1"/>
  <c r="F60" i="1"/>
  <c r="E60" i="1"/>
  <c r="D60" i="1"/>
  <c r="S59" i="1"/>
  <c r="T59" i="1" s="1"/>
  <c r="U59" i="1" s="1"/>
  <c r="Q59" i="1"/>
  <c r="N59" i="1"/>
  <c r="O59" i="1" s="1"/>
  <c r="M59" i="1"/>
  <c r="K59" i="1"/>
  <c r="J59" i="1"/>
  <c r="F59" i="1"/>
  <c r="E59" i="1"/>
  <c r="D59" i="1"/>
  <c r="S58" i="1"/>
  <c r="T58" i="1" s="1"/>
  <c r="U58" i="1" s="1"/>
  <c r="Q58" i="1"/>
  <c r="N58" i="1"/>
  <c r="O58" i="1" s="1"/>
  <c r="M58" i="1"/>
  <c r="K58" i="1"/>
  <c r="J58" i="1"/>
  <c r="F58" i="1"/>
  <c r="E58" i="1"/>
  <c r="D58" i="1"/>
  <c r="S57" i="1"/>
  <c r="T57" i="1" s="1"/>
  <c r="U57" i="1" s="1"/>
  <c r="Q57" i="1"/>
  <c r="N57" i="1"/>
  <c r="O57" i="1" s="1"/>
  <c r="M57" i="1"/>
  <c r="K57" i="1"/>
  <c r="J57" i="1"/>
  <c r="F57" i="1"/>
  <c r="E57" i="1"/>
  <c r="D57" i="1"/>
  <c r="S56" i="1"/>
  <c r="T56" i="1" s="1"/>
  <c r="U56" i="1" s="1"/>
  <c r="Q56" i="1"/>
  <c r="N56" i="1"/>
  <c r="O56" i="1" s="1"/>
  <c r="M56" i="1"/>
  <c r="K56" i="1"/>
  <c r="J56" i="1"/>
  <c r="F56" i="1"/>
  <c r="E56" i="1"/>
  <c r="D56" i="1"/>
  <c r="S55" i="1"/>
  <c r="T55" i="1" s="1"/>
  <c r="U55" i="1" s="1"/>
  <c r="Q55" i="1"/>
  <c r="N55" i="1"/>
  <c r="O55" i="1" s="1"/>
  <c r="M55" i="1"/>
  <c r="K55" i="1"/>
  <c r="J55" i="1"/>
  <c r="F55" i="1"/>
  <c r="E55" i="1"/>
  <c r="D55" i="1"/>
  <c r="S54" i="1"/>
  <c r="T54" i="1" s="1"/>
  <c r="U54" i="1" s="1"/>
  <c r="Q54" i="1"/>
  <c r="N54" i="1"/>
  <c r="O54" i="1" s="1"/>
  <c r="M54" i="1"/>
  <c r="K54" i="1"/>
  <c r="J54" i="1"/>
  <c r="F54" i="1"/>
  <c r="E54" i="1"/>
  <c r="D54" i="1"/>
  <c r="S53" i="1"/>
  <c r="T53" i="1" s="1"/>
  <c r="U53" i="1" s="1"/>
  <c r="Q53" i="1"/>
  <c r="N53" i="1"/>
  <c r="O53" i="1" s="1"/>
  <c r="M53" i="1"/>
  <c r="K53" i="1"/>
  <c r="J53" i="1"/>
  <c r="F53" i="1"/>
  <c r="E53" i="1"/>
  <c r="D53" i="1"/>
  <c r="S52" i="1"/>
  <c r="T52" i="1" s="1"/>
  <c r="U52" i="1" s="1"/>
  <c r="Q52" i="1"/>
  <c r="N52" i="1"/>
  <c r="O52" i="1" s="1"/>
  <c r="M52" i="1"/>
  <c r="K52" i="1"/>
  <c r="J52" i="1"/>
  <c r="F52" i="1"/>
  <c r="E52" i="1"/>
  <c r="D52" i="1"/>
  <c r="S51" i="1"/>
  <c r="T51" i="1" s="1"/>
  <c r="U51" i="1" s="1"/>
  <c r="Q51" i="1"/>
  <c r="N51" i="1"/>
  <c r="O51" i="1" s="1"/>
  <c r="M51" i="1"/>
  <c r="K51" i="1"/>
  <c r="J51" i="1"/>
  <c r="F51" i="1"/>
  <c r="E51" i="1"/>
  <c r="D51" i="1"/>
  <c r="S50" i="1"/>
  <c r="T50" i="1" s="1"/>
  <c r="U50" i="1" s="1"/>
  <c r="Q50" i="1"/>
  <c r="N50" i="1"/>
  <c r="O50" i="1" s="1"/>
  <c r="M50" i="1"/>
  <c r="K50" i="1"/>
  <c r="J50" i="1"/>
  <c r="F50" i="1"/>
  <c r="E50" i="1"/>
  <c r="D50" i="1"/>
  <c r="S49" i="1"/>
  <c r="T49" i="1" s="1"/>
  <c r="U49" i="1" s="1"/>
  <c r="Q49" i="1"/>
  <c r="N49" i="1"/>
  <c r="O49" i="1" s="1"/>
  <c r="M49" i="1"/>
  <c r="K49" i="1"/>
  <c r="J49" i="1"/>
  <c r="F49" i="1"/>
  <c r="E49" i="1"/>
  <c r="D49" i="1"/>
  <c r="S48" i="1"/>
  <c r="T48" i="1" s="1"/>
  <c r="U48" i="1" s="1"/>
  <c r="Q48" i="1"/>
  <c r="N48" i="1"/>
  <c r="O48" i="1" s="1"/>
  <c r="M48" i="1"/>
  <c r="K48" i="1"/>
  <c r="J48" i="1"/>
  <c r="F48" i="1"/>
  <c r="E48" i="1"/>
  <c r="D48" i="1"/>
  <c r="S47" i="1"/>
  <c r="T47" i="1" s="1"/>
  <c r="U47" i="1" s="1"/>
  <c r="Q47" i="1"/>
  <c r="N47" i="1"/>
  <c r="O47" i="1" s="1"/>
  <c r="M47" i="1"/>
  <c r="K47" i="1"/>
  <c r="J47" i="1"/>
  <c r="F47" i="1"/>
  <c r="E47" i="1"/>
  <c r="D47" i="1"/>
  <c r="S46" i="1"/>
  <c r="T46" i="1" s="1"/>
  <c r="U46" i="1" s="1"/>
  <c r="Q46" i="1"/>
  <c r="N46" i="1"/>
  <c r="O46" i="1" s="1"/>
  <c r="M46" i="1"/>
  <c r="K46" i="1"/>
  <c r="J46" i="1"/>
  <c r="F46" i="1"/>
  <c r="E46" i="1"/>
  <c r="D46" i="1"/>
  <c r="S45" i="1"/>
  <c r="T45" i="1" s="1"/>
  <c r="U45" i="1" s="1"/>
  <c r="Q45" i="1"/>
  <c r="N45" i="1"/>
  <c r="O45" i="1" s="1"/>
  <c r="M45" i="1"/>
  <c r="K45" i="1"/>
  <c r="J45" i="1"/>
  <c r="F45" i="1"/>
  <c r="E45" i="1"/>
  <c r="D45" i="1"/>
  <c r="S44" i="1"/>
  <c r="T44" i="1" s="1"/>
  <c r="U44" i="1" s="1"/>
  <c r="Q44" i="1"/>
  <c r="N44" i="1"/>
  <c r="O44" i="1" s="1"/>
  <c r="M44" i="1"/>
  <c r="K44" i="1"/>
  <c r="J44" i="1"/>
  <c r="F44" i="1"/>
  <c r="E44" i="1"/>
  <c r="D44" i="1"/>
  <c r="S43" i="1"/>
  <c r="T43" i="1" s="1"/>
  <c r="U43" i="1" s="1"/>
  <c r="Q43" i="1"/>
  <c r="N43" i="1"/>
  <c r="O43" i="1" s="1"/>
  <c r="M43" i="1"/>
  <c r="K43" i="1"/>
  <c r="J43" i="1"/>
  <c r="F43" i="1"/>
  <c r="E43" i="1"/>
  <c r="D43" i="1"/>
  <c r="S42" i="1"/>
  <c r="T42" i="1" s="1"/>
  <c r="U42" i="1" s="1"/>
  <c r="Q42" i="1"/>
  <c r="N42" i="1"/>
  <c r="O42" i="1" s="1"/>
  <c r="M42" i="1"/>
  <c r="K42" i="1"/>
  <c r="J42" i="1"/>
  <c r="F42" i="1"/>
  <c r="E42" i="1"/>
  <c r="D42" i="1"/>
  <c r="S41" i="1"/>
  <c r="T41" i="1" s="1"/>
  <c r="U41" i="1" s="1"/>
  <c r="Q41" i="1"/>
  <c r="N41" i="1"/>
  <c r="O41" i="1" s="1"/>
  <c r="M41" i="1"/>
  <c r="K41" i="1"/>
  <c r="F41" i="1"/>
  <c r="E41" i="1"/>
  <c r="D41" i="1"/>
  <c r="G41" i="1" s="1"/>
  <c r="H41" i="1" s="1"/>
  <c r="I41" i="1" s="1"/>
  <c r="Q40" i="1"/>
  <c r="S40" i="1" s="1"/>
  <c r="T40" i="1" s="1"/>
  <c r="U40" i="1" s="1"/>
  <c r="M40" i="1"/>
  <c r="N40" i="1" s="1"/>
  <c r="O40" i="1" s="1"/>
  <c r="K40" i="1"/>
  <c r="J40" i="1"/>
  <c r="F40" i="1"/>
  <c r="E40" i="1"/>
  <c r="D40" i="1"/>
  <c r="G40" i="1" s="1"/>
  <c r="H40" i="1" s="1"/>
  <c r="I40" i="1" s="1"/>
  <c r="V40" i="1" s="1"/>
  <c r="S39" i="1"/>
  <c r="T39" i="1" s="1"/>
  <c r="U39" i="1" s="1"/>
  <c r="Q39" i="1"/>
  <c r="K39" i="1"/>
  <c r="M39" i="1" s="1"/>
  <c r="N39" i="1" s="1"/>
  <c r="O39" i="1" s="1"/>
  <c r="J39" i="1"/>
  <c r="G39" i="1"/>
  <c r="H39" i="1" s="1"/>
  <c r="I39" i="1" s="1"/>
  <c r="V39" i="1" s="1"/>
  <c r="F39" i="1"/>
  <c r="E39" i="1"/>
  <c r="D39" i="1"/>
  <c r="V38" i="1"/>
  <c r="S38" i="1"/>
  <c r="T38" i="1" s="1"/>
  <c r="U38" i="1" s="1"/>
  <c r="Q38" i="1"/>
  <c r="K38" i="1"/>
  <c r="M38" i="1" s="1"/>
  <c r="N38" i="1" s="1"/>
  <c r="O38" i="1" s="1"/>
  <c r="J38" i="1"/>
  <c r="F38" i="1"/>
  <c r="E38" i="1"/>
  <c r="D38" i="1"/>
  <c r="G38" i="1" s="1"/>
  <c r="H38" i="1" s="1"/>
  <c r="I38" i="1" s="1"/>
  <c r="S37" i="1"/>
  <c r="T37" i="1" s="1"/>
  <c r="U37" i="1" s="1"/>
  <c r="Q37" i="1"/>
  <c r="M37" i="1"/>
  <c r="N37" i="1" s="1"/>
  <c r="O37" i="1" s="1"/>
  <c r="K37" i="1"/>
  <c r="J37" i="1"/>
  <c r="F37" i="1"/>
  <c r="E37" i="1"/>
  <c r="D37" i="1"/>
  <c r="G37" i="1" s="1"/>
  <c r="H37" i="1" s="1"/>
  <c r="I37" i="1" s="1"/>
  <c r="Q36" i="1"/>
  <c r="S36" i="1" s="1"/>
  <c r="T36" i="1" s="1"/>
  <c r="U36" i="1" s="1"/>
  <c r="M36" i="1"/>
  <c r="N36" i="1" s="1"/>
  <c r="O36" i="1" s="1"/>
  <c r="K36" i="1"/>
  <c r="J36" i="1"/>
  <c r="F36" i="1"/>
  <c r="E36" i="1"/>
  <c r="D36" i="1"/>
  <c r="G36" i="1" s="1"/>
  <c r="H36" i="1" s="1"/>
  <c r="I36" i="1" s="1"/>
  <c r="V36" i="1" s="1"/>
  <c r="S35" i="1"/>
  <c r="T35" i="1" s="1"/>
  <c r="U35" i="1" s="1"/>
  <c r="Q35" i="1"/>
  <c r="M35" i="1"/>
  <c r="N35" i="1" s="1"/>
  <c r="O35" i="1" s="1"/>
  <c r="K35" i="1"/>
  <c r="J35" i="1"/>
  <c r="G35" i="1"/>
  <c r="H35" i="1" s="1"/>
  <c r="I35" i="1" s="1"/>
  <c r="V35" i="1" s="1"/>
  <c r="F35" i="1"/>
  <c r="E35" i="1"/>
  <c r="D35" i="1"/>
  <c r="V34" i="1"/>
  <c r="S34" i="1"/>
  <c r="T34" i="1" s="1"/>
  <c r="U34" i="1" s="1"/>
  <c r="Q34" i="1"/>
  <c r="K34" i="1"/>
  <c r="M34" i="1" s="1"/>
  <c r="N34" i="1" s="1"/>
  <c r="O34" i="1" s="1"/>
  <c r="J34" i="1"/>
  <c r="F34" i="1"/>
  <c r="E34" i="1"/>
  <c r="D34" i="1"/>
  <c r="G34" i="1" s="1"/>
  <c r="H34" i="1" s="1"/>
  <c r="I34" i="1" s="1"/>
  <c r="S33" i="1"/>
  <c r="T33" i="1" s="1"/>
  <c r="U33" i="1" s="1"/>
  <c r="Q33" i="1"/>
  <c r="M33" i="1"/>
  <c r="N33" i="1" s="1"/>
  <c r="O33" i="1" s="1"/>
  <c r="K33" i="1"/>
  <c r="J33" i="1"/>
  <c r="F33" i="1"/>
  <c r="E33" i="1"/>
  <c r="D33" i="1"/>
  <c r="G33" i="1" s="1"/>
  <c r="H33" i="1" s="1"/>
  <c r="I33" i="1" s="1"/>
  <c r="Q32" i="1"/>
  <c r="S32" i="1" s="1"/>
  <c r="T32" i="1" s="1"/>
  <c r="U32" i="1" s="1"/>
  <c r="M32" i="1"/>
  <c r="N32" i="1" s="1"/>
  <c r="O32" i="1" s="1"/>
  <c r="K32" i="1"/>
  <c r="J32" i="1"/>
  <c r="G32" i="1"/>
  <c r="H32" i="1" s="1"/>
  <c r="I32" i="1" s="1"/>
  <c r="F32" i="1"/>
  <c r="E32" i="1"/>
  <c r="D32" i="1"/>
  <c r="V31" i="1"/>
  <c r="S31" i="1"/>
  <c r="T31" i="1" s="1"/>
  <c r="U31" i="1" s="1"/>
  <c r="Q31" i="1"/>
  <c r="K31" i="1"/>
  <c r="M31" i="1" s="1"/>
  <c r="N31" i="1" s="1"/>
  <c r="O31" i="1" s="1"/>
  <c r="J31" i="1"/>
  <c r="G31" i="1"/>
  <c r="H31" i="1" s="1"/>
  <c r="I31" i="1" s="1"/>
  <c r="F31" i="1"/>
  <c r="E31" i="1"/>
  <c r="D31" i="1"/>
  <c r="Q30" i="1"/>
  <c r="S30" i="1" s="1"/>
  <c r="T30" i="1" s="1"/>
  <c r="U30" i="1" s="1"/>
  <c r="K30" i="1"/>
  <c r="M30" i="1" s="1"/>
  <c r="N30" i="1" s="1"/>
  <c r="O30" i="1" s="1"/>
  <c r="J30" i="1"/>
  <c r="H30" i="1"/>
  <c r="I30" i="1" s="1"/>
  <c r="F30" i="1"/>
  <c r="E30" i="1"/>
  <c r="D30" i="1"/>
  <c r="G30" i="1" s="1"/>
  <c r="Q29" i="1"/>
  <c r="S29" i="1" s="1"/>
  <c r="T29" i="1" s="1"/>
  <c r="U29" i="1" s="1"/>
  <c r="K29" i="1"/>
  <c r="J29" i="1"/>
  <c r="M29" i="1" s="1"/>
  <c r="N29" i="1" s="1"/>
  <c r="O29" i="1" s="1"/>
  <c r="H29" i="1"/>
  <c r="I29" i="1" s="1"/>
  <c r="F29" i="1"/>
  <c r="E29" i="1"/>
  <c r="D29" i="1"/>
  <c r="G29" i="1" s="1"/>
  <c r="U28" i="1"/>
  <c r="T28" i="1"/>
  <c r="S28" i="1"/>
  <c r="Q28" i="1"/>
  <c r="K28" i="1"/>
  <c r="J28" i="1"/>
  <c r="M28" i="1" s="1"/>
  <c r="N28" i="1" s="1"/>
  <c r="O28" i="1" s="1"/>
  <c r="F28" i="1"/>
  <c r="E28" i="1"/>
  <c r="D28" i="1"/>
  <c r="S27" i="1"/>
  <c r="T27" i="1" s="1"/>
  <c r="U27" i="1" s="1"/>
  <c r="Q27" i="1"/>
  <c r="M27" i="1"/>
  <c r="N27" i="1" s="1"/>
  <c r="O27" i="1" s="1"/>
  <c r="K27" i="1"/>
  <c r="J27" i="1"/>
  <c r="H27" i="1"/>
  <c r="I27" i="1" s="1"/>
  <c r="F27" i="1"/>
  <c r="E27" i="1"/>
  <c r="D27" i="1"/>
  <c r="G27" i="1" s="1"/>
  <c r="U26" i="1"/>
  <c r="T26" i="1"/>
  <c r="S26" i="1"/>
  <c r="Q26" i="1"/>
  <c r="K26" i="1"/>
  <c r="J26" i="1"/>
  <c r="M26" i="1" s="1"/>
  <c r="N26" i="1" s="1"/>
  <c r="O26" i="1" s="1"/>
  <c r="F26" i="1"/>
  <c r="E26" i="1"/>
  <c r="D26" i="1"/>
  <c r="S25" i="1"/>
  <c r="T25" i="1" s="1"/>
  <c r="U25" i="1" s="1"/>
  <c r="Q25" i="1"/>
  <c r="M25" i="1"/>
  <c r="N25" i="1" s="1"/>
  <c r="O25" i="1" s="1"/>
  <c r="K25" i="1"/>
  <c r="J25" i="1"/>
  <c r="H25" i="1"/>
  <c r="I25" i="1" s="1"/>
  <c r="V25" i="1" s="1"/>
  <c r="F25" i="1"/>
  <c r="E25" i="1"/>
  <c r="D25" i="1"/>
  <c r="G25" i="1" s="1"/>
  <c r="U24" i="1"/>
  <c r="T24" i="1"/>
  <c r="S24" i="1"/>
  <c r="Q24" i="1"/>
  <c r="O24" i="1"/>
  <c r="K24" i="1"/>
  <c r="J24" i="1"/>
  <c r="M24" i="1" s="1"/>
  <c r="N24" i="1" s="1"/>
  <c r="F24" i="1"/>
  <c r="E24" i="1"/>
  <c r="D24" i="1"/>
  <c r="S23" i="1"/>
  <c r="T23" i="1" s="1"/>
  <c r="U23" i="1" s="1"/>
  <c r="Q23" i="1"/>
  <c r="M23" i="1"/>
  <c r="N23" i="1" s="1"/>
  <c r="O23" i="1" s="1"/>
  <c r="K23" i="1"/>
  <c r="J23" i="1"/>
  <c r="H23" i="1"/>
  <c r="I23" i="1" s="1"/>
  <c r="F23" i="1"/>
  <c r="E23" i="1"/>
  <c r="D23" i="1"/>
  <c r="G23" i="1" s="1"/>
  <c r="U22" i="1"/>
  <c r="T22" i="1"/>
  <c r="S22" i="1"/>
  <c r="Q22" i="1"/>
  <c r="O22" i="1"/>
  <c r="K22" i="1"/>
  <c r="J22" i="1"/>
  <c r="M22" i="1" s="1"/>
  <c r="N22" i="1" s="1"/>
  <c r="F22" i="1"/>
  <c r="E22" i="1"/>
  <c r="D22" i="1"/>
  <c r="S21" i="1"/>
  <c r="T21" i="1" s="1"/>
  <c r="U21" i="1" s="1"/>
  <c r="Q21" i="1"/>
  <c r="M21" i="1"/>
  <c r="N21" i="1" s="1"/>
  <c r="O21" i="1" s="1"/>
  <c r="K21" i="1"/>
  <c r="J21" i="1"/>
  <c r="H21" i="1"/>
  <c r="I21" i="1" s="1"/>
  <c r="F21" i="1"/>
  <c r="E21" i="1"/>
  <c r="D21" i="1"/>
  <c r="G21" i="1" s="1"/>
  <c r="U20" i="1"/>
  <c r="T20" i="1"/>
  <c r="S20" i="1"/>
  <c r="Q20" i="1"/>
  <c r="K20" i="1"/>
  <c r="J20" i="1"/>
  <c r="M20" i="1" s="1"/>
  <c r="N20" i="1" s="1"/>
  <c r="O20" i="1" s="1"/>
  <c r="F20" i="1"/>
  <c r="E20" i="1"/>
  <c r="D20" i="1"/>
  <c r="S19" i="1"/>
  <c r="T19" i="1" s="1"/>
  <c r="U19" i="1" s="1"/>
  <c r="Q19" i="1"/>
  <c r="M19" i="1"/>
  <c r="N19" i="1" s="1"/>
  <c r="O19" i="1" s="1"/>
  <c r="K19" i="1"/>
  <c r="J19" i="1"/>
  <c r="H19" i="1"/>
  <c r="I19" i="1" s="1"/>
  <c r="F19" i="1"/>
  <c r="E19" i="1"/>
  <c r="D19" i="1"/>
  <c r="G19" i="1" s="1"/>
  <c r="Q18" i="1"/>
  <c r="S18" i="1" s="1"/>
  <c r="T18" i="1" s="1"/>
  <c r="U18" i="1" s="1"/>
  <c r="O18" i="1"/>
  <c r="K18" i="1"/>
  <c r="J18" i="1"/>
  <c r="M18" i="1" s="1"/>
  <c r="N18" i="1" s="1"/>
  <c r="F18" i="1"/>
  <c r="G18" i="1" s="1"/>
  <c r="H18" i="1" s="1"/>
  <c r="I18" i="1" s="1"/>
  <c r="E18" i="1"/>
  <c r="D18" i="1"/>
  <c r="Q17" i="1"/>
  <c r="S17" i="1" s="1"/>
  <c r="T17" i="1" s="1"/>
  <c r="U17" i="1" s="1"/>
  <c r="O17" i="1"/>
  <c r="K17" i="1"/>
  <c r="J17" i="1"/>
  <c r="M17" i="1" s="1"/>
  <c r="N17" i="1" s="1"/>
  <c r="F17" i="1"/>
  <c r="G17" i="1" s="1"/>
  <c r="H17" i="1" s="1"/>
  <c r="I17" i="1" s="1"/>
  <c r="E17" i="1"/>
  <c r="D17" i="1"/>
  <c r="Q16" i="1"/>
  <c r="S16" i="1" s="1"/>
  <c r="T16" i="1" s="1"/>
  <c r="U16" i="1" s="1"/>
  <c r="O16" i="1"/>
  <c r="K16" i="1"/>
  <c r="J16" i="1"/>
  <c r="M16" i="1" s="1"/>
  <c r="N16" i="1" s="1"/>
  <c r="F16" i="1"/>
  <c r="G16" i="1" s="1"/>
  <c r="H16" i="1" s="1"/>
  <c r="I16" i="1" s="1"/>
  <c r="E16" i="1"/>
  <c r="D16" i="1"/>
  <c r="Q15" i="1"/>
  <c r="S15" i="1" s="1"/>
  <c r="T15" i="1" s="1"/>
  <c r="U15" i="1" s="1"/>
  <c r="O15" i="1"/>
  <c r="K15" i="1"/>
  <c r="J15" i="1"/>
  <c r="M15" i="1" s="1"/>
  <c r="N15" i="1" s="1"/>
  <c r="F15" i="1"/>
  <c r="G15" i="1" s="1"/>
  <c r="H15" i="1" s="1"/>
  <c r="I15" i="1" s="1"/>
  <c r="E15" i="1"/>
  <c r="D15" i="1"/>
  <c r="Q14" i="1"/>
  <c r="S14" i="1" s="1"/>
  <c r="T14" i="1" s="1"/>
  <c r="U14" i="1" s="1"/>
  <c r="O14" i="1"/>
  <c r="K14" i="1"/>
  <c r="J14" i="1"/>
  <c r="M14" i="1" s="1"/>
  <c r="N14" i="1" s="1"/>
  <c r="F14" i="1"/>
  <c r="G14" i="1" s="1"/>
  <c r="H14" i="1" s="1"/>
  <c r="I14" i="1" s="1"/>
  <c r="E14" i="1"/>
  <c r="D14" i="1"/>
  <c r="Q13" i="1"/>
  <c r="S13" i="1" s="1"/>
  <c r="T13" i="1" s="1"/>
  <c r="U13" i="1" s="1"/>
  <c r="O13" i="1"/>
  <c r="K13" i="1"/>
  <c r="J13" i="1"/>
  <c r="M13" i="1" s="1"/>
  <c r="N13" i="1" s="1"/>
  <c r="F13" i="1"/>
  <c r="G13" i="1" s="1"/>
  <c r="H13" i="1" s="1"/>
  <c r="I13" i="1" s="1"/>
  <c r="E13" i="1"/>
  <c r="D13" i="1"/>
  <c r="Q12" i="1"/>
  <c r="S12" i="1" s="1"/>
  <c r="T12" i="1" s="1"/>
  <c r="U12" i="1" s="1"/>
  <c r="O12" i="1"/>
  <c r="K12" i="1"/>
  <c r="J12" i="1"/>
  <c r="M12" i="1" s="1"/>
  <c r="N12" i="1" s="1"/>
  <c r="F12" i="1"/>
  <c r="G12" i="1" s="1"/>
  <c r="H12" i="1" s="1"/>
  <c r="I12" i="1" s="1"/>
  <c r="E12" i="1"/>
  <c r="D12" i="1"/>
  <c r="Q11" i="1"/>
  <c r="S11" i="1" s="1"/>
  <c r="T11" i="1" s="1"/>
  <c r="U11" i="1" s="1"/>
  <c r="O11" i="1"/>
  <c r="K11" i="1"/>
  <c r="J11" i="1"/>
  <c r="M11" i="1" s="1"/>
  <c r="N11" i="1" s="1"/>
  <c r="F11" i="1"/>
  <c r="G11" i="1" s="1"/>
  <c r="H11" i="1" s="1"/>
  <c r="I11" i="1" s="1"/>
  <c r="E11" i="1"/>
  <c r="D11" i="1"/>
  <c r="Q10" i="1"/>
  <c r="S10" i="1" s="1"/>
  <c r="T10" i="1" s="1"/>
  <c r="U10" i="1" s="1"/>
  <c r="O10" i="1"/>
  <c r="K10" i="1"/>
  <c r="J10" i="1"/>
  <c r="M10" i="1" s="1"/>
  <c r="N10" i="1" s="1"/>
  <c r="F10" i="1"/>
  <c r="G10" i="1" s="1"/>
  <c r="H10" i="1" s="1"/>
  <c r="I10" i="1" s="1"/>
  <c r="E10" i="1"/>
  <c r="D10" i="1"/>
  <c r="Q9" i="1"/>
  <c r="S9" i="1" s="1"/>
  <c r="T9" i="1" s="1"/>
  <c r="U9" i="1" s="1"/>
  <c r="K9" i="1"/>
  <c r="J9" i="1"/>
  <c r="F9" i="1"/>
  <c r="G9" i="1" s="1"/>
  <c r="H9" i="1" s="1"/>
  <c r="I9" i="1" s="1"/>
  <c r="E9" i="1"/>
  <c r="D9" i="1"/>
  <c r="Q8" i="1"/>
  <c r="S8" i="1" s="1"/>
  <c r="T8" i="1" s="1"/>
  <c r="U8" i="1" s="1"/>
  <c r="K8" i="1"/>
  <c r="J8" i="1"/>
  <c r="M8" i="1" s="1"/>
  <c r="N8" i="1" s="1"/>
  <c r="O8" i="1" s="1"/>
  <c r="G8" i="1"/>
  <c r="H8" i="1" s="1"/>
  <c r="I8" i="1" s="1"/>
  <c r="F8" i="1"/>
  <c r="E8" i="1"/>
  <c r="D8" i="1"/>
  <c r="Q7" i="1"/>
  <c r="S7" i="1" s="1"/>
  <c r="T7" i="1" s="1"/>
  <c r="U7" i="1" s="1"/>
  <c r="K7" i="1"/>
  <c r="J7" i="1"/>
  <c r="F7" i="1"/>
  <c r="G7" i="1" s="1"/>
  <c r="H7" i="1" s="1"/>
  <c r="I7" i="1" s="1"/>
  <c r="E7" i="1"/>
  <c r="D7" i="1"/>
  <c r="Q6" i="1"/>
  <c r="S6" i="1" s="1"/>
  <c r="T6" i="1" s="1"/>
  <c r="U6" i="1" s="1"/>
  <c r="K6" i="1"/>
  <c r="J6" i="1"/>
  <c r="M6" i="1" s="1"/>
  <c r="N6" i="1" s="1"/>
  <c r="O6" i="1" s="1"/>
  <c r="G6" i="1"/>
  <c r="H6" i="1" s="1"/>
  <c r="I6" i="1" s="1"/>
  <c r="F6" i="1"/>
  <c r="E6" i="1"/>
  <c r="D6" i="1"/>
  <c r="Q5" i="1"/>
  <c r="S5" i="1" s="1"/>
  <c r="T5" i="1" s="1"/>
  <c r="U5" i="1" s="1"/>
  <c r="K5" i="1"/>
  <c r="J5" i="1"/>
  <c r="F5" i="1"/>
  <c r="G5" i="1" s="1"/>
  <c r="H5" i="1" s="1"/>
  <c r="I5" i="1" s="1"/>
  <c r="E5" i="1"/>
  <c r="D5" i="1"/>
  <c r="Q4" i="1"/>
  <c r="S4" i="1" s="1"/>
  <c r="T4" i="1" s="1"/>
  <c r="U4" i="1" s="1"/>
  <c r="K4" i="1"/>
  <c r="J4" i="1"/>
  <c r="M4" i="1" s="1"/>
  <c r="N4" i="1" s="1"/>
  <c r="O4" i="1" s="1"/>
  <c r="G4" i="1"/>
  <c r="H4" i="1" s="1"/>
  <c r="I4" i="1" s="1"/>
  <c r="F4" i="1"/>
  <c r="E4" i="1"/>
  <c r="D4" i="1"/>
  <c r="V4" i="1" l="1"/>
  <c r="V6" i="1"/>
  <c r="V8" i="1"/>
  <c r="V30" i="1"/>
  <c r="V10" i="1"/>
  <c r="V12" i="1"/>
  <c r="M5" i="1"/>
  <c r="N5" i="1" s="1"/>
  <c r="O5" i="1" s="1"/>
  <c r="V5" i="1" s="1"/>
  <c r="M7" i="1"/>
  <c r="N7" i="1" s="1"/>
  <c r="O7" i="1" s="1"/>
  <c r="V7" i="1" s="1"/>
  <c r="M9" i="1"/>
  <c r="N9" i="1" s="1"/>
  <c r="O9" i="1" s="1"/>
  <c r="V9" i="1" s="1"/>
  <c r="V19" i="1"/>
  <c r="V27" i="1"/>
  <c r="V23" i="1"/>
  <c r="V32" i="1"/>
  <c r="V41" i="1"/>
  <c r="V11" i="1"/>
  <c r="V13" i="1"/>
  <c r="V14" i="1"/>
  <c r="V15" i="1"/>
  <c r="V16" i="1"/>
  <c r="V17" i="1"/>
  <c r="V18" i="1"/>
  <c r="V21" i="1"/>
  <c r="V29" i="1"/>
  <c r="V33" i="1"/>
  <c r="V37" i="1"/>
  <c r="G20" i="1"/>
  <c r="H20" i="1" s="1"/>
  <c r="I20" i="1" s="1"/>
  <c r="V20" i="1" s="1"/>
  <c r="G22" i="1"/>
  <c r="H22" i="1" s="1"/>
  <c r="I22" i="1" s="1"/>
  <c r="V22" i="1" s="1"/>
  <c r="G24" i="1"/>
  <c r="H24" i="1" s="1"/>
  <c r="I24" i="1" s="1"/>
  <c r="V24" i="1" s="1"/>
  <c r="G26" i="1"/>
  <c r="H26" i="1" s="1"/>
  <c r="I26" i="1" s="1"/>
  <c r="V26" i="1" s="1"/>
  <c r="G28" i="1"/>
  <c r="H28" i="1" s="1"/>
  <c r="I28" i="1" s="1"/>
  <c r="V28" i="1" s="1"/>
  <c r="G42" i="1"/>
  <c r="H42" i="1" s="1"/>
  <c r="I42" i="1" s="1"/>
  <c r="V42" i="1" s="1"/>
  <c r="G43" i="1"/>
  <c r="H43" i="1" s="1"/>
  <c r="I43" i="1" s="1"/>
  <c r="V43" i="1" s="1"/>
  <c r="G44" i="1"/>
  <c r="H44" i="1" s="1"/>
  <c r="I44" i="1" s="1"/>
  <c r="V44" i="1" s="1"/>
  <c r="G45" i="1"/>
  <c r="H45" i="1" s="1"/>
  <c r="I45" i="1" s="1"/>
  <c r="V45" i="1" s="1"/>
  <c r="G46" i="1"/>
  <c r="H46" i="1" s="1"/>
  <c r="I46" i="1" s="1"/>
  <c r="V46" i="1" s="1"/>
  <c r="G47" i="1"/>
  <c r="H47" i="1" s="1"/>
  <c r="I47" i="1" s="1"/>
  <c r="V47" i="1" s="1"/>
  <c r="G48" i="1"/>
  <c r="H48" i="1" s="1"/>
  <c r="I48" i="1" s="1"/>
  <c r="V48" i="1" s="1"/>
  <c r="G49" i="1"/>
  <c r="H49" i="1" s="1"/>
  <c r="I49" i="1" s="1"/>
  <c r="V49" i="1" s="1"/>
  <c r="G50" i="1"/>
  <c r="H50" i="1" s="1"/>
  <c r="I50" i="1" s="1"/>
  <c r="V50" i="1" s="1"/>
  <c r="G51" i="1"/>
  <c r="H51" i="1" s="1"/>
  <c r="I51" i="1" s="1"/>
  <c r="V51" i="1" s="1"/>
  <c r="G52" i="1"/>
  <c r="H52" i="1" s="1"/>
  <c r="I52" i="1" s="1"/>
  <c r="V52" i="1" s="1"/>
  <c r="G53" i="1"/>
  <c r="H53" i="1" s="1"/>
  <c r="I53" i="1" s="1"/>
  <c r="V53" i="1" s="1"/>
  <c r="G54" i="1"/>
  <c r="H54" i="1" s="1"/>
  <c r="I54" i="1" s="1"/>
  <c r="V54" i="1" s="1"/>
  <c r="G55" i="1"/>
  <c r="H55" i="1" s="1"/>
  <c r="I55" i="1" s="1"/>
  <c r="V55" i="1" s="1"/>
  <c r="G56" i="1"/>
  <c r="H56" i="1" s="1"/>
  <c r="I56" i="1" s="1"/>
  <c r="V56" i="1" s="1"/>
  <c r="G57" i="1"/>
  <c r="H57" i="1" s="1"/>
  <c r="I57" i="1" s="1"/>
  <c r="V57" i="1" s="1"/>
  <c r="G58" i="1"/>
  <c r="H58" i="1" s="1"/>
  <c r="I58" i="1" s="1"/>
  <c r="V58" i="1" s="1"/>
  <c r="G59" i="1"/>
  <c r="H59" i="1" s="1"/>
  <c r="I59" i="1" s="1"/>
  <c r="V59" i="1" s="1"/>
  <c r="G60" i="1"/>
  <c r="H60" i="1" s="1"/>
  <c r="I60" i="1" s="1"/>
  <c r="V60" i="1" s="1"/>
  <c r="G61" i="1"/>
  <c r="H61" i="1" s="1"/>
  <c r="I61" i="1" s="1"/>
  <c r="V61" i="1" s="1"/>
  <c r="G62" i="1"/>
  <c r="H62" i="1" s="1"/>
  <c r="I62" i="1" s="1"/>
  <c r="V62" i="1" s="1"/>
  <c r="G63" i="1"/>
  <c r="H63" i="1" s="1"/>
  <c r="I63" i="1" s="1"/>
  <c r="V63" i="1" s="1"/>
  <c r="G64" i="1"/>
  <c r="H64" i="1" s="1"/>
  <c r="I64" i="1" s="1"/>
  <c r="V64" i="1" s="1"/>
</calcChain>
</file>

<file path=xl/sharedStrings.xml><?xml version="1.0" encoding="utf-8"?>
<sst xmlns="http://schemas.openxmlformats.org/spreadsheetml/2006/main" count="210" uniqueCount="149">
  <si>
    <r>
      <rPr>
        <b/>
        <sz val="11"/>
        <rFont val="宋体"/>
        <family val="3"/>
        <charset val="134"/>
      </rPr>
      <t>中国石油大学（北京）化学工程学院</t>
    </r>
    <r>
      <rPr>
        <b/>
        <sz val="11"/>
        <rFont val="Arial"/>
        <family val="2"/>
      </rPr>
      <t>2020</t>
    </r>
    <r>
      <rPr>
        <b/>
        <sz val="11"/>
        <rFont val="宋体"/>
        <family val="3"/>
        <charset val="134"/>
      </rPr>
      <t>级研究生综合测评汇总表</t>
    </r>
    <phoneticPr fontId="6" type="noConversion"/>
  </si>
  <si>
    <r>
      <rPr>
        <sz val="11"/>
        <rFont val="Times New Roman"/>
        <family val="1"/>
      </rPr>
      <t>学号</t>
    </r>
  </si>
  <si>
    <r>
      <rPr>
        <sz val="11"/>
        <rFont val="Times New Roman"/>
        <family val="1"/>
      </rPr>
      <t>姓名</t>
    </r>
  </si>
  <si>
    <r>
      <rPr>
        <sz val="11"/>
        <rFont val="Times New Roman"/>
        <family val="1"/>
      </rPr>
      <t>方向（工艺学硕、工艺专硕、工程学硕、工程专硕、催化学硕、催化专硕、环工学硕、环工专硕、环科学硕、国际班）</t>
    </r>
    <phoneticPr fontId="10" type="noConversion"/>
  </si>
  <si>
    <r>
      <rPr>
        <sz val="11"/>
        <rFont val="Times New Roman"/>
        <family val="1"/>
      </rPr>
      <t>德育成绩</t>
    </r>
  </si>
  <si>
    <r>
      <rPr>
        <sz val="11"/>
        <rFont val="Times New Roman"/>
        <family val="1"/>
      </rPr>
      <t>智育成绩</t>
    </r>
  </si>
  <si>
    <r>
      <rPr>
        <sz val="11"/>
        <rFont val="Times New Roman"/>
        <family val="1"/>
      </rPr>
      <t>文体成绩</t>
    </r>
  </si>
  <si>
    <r>
      <rPr>
        <sz val="11"/>
        <rFont val="Times New Roman"/>
        <family val="1"/>
      </rPr>
      <t>总分</t>
    </r>
  </si>
  <si>
    <r>
      <rPr>
        <sz val="11"/>
        <rFont val="Times New Roman"/>
        <family val="1"/>
      </rPr>
      <t>排名</t>
    </r>
  </si>
  <si>
    <r>
      <rPr>
        <sz val="11"/>
        <rFont val="Times New Roman"/>
        <family val="1"/>
      </rPr>
      <t>基础分</t>
    </r>
    <phoneticPr fontId="6" type="noConversion"/>
  </si>
  <si>
    <r>
      <rPr>
        <sz val="11"/>
        <color theme="1"/>
        <rFont val="Times New Roman"/>
        <family val="1"/>
      </rPr>
      <t>奖励分</t>
    </r>
    <phoneticPr fontId="6" type="noConversion"/>
  </si>
  <si>
    <r>
      <rPr>
        <sz val="11"/>
        <rFont val="Times New Roman"/>
        <family val="1"/>
      </rPr>
      <t>惩罚分</t>
    </r>
    <phoneticPr fontId="6" type="noConversion"/>
  </si>
  <si>
    <r>
      <rPr>
        <sz val="11"/>
        <rFont val="Times New Roman"/>
        <family val="1"/>
      </rPr>
      <t>个人德育总分</t>
    </r>
    <phoneticPr fontId="6" type="noConversion"/>
  </si>
  <si>
    <r>
      <rPr>
        <sz val="11"/>
        <rFont val="宋体"/>
        <family val="3"/>
        <charset val="134"/>
      </rPr>
      <t>个人德育总分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基准</t>
    </r>
    <phoneticPr fontId="6" type="noConversion"/>
  </si>
  <si>
    <r>
      <rPr>
        <sz val="11"/>
        <rFont val="Times New Roman"/>
        <family val="1"/>
      </rPr>
      <t>德育总成绩</t>
    </r>
    <phoneticPr fontId="10" type="noConversion"/>
  </si>
  <si>
    <r>
      <rPr>
        <sz val="11"/>
        <rFont val="Times New Roman"/>
        <family val="1"/>
      </rPr>
      <t>学习成绩分</t>
    </r>
    <phoneticPr fontId="10" type="noConversion"/>
  </si>
  <si>
    <r>
      <rPr>
        <sz val="11"/>
        <color theme="1"/>
        <rFont val="Times New Roman"/>
        <family val="1"/>
      </rPr>
      <t>奖励分</t>
    </r>
  </si>
  <si>
    <r>
      <rPr>
        <sz val="11"/>
        <rFont val="Times New Roman"/>
        <family val="1"/>
      </rPr>
      <t>惩罚分</t>
    </r>
  </si>
  <si>
    <r>
      <rPr>
        <sz val="11"/>
        <rFont val="Times New Roman"/>
        <family val="1"/>
      </rPr>
      <t>个人智育总分</t>
    </r>
    <phoneticPr fontId="6" type="noConversion"/>
  </si>
  <si>
    <r>
      <rPr>
        <sz val="11"/>
        <rFont val="宋体"/>
        <family val="3"/>
        <charset val="134"/>
      </rPr>
      <t>个人智育总分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基准</t>
    </r>
    <phoneticPr fontId="6" type="noConversion"/>
  </si>
  <si>
    <r>
      <rPr>
        <sz val="11"/>
        <rFont val="Times New Roman"/>
        <family val="1"/>
      </rPr>
      <t>智育总成绩</t>
    </r>
    <phoneticPr fontId="10" type="noConversion"/>
  </si>
  <si>
    <r>
      <rPr>
        <sz val="11"/>
        <rFont val="Times New Roman"/>
        <family val="1"/>
      </rPr>
      <t>基本分</t>
    </r>
    <phoneticPr fontId="6" type="noConversion"/>
  </si>
  <si>
    <r>
      <rPr>
        <sz val="11"/>
        <rFont val="Times New Roman"/>
        <family val="1"/>
      </rPr>
      <t>奖励分</t>
    </r>
    <phoneticPr fontId="6" type="noConversion"/>
  </si>
  <si>
    <r>
      <rPr>
        <sz val="11"/>
        <rFont val="宋体"/>
        <family val="3"/>
        <charset val="134"/>
      </rPr>
      <t>个人文体总</t>
    </r>
    <r>
      <rPr>
        <sz val="11"/>
        <rFont val="Arial"/>
        <family val="2"/>
      </rPr>
      <t xml:space="preserve"> </t>
    </r>
    <r>
      <rPr>
        <sz val="11"/>
        <rFont val="宋体"/>
        <family val="3"/>
        <charset val="134"/>
      </rPr>
      <t>分</t>
    </r>
    <phoneticPr fontId="6" type="noConversion"/>
  </si>
  <si>
    <r>
      <rPr>
        <sz val="11"/>
        <rFont val="宋体"/>
        <family val="3"/>
        <charset val="134"/>
      </rPr>
      <t>总分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基准</t>
    </r>
    <phoneticPr fontId="6" type="noConversion"/>
  </si>
  <si>
    <r>
      <rPr>
        <sz val="11"/>
        <rFont val="Times New Roman"/>
        <family val="1"/>
      </rPr>
      <t>文体总成绩</t>
    </r>
    <phoneticPr fontId="10" type="noConversion"/>
  </si>
  <si>
    <t>2020310205</t>
  </si>
  <si>
    <r>
      <rPr>
        <sz val="11"/>
        <rFont val="Times New Roman"/>
        <family val="1"/>
      </rPr>
      <t>甘永豪</t>
    </r>
  </si>
  <si>
    <r>
      <rPr>
        <sz val="11"/>
        <color theme="1"/>
        <rFont val="宋体"/>
        <family val="3"/>
        <charset val="134"/>
      </rPr>
      <t>化工博</t>
    </r>
    <r>
      <rPr>
        <sz val="11"/>
        <color theme="1"/>
        <rFont val="Arial"/>
        <family val="2"/>
      </rPr>
      <t>20</t>
    </r>
    <phoneticPr fontId="10" type="noConversion"/>
  </si>
  <si>
    <t>2020310251</t>
  </si>
  <si>
    <r>
      <rPr>
        <sz val="11"/>
        <rFont val="Times New Roman"/>
        <family val="1"/>
      </rPr>
      <t>陈政宇</t>
    </r>
  </si>
  <si>
    <t>2020310253</t>
  </si>
  <si>
    <r>
      <rPr>
        <sz val="11"/>
        <rFont val="Times New Roman"/>
        <family val="1"/>
      </rPr>
      <t>黄文斌</t>
    </r>
  </si>
  <si>
    <t>2020310250</t>
  </si>
  <si>
    <r>
      <rPr>
        <sz val="11"/>
        <rFont val="Times New Roman"/>
        <family val="1"/>
      </rPr>
      <t>张国豪</t>
    </r>
  </si>
  <si>
    <t>2020310215</t>
  </si>
  <si>
    <r>
      <rPr>
        <sz val="11"/>
        <rFont val="Times New Roman"/>
        <family val="1"/>
      </rPr>
      <t>国欣</t>
    </r>
  </si>
  <si>
    <t>2020310237</t>
  </si>
  <si>
    <r>
      <rPr>
        <sz val="11"/>
        <rFont val="Times New Roman"/>
        <family val="1"/>
      </rPr>
      <t>李运运</t>
    </r>
  </si>
  <si>
    <t>2020310227</t>
  </si>
  <si>
    <r>
      <rPr>
        <sz val="11"/>
        <rFont val="Times New Roman"/>
        <family val="1"/>
      </rPr>
      <t>吕涵</t>
    </r>
  </si>
  <si>
    <t>2020310221</t>
  </si>
  <si>
    <r>
      <rPr>
        <sz val="11"/>
        <rFont val="Times New Roman"/>
        <family val="1"/>
      </rPr>
      <t>黄子轩</t>
    </r>
  </si>
  <si>
    <t>2020310240</t>
  </si>
  <si>
    <r>
      <rPr>
        <sz val="11"/>
        <rFont val="Times New Roman"/>
        <family val="1"/>
      </rPr>
      <t>党法璐</t>
    </r>
  </si>
  <si>
    <t>2020310241</t>
  </si>
  <si>
    <r>
      <rPr>
        <sz val="11"/>
        <rFont val="Times New Roman"/>
        <family val="1"/>
      </rPr>
      <t>张莹</t>
    </r>
  </si>
  <si>
    <t>2020310208</t>
  </si>
  <si>
    <r>
      <rPr>
        <sz val="11"/>
        <rFont val="Times New Roman"/>
        <family val="1"/>
      </rPr>
      <t>王恩华</t>
    </r>
  </si>
  <si>
    <t>2020310248</t>
  </si>
  <si>
    <r>
      <rPr>
        <sz val="11"/>
        <rFont val="Times New Roman"/>
        <family val="1"/>
      </rPr>
      <t>刘玉洁</t>
    </r>
  </si>
  <si>
    <t>2020310226</t>
  </si>
  <si>
    <r>
      <rPr>
        <sz val="11"/>
        <rFont val="Times New Roman"/>
        <family val="1"/>
      </rPr>
      <t>刘堉学</t>
    </r>
  </si>
  <si>
    <t>2020310206</t>
  </si>
  <si>
    <r>
      <rPr>
        <sz val="11"/>
        <rFont val="Times New Roman"/>
        <family val="1"/>
      </rPr>
      <t>张瑞航</t>
    </r>
  </si>
  <si>
    <t>2020310224</t>
  </si>
  <si>
    <r>
      <rPr>
        <sz val="11"/>
        <rFont val="Times New Roman"/>
        <family val="1"/>
      </rPr>
      <t>韩旭</t>
    </r>
  </si>
  <si>
    <t>2020310210</t>
  </si>
  <si>
    <r>
      <rPr>
        <sz val="11"/>
        <rFont val="Times New Roman"/>
        <family val="1"/>
      </rPr>
      <t>崔怡洲</t>
    </r>
  </si>
  <si>
    <t>2020310252</t>
  </si>
  <si>
    <r>
      <rPr>
        <sz val="11"/>
        <rFont val="Times New Roman"/>
        <family val="1"/>
      </rPr>
      <t>李双莹</t>
    </r>
  </si>
  <si>
    <t>2020310231</t>
  </si>
  <si>
    <r>
      <rPr>
        <sz val="11"/>
        <rFont val="Times New Roman"/>
        <family val="1"/>
      </rPr>
      <t>马桂璇</t>
    </r>
  </si>
  <si>
    <t>2020310228</t>
  </si>
  <si>
    <r>
      <rPr>
        <sz val="11"/>
        <rFont val="Times New Roman"/>
        <family val="1"/>
      </rPr>
      <t>孙悦</t>
    </r>
  </si>
  <si>
    <t>2020310229</t>
  </si>
  <si>
    <r>
      <rPr>
        <sz val="11"/>
        <rFont val="Times New Roman"/>
        <family val="1"/>
      </rPr>
      <t>崔家馨</t>
    </r>
  </si>
  <si>
    <t>2020310217</t>
  </si>
  <si>
    <r>
      <rPr>
        <sz val="11"/>
        <rFont val="Times New Roman"/>
        <family val="1"/>
      </rPr>
      <t>玄雪梅</t>
    </r>
  </si>
  <si>
    <t>2020310249</t>
  </si>
  <si>
    <r>
      <rPr>
        <sz val="11"/>
        <rFont val="Times New Roman"/>
        <family val="1"/>
      </rPr>
      <t>魏晨浩</t>
    </r>
  </si>
  <si>
    <t>2020310218</t>
  </si>
  <si>
    <r>
      <rPr>
        <sz val="11"/>
        <rFont val="Times New Roman"/>
        <family val="1"/>
      </rPr>
      <t>郭润</t>
    </r>
  </si>
  <si>
    <t>2020310254</t>
  </si>
  <si>
    <r>
      <rPr>
        <sz val="11"/>
        <rFont val="Times New Roman"/>
        <family val="1"/>
      </rPr>
      <t>刘昊然</t>
    </r>
  </si>
  <si>
    <t>2020310239</t>
  </si>
  <si>
    <r>
      <rPr>
        <sz val="11"/>
        <rFont val="Times New Roman"/>
        <family val="1"/>
      </rPr>
      <t>祝一健</t>
    </r>
  </si>
  <si>
    <t>2020310219</t>
  </si>
  <si>
    <r>
      <rPr>
        <sz val="11"/>
        <rFont val="Times New Roman"/>
        <family val="1"/>
      </rPr>
      <t>赵云鹏</t>
    </r>
  </si>
  <si>
    <t>2020310247</t>
  </si>
  <si>
    <r>
      <rPr>
        <sz val="11"/>
        <rFont val="Times New Roman"/>
        <family val="1"/>
      </rPr>
      <t>刘洪辰</t>
    </r>
  </si>
  <si>
    <t>2020310235</t>
  </si>
  <si>
    <r>
      <rPr>
        <sz val="11"/>
        <rFont val="Times New Roman"/>
        <family val="1"/>
      </rPr>
      <t>张强</t>
    </r>
  </si>
  <si>
    <t>2020310223</t>
  </si>
  <si>
    <r>
      <rPr>
        <sz val="11"/>
        <rFont val="Times New Roman"/>
        <family val="1"/>
      </rPr>
      <t>孔双祝</t>
    </r>
  </si>
  <si>
    <t>2020310204</t>
  </si>
  <si>
    <r>
      <rPr>
        <sz val="11"/>
        <rFont val="Times New Roman"/>
        <family val="1"/>
      </rPr>
      <t>胡尊龙</t>
    </r>
  </si>
  <si>
    <t>2020310201</t>
  </si>
  <si>
    <r>
      <rPr>
        <sz val="11"/>
        <rFont val="Times New Roman"/>
        <family val="1"/>
      </rPr>
      <t>王雪</t>
    </r>
  </si>
  <si>
    <t>2020310242</t>
  </si>
  <si>
    <r>
      <rPr>
        <sz val="11"/>
        <rFont val="Times New Roman"/>
        <family val="1"/>
      </rPr>
      <t>葛思达</t>
    </r>
  </si>
  <si>
    <t>2020310234</t>
  </si>
  <si>
    <r>
      <rPr>
        <sz val="11"/>
        <rFont val="Times New Roman"/>
        <family val="1"/>
      </rPr>
      <t>李国省</t>
    </r>
  </si>
  <si>
    <t>2020310214</t>
  </si>
  <si>
    <r>
      <rPr>
        <sz val="11"/>
        <rFont val="Times New Roman"/>
        <family val="1"/>
      </rPr>
      <t>傅达理</t>
    </r>
  </si>
  <si>
    <t>2020310220</t>
  </si>
  <si>
    <r>
      <rPr>
        <sz val="11"/>
        <rFont val="Times New Roman"/>
        <family val="1"/>
      </rPr>
      <t>宋佳欣</t>
    </r>
  </si>
  <si>
    <t>2020310233</t>
  </si>
  <si>
    <r>
      <rPr>
        <sz val="11"/>
        <rFont val="Times New Roman"/>
        <family val="1"/>
      </rPr>
      <t>丁禹</t>
    </r>
  </si>
  <si>
    <t>2020310211</t>
  </si>
  <si>
    <r>
      <rPr>
        <sz val="11"/>
        <rFont val="Times New Roman"/>
        <family val="1"/>
      </rPr>
      <t>王尤佳</t>
    </r>
  </si>
  <si>
    <t>2020310255</t>
  </si>
  <si>
    <r>
      <rPr>
        <sz val="11"/>
        <rFont val="Times New Roman"/>
        <family val="1"/>
      </rPr>
      <t>刘宗鹏</t>
    </r>
  </si>
  <si>
    <t>2020310245</t>
  </si>
  <si>
    <r>
      <rPr>
        <sz val="11"/>
        <rFont val="Times New Roman"/>
        <family val="1"/>
      </rPr>
      <t>张波</t>
    </r>
  </si>
  <si>
    <t>2020310243</t>
  </si>
  <si>
    <r>
      <rPr>
        <sz val="11"/>
        <rFont val="Times New Roman"/>
        <family val="1"/>
      </rPr>
      <t>刘晗</t>
    </r>
  </si>
  <si>
    <t>2020310213</t>
  </si>
  <si>
    <r>
      <rPr>
        <sz val="11"/>
        <rFont val="Times New Roman"/>
        <family val="1"/>
      </rPr>
      <t>王书琦</t>
    </r>
  </si>
  <si>
    <t>2020310209</t>
  </si>
  <si>
    <r>
      <rPr>
        <sz val="11"/>
        <rFont val="Times New Roman"/>
        <family val="1"/>
      </rPr>
      <t>景仲雨</t>
    </r>
  </si>
  <si>
    <t>2020310222</t>
  </si>
  <si>
    <r>
      <rPr>
        <sz val="11"/>
        <rFont val="Times New Roman"/>
        <family val="1"/>
      </rPr>
      <t>程锋</t>
    </r>
  </si>
  <si>
    <t>2020310244</t>
  </si>
  <si>
    <r>
      <rPr>
        <sz val="11"/>
        <rFont val="Times New Roman"/>
        <family val="1"/>
      </rPr>
      <t>王雪杰</t>
    </r>
  </si>
  <si>
    <t>2020315202</t>
  </si>
  <si>
    <r>
      <rPr>
        <sz val="11"/>
        <rFont val="Times New Roman"/>
        <family val="1"/>
      </rPr>
      <t>肖寒</t>
    </r>
  </si>
  <si>
    <t>2020310232</t>
  </si>
  <si>
    <r>
      <rPr>
        <sz val="11"/>
        <rFont val="Times New Roman"/>
        <family val="1"/>
      </rPr>
      <t>李晓倩</t>
    </r>
  </si>
  <si>
    <t>2020310216</t>
  </si>
  <si>
    <r>
      <rPr>
        <sz val="11"/>
        <rFont val="Times New Roman"/>
        <family val="1"/>
      </rPr>
      <t>王文涵</t>
    </r>
  </si>
  <si>
    <t>2020315201</t>
  </si>
  <si>
    <r>
      <rPr>
        <sz val="11"/>
        <rFont val="Times New Roman"/>
        <family val="1"/>
      </rPr>
      <t>贾利娜</t>
    </r>
  </si>
  <si>
    <t>2020310212</t>
  </si>
  <si>
    <r>
      <rPr>
        <sz val="11"/>
        <rFont val="Times New Roman"/>
        <family val="1"/>
      </rPr>
      <t>葛亚粉</t>
    </r>
  </si>
  <si>
    <t>2020310225</t>
  </si>
  <si>
    <r>
      <rPr>
        <sz val="11"/>
        <rFont val="Times New Roman"/>
        <family val="1"/>
      </rPr>
      <t>徐猛猛</t>
    </r>
  </si>
  <si>
    <t>2020310230</t>
  </si>
  <si>
    <r>
      <rPr>
        <sz val="11"/>
        <rFont val="Times New Roman"/>
        <family val="1"/>
      </rPr>
      <t>李同辉</t>
    </r>
  </si>
  <si>
    <t>2020315203</t>
  </si>
  <si>
    <r>
      <rPr>
        <sz val="11"/>
        <rFont val="Times New Roman"/>
        <family val="1"/>
      </rPr>
      <t>张然</t>
    </r>
  </si>
  <si>
    <t>2020310207</t>
  </si>
  <si>
    <r>
      <rPr>
        <sz val="11"/>
        <rFont val="Times New Roman"/>
        <family val="1"/>
      </rPr>
      <t>王超</t>
    </r>
  </si>
  <si>
    <t>2020315206</t>
  </si>
  <si>
    <r>
      <rPr>
        <sz val="11"/>
        <rFont val="宋体"/>
        <family val="3"/>
        <charset val="134"/>
      </rPr>
      <t>热则耶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热合米图力</t>
    </r>
  </si>
  <si>
    <t>2020310238</t>
  </si>
  <si>
    <r>
      <rPr>
        <sz val="11"/>
        <rFont val="宋体"/>
        <family val="3"/>
        <charset val="134"/>
      </rPr>
      <t>努尔古丽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拉提莆</t>
    </r>
  </si>
  <si>
    <t>2020310236</t>
  </si>
  <si>
    <r>
      <rPr>
        <sz val="11"/>
        <rFont val="Times New Roman"/>
        <family val="1"/>
      </rPr>
      <t>胡浩杰</t>
    </r>
  </si>
  <si>
    <t>2020310202</t>
  </si>
  <si>
    <r>
      <rPr>
        <sz val="11"/>
        <rFont val="Times New Roman"/>
        <family val="1"/>
      </rPr>
      <t>黄兴</t>
    </r>
  </si>
  <si>
    <t>2020310246</t>
  </si>
  <si>
    <r>
      <rPr>
        <sz val="11"/>
        <rFont val="Times New Roman"/>
        <family val="1"/>
      </rPr>
      <t>陈风江</t>
    </r>
  </si>
  <si>
    <t>2020315204</t>
  </si>
  <si>
    <r>
      <rPr>
        <sz val="11"/>
        <rFont val="Times New Roman"/>
        <family val="1"/>
      </rPr>
      <t>张磊</t>
    </r>
  </si>
  <si>
    <t>2020315205</t>
  </si>
  <si>
    <r>
      <rPr>
        <sz val="11"/>
        <rFont val="Times New Roman"/>
        <family val="1"/>
      </rPr>
      <t>赵秋实</t>
    </r>
  </si>
  <si>
    <t>2020315207</t>
  </si>
  <si>
    <r>
      <rPr>
        <sz val="11"/>
        <rFont val="Times New Roman"/>
        <family val="1"/>
      </rPr>
      <t>王建立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</si>
</sst>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000_ "/>
    <numFmt numFmtId="177" formatCode="0.00000000_ "/>
    <numFmt numFmtId="178" formatCode="0_);[Red]\(0\)"/>
    <numFmt numFmtId="179" formatCode="0.0000000_);[Red]\(0.0000000\)"/>
    <numFmt numFmtId="180" formatCode="0.00_);[Red]\(0.00\)"/>
    <numFmt numFmtId="181" formatCode="0.000000000_ "/>
  </numFmts>
  <fonts count="1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1"/>
      <name val="Arial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sz val="11"/>
      <name val="Arial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179" fontId="8" fillId="0" borderId="1" xfId="1" applyNumberFormat="1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/>
    </xf>
    <xf numFmtId="180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80" fontId="8" fillId="0" borderId="1" xfId="1" applyNumberFormat="1" applyFont="1" applyBorder="1" applyAlignment="1">
      <alignment horizontal="center" vertical="center" wrapText="1"/>
    </xf>
    <xf numFmtId="180" fontId="7" fillId="0" borderId="1" xfId="1" applyNumberFormat="1" applyFont="1" applyBorder="1" applyAlignment="1">
      <alignment horizontal="center" vertical="center" wrapText="1"/>
    </xf>
    <xf numFmtId="181" fontId="13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8" fillId="0" borderId="1" xfId="3" applyNumberFormat="1" applyFont="1" applyBorder="1" applyAlignment="1">
      <alignment horizontal="center" vertical="center"/>
    </xf>
    <xf numFmtId="179" fontId="7" fillId="0" borderId="1" xfId="4" applyNumberFormat="1" applyFont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</cellXfs>
  <cellStyles count="5">
    <cellStyle name="常规" xfId="0" builtinId="0"/>
    <cellStyle name="常规 2" xfId="1" xr:uid="{F0DF377A-88A0-4727-B7D1-FF5AFDCDF88A}"/>
    <cellStyle name="常规 2 5" xfId="4" xr:uid="{82C80F74-DC4F-4602-B71F-4DC4B88BF830}"/>
    <cellStyle name="常规 3" xfId="2" xr:uid="{68391416-6016-49DB-AE5B-2C8B1DB723FB}"/>
    <cellStyle name="常规 7" xfId="3" xr:uid="{BF5493E5-555D-45E2-97EB-99B4F4E60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741;&#23548;&#21592;-&#37073;&#27754;&#27915;/&#37073;&#27754;&#27915;/&#20020;&#26102;&#20107;&#24773;&#22788;&#29702;/&#12304;0901&#12305;20&#32423;&#30740;&#31350;&#29983;&#32508;&#21512;&#27979;&#35780;&#26448;&#26009;/&#21508;&#29677;&#35745;&#31639;&#32467;&#26524;/&#23398;&#38498;&#20844;&#31034;/&#21270;&#24037;&#21338;20&#29677;&#32508;&#2797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德育基础分"/>
      <sheetName val="德育加分"/>
      <sheetName val="德育扣分"/>
      <sheetName val="学习成绩"/>
      <sheetName val="智育加分"/>
      <sheetName val="智育扣分"/>
      <sheetName val="文体加分"/>
      <sheetName val="选修课成绩"/>
      <sheetName val="学位课成绩"/>
    </sheetNames>
    <sheetDataSet>
      <sheetData sheetId="0"/>
      <sheetData sheetId="1">
        <row r="3">
          <cell r="BN3">
            <v>97.214754098360643</v>
          </cell>
        </row>
        <row r="4">
          <cell r="BN4">
            <v>97.23770491803279</v>
          </cell>
        </row>
        <row r="5">
          <cell r="BN5">
            <v>97.249180327868842</v>
          </cell>
        </row>
        <row r="6">
          <cell r="BN6">
            <v>97.283606557377041</v>
          </cell>
        </row>
        <row r="7">
          <cell r="BN7">
            <v>97.22622950819671</v>
          </cell>
        </row>
        <row r="8">
          <cell r="BN8">
            <v>97.23770491803279</v>
          </cell>
        </row>
        <row r="9">
          <cell r="BN9">
            <v>97.23770491803279</v>
          </cell>
        </row>
        <row r="10">
          <cell r="BN10">
            <v>97.214754098360643</v>
          </cell>
        </row>
        <row r="11">
          <cell r="BN11">
            <v>97.249180327868842</v>
          </cell>
        </row>
        <row r="12">
          <cell r="BN12">
            <v>97.191803278688525</v>
          </cell>
        </row>
        <row r="13">
          <cell r="BN13">
            <v>97.191803278688525</v>
          </cell>
        </row>
        <row r="14">
          <cell r="BN14">
            <v>97.214754098360643</v>
          </cell>
        </row>
        <row r="15">
          <cell r="BN15">
            <v>97.22622950819671</v>
          </cell>
        </row>
        <row r="16">
          <cell r="BN16">
            <v>97.22622950819671</v>
          </cell>
        </row>
        <row r="17">
          <cell r="BN17">
            <v>97.203278688524591</v>
          </cell>
        </row>
        <row r="18">
          <cell r="BN18">
            <v>97.283606557377041</v>
          </cell>
        </row>
        <row r="19">
          <cell r="BN19">
            <v>97.14590163934426</v>
          </cell>
        </row>
        <row r="20">
          <cell r="BN20">
            <v>97.249180327868842</v>
          </cell>
        </row>
        <row r="21">
          <cell r="BN21">
            <v>97.260655737704909</v>
          </cell>
        </row>
        <row r="22">
          <cell r="BN22">
            <v>97.22622950819671</v>
          </cell>
        </row>
        <row r="23">
          <cell r="BN23">
            <v>97.249180327868842</v>
          </cell>
        </row>
        <row r="24">
          <cell r="BN24">
            <v>97.180327868852444</v>
          </cell>
        </row>
        <row r="25">
          <cell r="BN25">
            <v>97.283606557377041</v>
          </cell>
        </row>
        <row r="26">
          <cell r="BN26">
            <v>97.295081967213108</v>
          </cell>
        </row>
        <row r="27">
          <cell r="BN27">
            <v>97.249180327868842</v>
          </cell>
        </row>
        <row r="28">
          <cell r="BN28">
            <v>97.249180327868842</v>
          </cell>
        </row>
        <row r="29">
          <cell r="BN29">
            <v>97.214754098360643</v>
          </cell>
        </row>
        <row r="30">
          <cell r="BN30">
            <v>97.260655737704909</v>
          </cell>
        </row>
        <row r="31">
          <cell r="BN31">
            <v>97.191803278688525</v>
          </cell>
        </row>
        <row r="32">
          <cell r="BN32">
            <v>97.295081967213108</v>
          </cell>
        </row>
        <row r="33">
          <cell r="BN33">
            <v>97.22622950819671</v>
          </cell>
        </row>
        <row r="34">
          <cell r="BN34">
            <v>94.22622950819671</v>
          </cell>
        </row>
        <row r="35">
          <cell r="BN35">
            <v>97.214754098360643</v>
          </cell>
        </row>
        <row r="36">
          <cell r="BN36">
            <v>97.22622950819671</v>
          </cell>
        </row>
        <row r="37">
          <cell r="BN37">
            <v>97.249180327868842</v>
          </cell>
        </row>
        <row r="38">
          <cell r="BN38">
            <v>97.22622950819671</v>
          </cell>
        </row>
        <row r="39">
          <cell r="BN39">
            <v>97.214754098360643</v>
          </cell>
        </row>
        <row r="40">
          <cell r="BN40">
            <v>97.23770491803279</v>
          </cell>
        </row>
        <row r="41">
          <cell r="BN41">
            <v>97.260655737704909</v>
          </cell>
        </row>
        <row r="42">
          <cell r="BN42">
            <v>97.214754098360643</v>
          </cell>
        </row>
        <row r="43">
          <cell r="BN43">
            <v>97.22622950819671</v>
          </cell>
        </row>
        <row r="44">
          <cell r="BN44">
            <v>97.214754098360643</v>
          </cell>
        </row>
        <row r="45">
          <cell r="BN45">
            <v>97.22622950819671</v>
          </cell>
        </row>
        <row r="46">
          <cell r="BN46">
            <v>98.37377049180327</v>
          </cell>
        </row>
        <row r="47">
          <cell r="BN47">
            <v>97.214754098360643</v>
          </cell>
        </row>
        <row r="48">
          <cell r="BN48">
            <v>97.203278688524591</v>
          </cell>
        </row>
        <row r="49">
          <cell r="BN49">
            <v>97.22622950819671</v>
          </cell>
        </row>
        <row r="50">
          <cell r="BN50">
            <v>97.23770491803279</v>
          </cell>
        </row>
        <row r="51">
          <cell r="BN51">
            <v>97.283606557377041</v>
          </cell>
        </row>
        <row r="52">
          <cell r="BN52">
            <v>97.180327868852444</v>
          </cell>
        </row>
        <row r="53">
          <cell r="BN53">
            <v>97.23770491803279</v>
          </cell>
        </row>
        <row r="54">
          <cell r="BN54">
            <v>97.22622950819671</v>
          </cell>
        </row>
        <row r="55">
          <cell r="BN55">
            <v>97.23770491803279</v>
          </cell>
        </row>
        <row r="56">
          <cell r="BN56">
            <v>97.168852459016392</v>
          </cell>
        </row>
        <row r="57">
          <cell r="BN57">
            <v>97.23770491803279</v>
          </cell>
        </row>
        <row r="58">
          <cell r="BN58">
            <v>97.180327868852444</v>
          </cell>
        </row>
        <row r="59">
          <cell r="BN59">
            <v>97.203278688524591</v>
          </cell>
        </row>
        <row r="60">
          <cell r="BN60">
            <v>97.23770491803279</v>
          </cell>
        </row>
        <row r="61">
          <cell r="BN61">
            <v>97.168852459016392</v>
          </cell>
        </row>
        <row r="62">
          <cell r="BN62">
            <v>97.168852459016392</v>
          </cell>
        </row>
        <row r="63">
          <cell r="BN63">
            <v>97.203278688524591</v>
          </cell>
        </row>
      </sheetData>
      <sheetData sheetId="2">
        <row r="4">
          <cell r="AF4">
            <v>8</v>
          </cell>
        </row>
        <row r="5">
          <cell r="AF5">
            <v>2</v>
          </cell>
        </row>
        <row r="6">
          <cell r="AF6">
            <v>0</v>
          </cell>
        </row>
        <row r="7">
          <cell r="AF7">
            <v>4.8</v>
          </cell>
        </row>
        <row r="8">
          <cell r="AF8">
            <v>3</v>
          </cell>
        </row>
        <row r="9">
          <cell r="AF9">
            <v>0</v>
          </cell>
        </row>
        <row r="10">
          <cell r="AF10">
            <v>4.5999999999999996</v>
          </cell>
        </row>
        <row r="11">
          <cell r="AF11">
            <v>0</v>
          </cell>
        </row>
        <row r="12">
          <cell r="AF12">
            <v>4.5999999999999996</v>
          </cell>
        </row>
        <row r="13">
          <cell r="AF13">
            <v>0.5</v>
          </cell>
        </row>
        <row r="14">
          <cell r="AF14">
            <v>0</v>
          </cell>
        </row>
        <row r="15">
          <cell r="AF15">
            <v>3</v>
          </cell>
        </row>
        <row r="16">
          <cell r="AF16">
            <v>0</v>
          </cell>
        </row>
        <row r="17">
          <cell r="AF17">
            <v>4.8</v>
          </cell>
        </row>
        <row r="18">
          <cell r="AF18">
            <v>0</v>
          </cell>
        </row>
        <row r="19">
          <cell r="AF19">
            <v>3</v>
          </cell>
        </row>
        <row r="20">
          <cell r="AF20">
            <v>0</v>
          </cell>
        </row>
        <row r="21">
          <cell r="AF21">
            <v>4</v>
          </cell>
        </row>
        <row r="22">
          <cell r="AF22">
            <v>0</v>
          </cell>
        </row>
        <row r="23">
          <cell r="AF23">
            <v>3</v>
          </cell>
        </row>
        <row r="24">
          <cell r="AF24">
            <v>0</v>
          </cell>
        </row>
        <row r="25">
          <cell r="AF25">
            <v>4.5999999999999996</v>
          </cell>
        </row>
        <row r="26">
          <cell r="AF26">
            <v>6.8</v>
          </cell>
        </row>
        <row r="27">
          <cell r="AF27">
            <v>3</v>
          </cell>
        </row>
        <row r="28">
          <cell r="AF28">
            <v>0</v>
          </cell>
        </row>
        <row r="29">
          <cell r="AF29">
            <v>0</v>
          </cell>
        </row>
        <row r="30">
          <cell r="AF30">
            <v>3</v>
          </cell>
        </row>
        <row r="31">
          <cell r="AF31">
            <v>0</v>
          </cell>
        </row>
        <row r="32">
          <cell r="AF32">
            <v>0</v>
          </cell>
        </row>
        <row r="33">
          <cell r="AF33">
            <v>4</v>
          </cell>
        </row>
        <row r="34">
          <cell r="AF34">
            <v>3</v>
          </cell>
        </row>
        <row r="35">
          <cell r="AF35">
            <v>3</v>
          </cell>
        </row>
        <row r="36">
          <cell r="AF36">
            <v>4</v>
          </cell>
        </row>
        <row r="37">
          <cell r="AF37">
            <v>4.5999999999999996</v>
          </cell>
        </row>
        <row r="38">
          <cell r="AF38">
            <v>0.5</v>
          </cell>
        </row>
        <row r="39">
          <cell r="AF39">
            <v>0</v>
          </cell>
        </row>
        <row r="40">
          <cell r="AF40">
            <v>0</v>
          </cell>
        </row>
        <row r="41">
          <cell r="AF41">
            <v>3</v>
          </cell>
        </row>
        <row r="42">
          <cell r="AF42">
            <v>6</v>
          </cell>
        </row>
        <row r="43">
          <cell r="AF43">
            <v>0</v>
          </cell>
        </row>
        <row r="44">
          <cell r="AF44">
            <v>3</v>
          </cell>
        </row>
        <row r="45">
          <cell r="AF45">
            <v>2</v>
          </cell>
        </row>
        <row r="46">
          <cell r="AF46">
            <v>0</v>
          </cell>
        </row>
        <row r="47">
          <cell r="AF47">
            <v>0</v>
          </cell>
        </row>
        <row r="48">
          <cell r="AF48">
            <v>3</v>
          </cell>
        </row>
        <row r="49">
          <cell r="AF49">
            <v>0</v>
          </cell>
        </row>
        <row r="50">
          <cell r="AF50">
            <v>11.6</v>
          </cell>
        </row>
        <row r="51">
          <cell r="AF51">
            <v>3.5</v>
          </cell>
        </row>
        <row r="52">
          <cell r="AF52">
            <v>7.5</v>
          </cell>
        </row>
        <row r="53">
          <cell r="AF53">
            <v>4</v>
          </cell>
        </row>
        <row r="54">
          <cell r="AF54">
            <v>0</v>
          </cell>
        </row>
        <row r="55">
          <cell r="AF55">
            <v>6</v>
          </cell>
        </row>
        <row r="56">
          <cell r="AF56">
            <v>3</v>
          </cell>
        </row>
        <row r="57">
          <cell r="AF57">
            <v>0</v>
          </cell>
        </row>
        <row r="58">
          <cell r="AF58">
            <v>0</v>
          </cell>
        </row>
        <row r="59">
          <cell r="AF59">
            <v>0</v>
          </cell>
        </row>
        <row r="60">
          <cell r="AF60">
            <v>0</v>
          </cell>
        </row>
        <row r="61">
          <cell r="AF61">
            <v>0</v>
          </cell>
        </row>
        <row r="62">
          <cell r="AF62">
            <v>0</v>
          </cell>
        </row>
        <row r="63">
          <cell r="AF63">
            <v>0</v>
          </cell>
        </row>
        <row r="64">
          <cell r="AF64">
            <v>0</v>
          </cell>
        </row>
      </sheetData>
      <sheetData sheetId="3">
        <row r="3">
          <cell r="K3">
            <v>0</v>
          </cell>
        </row>
        <row r="4">
          <cell r="K4">
            <v>-15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-15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</sheetData>
      <sheetData sheetId="4">
        <row r="2">
          <cell r="E2">
            <v>87.800000000000011</v>
          </cell>
        </row>
        <row r="3">
          <cell r="E3">
            <v>82.82</v>
          </cell>
        </row>
        <row r="4">
          <cell r="E4">
            <v>91.274999999999991</v>
          </cell>
        </row>
        <row r="5">
          <cell r="E5">
            <v>91.4</v>
          </cell>
        </row>
        <row r="6">
          <cell r="E6">
            <v>93.34</v>
          </cell>
        </row>
        <row r="7">
          <cell r="E7">
            <v>85.08</v>
          </cell>
        </row>
        <row r="8">
          <cell r="E8">
            <v>90.919999999999987</v>
          </cell>
        </row>
        <row r="9">
          <cell r="E9">
            <v>88.84</v>
          </cell>
        </row>
        <row r="10">
          <cell r="E10">
            <v>88.8</v>
          </cell>
        </row>
        <row r="11">
          <cell r="E11">
            <v>89.14</v>
          </cell>
        </row>
        <row r="12">
          <cell r="E12">
            <v>85.649999999999991</v>
          </cell>
        </row>
        <row r="13">
          <cell r="E13">
            <v>87.97</v>
          </cell>
        </row>
        <row r="14">
          <cell r="E14">
            <v>90.25</v>
          </cell>
        </row>
        <row r="15">
          <cell r="E15">
            <v>87.56</v>
          </cell>
        </row>
        <row r="16">
          <cell r="E16">
            <v>87.8</v>
          </cell>
        </row>
        <row r="17">
          <cell r="E17">
            <v>86.34</v>
          </cell>
        </row>
        <row r="18">
          <cell r="E18">
            <v>88.35</v>
          </cell>
        </row>
        <row r="19">
          <cell r="E19">
            <v>90.149999999999991</v>
          </cell>
        </row>
        <row r="20">
          <cell r="E20">
            <v>90.100000000000009</v>
          </cell>
        </row>
        <row r="21">
          <cell r="E21">
            <v>90.679999999999993</v>
          </cell>
        </row>
        <row r="22">
          <cell r="E22">
            <v>88.28</v>
          </cell>
        </row>
        <row r="23">
          <cell r="E23">
            <v>89.300000000000011</v>
          </cell>
        </row>
        <row r="24">
          <cell r="E24">
            <v>93.34</v>
          </cell>
        </row>
        <row r="25">
          <cell r="E25">
            <v>84.6</v>
          </cell>
        </row>
        <row r="26">
          <cell r="E26">
            <v>93.94</v>
          </cell>
        </row>
        <row r="27">
          <cell r="E27">
            <v>95.3</v>
          </cell>
        </row>
        <row r="28">
          <cell r="E28">
            <v>92.5</v>
          </cell>
        </row>
        <row r="29">
          <cell r="E29">
            <v>92.95</v>
          </cell>
        </row>
        <row r="30">
          <cell r="E30">
            <v>85.350000000000009</v>
          </cell>
        </row>
        <row r="31">
          <cell r="E31">
            <v>92.9</v>
          </cell>
        </row>
        <row r="32">
          <cell r="E32">
            <v>87.2</v>
          </cell>
        </row>
        <row r="33">
          <cell r="E33">
            <v>90.02</v>
          </cell>
        </row>
        <row r="34">
          <cell r="E34">
            <v>89</v>
          </cell>
        </row>
        <row r="35">
          <cell r="E35">
            <v>90.02</v>
          </cell>
        </row>
        <row r="36">
          <cell r="E36">
            <v>81.75</v>
          </cell>
        </row>
        <row r="37">
          <cell r="E37">
            <v>85.25</v>
          </cell>
        </row>
        <row r="38">
          <cell r="E38">
            <v>83.8</v>
          </cell>
        </row>
        <row r="39">
          <cell r="E39">
            <v>90.7</v>
          </cell>
        </row>
        <row r="40">
          <cell r="E40">
            <v>92.55</v>
          </cell>
        </row>
        <row r="41">
          <cell r="E41">
            <v>92.76</v>
          </cell>
        </row>
        <row r="42">
          <cell r="E42">
            <v>89.8</v>
          </cell>
        </row>
        <row r="43">
          <cell r="E43">
            <v>93.34</v>
          </cell>
        </row>
        <row r="44">
          <cell r="E44">
            <v>83.25</v>
          </cell>
        </row>
        <row r="45">
          <cell r="E45">
            <v>88.679999999999993</v>
          </cell>
        </row>
        <row r="46">
          <cell r="E46">
            <v>71.45</v>
          </cell>
        </row>
        <row r="47">
          <cell r="E47">
            <v>89.300000000000011</v>
          </cell>
        </row>
        <row r="48">
          <cell r="E48">
            <v>84.38</v>
          </cell>
        </row>
        <row r="49">
          <cell r="E49">
            <v>91.22</v>
          </cell>
        </row>
        <row r="50">
          <cell r="E50">
            <v>90.449999999999989</v>
          </cell>
        </row>
        <row r="51">
          <cell r="E51">
            <v>92.44</v>
          </cell>
        </row>
        <row r="52">
          <cell r="E52">
            <v>87.42</v>
          </cell>
        </row>
        <row r="53">
          <cell r="E53">
            <v>90.61999999999999</v>
          </cell>
        </row>
        <row r="54">
          <cell r="E54">
            <v>90.64</v>
          </cell>
        </row>
        <row r="56">
          <cell r="E56">
            <v>86.483333333000004</v>
          </cell>
        </row>
        <row r="57">
          <cell r="E57">
            <v>88.46666669999999</v>
          </cell>
        </row>
        <row r="58">
          <cell r="E58">
            <v>85.2</v>
          </cell>
        </row>
        <row r="59">
          <cell r="E59">
            <v>60.9</v>
          </cell>
        </row>
        <row r="60">
          <cell r="E60">
            <v>59.5</v>
          </cell>
        </row>
        <row r="61">
          <cell r="E61">
            <v>84.833333299999993</v>
          </cell>
        </row>
        <row r="62">
          <cell r="E62">
            <v>0</v>
          </cell>
        </row>
      </sheetData>
      <sheetData sheetId="5">
        <row r="3">
          <cell r="CR3">
            <v>0.375</v>
          </cell>
        </row>
        <row r="4">
          <cell r="CR4">
            <v>0</v>
          </cell>
        </row>
        <row r="5">
          <cell r="CR5">
            <v>0</v>
          </cell>
        </row>
        <row r="6">
          <cell r="CR6">
            <v>34.583333333333336</v>
          </cell>
        </row>
        <row r="7">
          <cell r="CR7">
            <v>1.5</v>
          </cell>
        </row>
        <row r="8">
          <cell r="CR8">
            <v>0</v>
          </cell>
        </row>
        <row r="9">
          <cell r="CR9">
            <v>4.2777777777777777</v>
          </cell>
        </row>
        <row r="10">
          <cell r="CR10">
            <v>0</v>
          </cell>
        </row>
        <row r="11">
          <cell r="CR11">
            <v>4.25</v>
          </cell>
        </row>
        <row r="12">
          <cell r="CR12">
            <v>0</v>
          </cell>
        </row>
        <row r="13">
          <cell r="CR13">
            <v>0</v>
          </cell>
        </row>
        <row r="14">
          <cell r="CR14">
            <v>0</v>
          </cell>
        </row>
        <row r="15">
          <cell r="CR15">
            <v>0</v>
          </cell>
        </row>
        <row r="16">
          <cell r="CR16">
            <v>15</v>
          </cell>
        </row>
        <row r="17">
          <cell r="CR17">
            <v>0</v>
          </cell>
        </row>
        <row r="18">
          <cell r="CR18">
            <v>5.25</v>
          </cell>
        </row>
        <row r="19">
          <cell r="CR19">
            <v>3.75</v>
          </cell>
        </row>
        <row r="20">
          <cell r="CR20">
            <v>0.125</v>
          </cell>
        </row>
        <row r="21">
          <cell r="CR21">
            <v>0</v>
          </cell>
        </row>
        <row r="22">
          <cell r="CR22">
            <v>8.75</v>
          </cell>
        </row>
        <row r="23">
          <cell r="CR23">
            <v>0.5</v>
          </cell>
        </row>
        <row r="24">
          <cell r="CR24">
            <v>0.5</v>
          </cell>
        </row>
        <row r="25">
          <cell r="CR25">
            <v>0</v>
          </cell>
        </row>
        <row r="26">
          <cell r="CR26">
            <v>0</v>
          </cell>
        </row>
        <row r="27">
          <cell r="CR27">
            <v>2.083333333333333</v>
          </cell>
        </row>
        <row r="28">
          <cell r="CR28">
            <v>6.083333333333333</v>
          </cell>
        </row>
        <row r="29">
          <cell r="CR29">
            <v>0</v>
          </cell>
        </row>
        <row r="30">
          <cell r="CR30">
            <v>0</v>
          </cell>
        </row>
        <row r="31">
          <cell r="CR31">
            <v>0</v>
          </cell>
        </row>
        <row r="32">
          <cell r="CR32">
            <v>0</v>
          </cell>
        </row>
        <row r="33">
          <cell r="CR33">
            <v>0</v>
          </cell>
        </row>
        <row r="34">
          <cell r="CR34">
            <v>0</v>
          </cell>
        </row>
        <row r="35">
          <cell r="CR35">
            <v>0</v>
          </cell>
        </row>
        <row r="36">
          <cell r="CR36">
            <v>0</v>
          </cell>
        </row>
        <row r="37">
          <cell r="CR37">
            <v>0</v>
          </cell>
        </row>
        <row r="38">
          <cell r="CR38">
            <v>17.857142857142854</v>
          </cell>
        </row>
        <row r="39">
          <cell r="CR39">
            <v>0</v>
          </cell>
        </row>
        <row r="40">
          <cell r="CR40">
            <v>0</v>
          </cell>
        </row>
        <row r="41">
          <cell r="CR41">
            <v>3.625</v>
          </cell>
        </row>
        <row r="42">
          <cell r="CR42">
            <v>5.1964285714285712</v>
          </cell>
        </row>
        <row r="43">
          <cell r="CR43">
            <v>0</v>
          </cell>
        </row>
        <row r="44">
          <cell r="CR44">
            <v>0</v>
          </cell>
        </row>
        <row r="45">
          <cell r="CR45">
            <v>5.3305555555555557</v>
          </cell>
        </row>
        <row r="46">
          <cell r="CR46">
            <v>0</v>
          </cell>
        </row>
        <row r="47">
          <cell r="CR47">
            <v>0</v>
          </cell>
        </row>
        <row r="48">
          <cell r="CR48">
            <v>2.2727272727272729</v>
          </cell>
        </row>
        <row r="49">
          <cell r="CR49">
            <v>7.3214285714285712</v>
          </cell>
        </row>
        <row r="50">
          <cell r="CR50">
            <v>0</v>
          </cell>
        </row>
        <row r="51">
          <cell r="CR51">
            <v>20.738095238095237</v>
          </cell>
        </row>
        <row r="52">
          <cell r="CR52">
            <v>26.863095238095241</v>
          </cell>
        </row>
        <row r="53">
          <cell r="CR53">
            <v>7.054112554112554</v>
          </cell>
        </row>
        <row r="54">
          <cell r="CR54">
            <v>22.928571428571427</v>
          </cell>
        </row>
        <row r="55">
          <cell r="CR55">
            <v>0.375</v>
          </cell>
        </row>
        <row r="56">
          <cell r="CR56">
            <v>0</v>
          </cell>
        </row>
        <row r="57">
          <cell r="CR57">
            <v>0</v>
          </cell>
        </row>
        <row r="58">
          <cell r="CR58">
            <v>0</v>
          </cell>
        </row>
        <row r="59">
          <cell r="CR59">
            <v>0</v>
          </cell>
        </row>
        <row r="60">
          <cell r="CR60">
            <v>0</v>
          </cell>
        </row>
        <row r="61">
          <cell r="CR61">
            <v>0</v>
          </cell>
        </row>
        <row r="62">
          <cell r="CR62">
            <v>0</v>
          </cell>
        </row>
        <row r="63">
          <cell r="CR63">
            <v>0</v>
          </cell>
        </row>
      </sheetData>
      <sheetData sheetId="6"/>
      <sheetData sheetId="7">
        <row r="5">
          <cell r="N5">
            <v>0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0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2">
          <cell r="N12">
            <v>0</v>
          </cell>
        </row>
        <row r="13">
          <cell r="N13">
            <v>0</v>
          </cell>
        </row>
        <row r="14">
          <cell r="N14">
            <v>0</v>
          </cell>
        </row>
        <row r="15">
          <cell r="N15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0.5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  <row r="27">
          <cell r="N27">
            <v>0.5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0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0</v>
          </cell>
        </row>
        <row r="47">
          <cell r="N47">
            <v>0</v>
          </cell>
        </row>
        <row r="48">
          <cell r="N48">
            <v>0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5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0</v>
          </cell>
        </row>
        <row r="55">
          <cell r="N55">
            <v>0</v>
          </cell>
        </row>
        <row r="56">
          <cell r="N56">
            <v>0</v>
          </cell>
        </row>
        <row r="57">
          <cell r="N57">
            <v>0</v>
          </cell>
        </row>
        <row r="58">
          <cell r="N58">
            <v>0</v>
          </cell>
        </row>
        <row r="59">
          <cell r="N59">
            <v>0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0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"/>
  <sheetViews>
    <sheetView tabSelected="1" workbookViewId="0">
      <selection activeCell="G10" sqref="G10"/>
    </sheetView>
  </sheetViews>
  <sheetFormatPr defaultRowHeight="14.25" x14ac:dyDescent="0.2"/>
  <cols>
    <col min="1" max="1" width="12.125" style="3" customWidth="1"/>
    <col min="2" max="3" width="9" style="3"/>
    <col min="4" max="4" width="11.75" style="30" bestFit="1" customWidth="1"/>
    <col min="5" max="6" width="9" style="3"/>
    <col min="7" max="8" width="19.75" style="3" customWidth="1"/>
    <col min="9" max="9" width="18.625" style="3" customWidth="1"/>
    <col min="10" max="10" width="11.375" style="3" customWidth="1"/>
    <col min="11" max="11" width="11.875" style="3" customWidth="1"/>
    <col min="12" max="12" width="9" style="3"/>
    <col min="13" max="13" width="14.625" style="3" customWidth="1"/>
    <col min="14" max="14" width="14.625" style="31" customWidth="1"/>
    <col min="15" max="15" width="15.375" style="32" customWidth="1"/>
    <col min="16" max="20" width="9" style="3"/>
    <col min="21" max="21" width="12.75" style="33" bestFit="1" customWidth="1"/>
    <col min="22" max="22" width="12.75" style="32" bestFit="1" customWidth="1"/>
    <col min="23" max="16384" width="9" style="3"/>
  </cols>
  <sheetData>
    <row r="1" spans="1:23" ht="1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x14ac:dyDescent="0.2">
      <c r="A2" s="4" t="s">
        <v>1</v>
      </c>
      <c r="B2" s="4" t="s">
        <v>2</v>
      </c>
      <c r="C2" s="4" t="s">
        <v>3</v>
      </c>
      <c r="D2" s="5" t="s">
        <v>4</v>
      </c>
      <c r="E2" s="5"/>
      <c r="F2" s="5"/>
      <c r="G2" s="5"/>
      <c r="H2" s="5"/>
      <c r="I2" s="5"/>
      <c r="J2" s="5" t="s">
        <v>5</v>
      </c>
      <c r="K2" s="5"/>
      <c r="L2" s="5"/>
      <c r="M2" s="5"/>
      <c r="N2" s="5"/>
      <c r="O2" s="5"/>
      <c r="P2" s="5" t="s">
        <v>6</v>
      </c>
      <c r="Q2" s="5"/>
      <c r="R2" s="5"/>
      <c r="S2" s="5"/>
      <c r="T2" s="5"/>
      <c r="U2" s="6"/>
      <c r="V2" s="7" t="s">
        <v>7</v>
      </c>
      <c r="W2" s="8" t="s">
        <v>8</v>
      </c>
    </row>
    <row r="3" spans="1:23" ht="27.75" x14ac:dyDescent="0.2">
      <c r="A3" s="4"/>
      <c r="B3" s="4"/>
      <c r="C3" s="4"/>
      <c r="D3" s="9" t="s">
        <v>9</v>
      </c>
      <c r="E3" s="10" t="s">
        <v>10</v>
      </c>
      <c r="F3" s="11" t="s">
        <v>11</v>
      </c>
      <c r="G3" s="12" t="s">
        <v>12</v>
      </c>
      <c r="H3" s="13" t="s">
        <v>13</v>
      </c>
      <c r="I3" s="14" t="s">
        <v>14</v>
      </c>
      <c r="J3" s="15" t="s">
        <v>15</v>
      </c>
      <c r="K3" s="16" t="s">
        <v>16</v>
      </c>
      <c r="L3" s="14" t="s">
        <v>17</v>
      </c>
      <c r="M3" s="14" t="s">
        <v>18</v>
      </c>
      <c r="N3" s="17" t="s">
        <v>19</v>
      </c>
      <c r="O3" s="18" t="s">
        <v>20</v>
      </c>
      <c r="P3" s="14" t="s">
        <v>21</v>
      </c>
      <c r="Q3" s="19" t="s">
        <v>22</v>
      </c>
      <c r="R3" s="14" t="s">
        <v>17</v>
      </c>
      <c r="S3" s="14" t="s">
        <v>23</v>
      </c>
      <c r="T3" s="14" t="s">
        <v>24</v>
      </c>
      <c r="U3" s="13" t="s">
        <v>25</v>
      </c>
      <c r="V3" s="7"/>
      <c r="W3" s="8"/>
    </row>
    <row r="4" spans="1:23" ht="15" x14ac:dyDescent="0.2">
      <c r="A4" s="20" t="s">
        <v>26</v>
      </c>
      <c r="B4" s="20" t="s">
        <v>27</v>
      </c>
      <c r="C4" s="21" t="s">
        <v>28</v>
      </c>
      <c r="D4" s="22">
        <f>[1]德育基础分!BN6</f>
        <v>97.283606557377041</v>
      </c>
      <c r="E4" s="21">
        <f>[1]德育加分!AF7</f>
        <v>4.8</v>
      </c>
      <c r="F4" s="21">
        <f>[1]德育扣分!K6</f>
        <v>0</v>
      </c>
      <c r="G4" s="22">
        <f t="shared" ref="G4:G64" si="0">D4+E4+F4</f>
        <v>102.08360655737704</v>
      </c>
      <c r="H4" s="22">
        <f t="shared" ref="H4:H64" si="1">G4/108.8262295</f>
        <v>0.93804229941989348</v>
      </c>
      <c r="I4" s="21">
        <f t="shared" ref="I4:I64" si="2">H4*100</f>
        <v>93.804229941989348</v>
      </c>
      <c r="J4" s="23">
        <f>[1]学习成绩!E5</f>
        <v>91.4</v>
      </c>
      <c r="K4" s="24">
        <f>[1]智育加分!CR6</f>
        <v>34.583333333333336</v>
      </c>
      <c r="L4" s="21">
        <v>0</v>
      </c>
      <c r="M4" s="25">
        <f t="shared" ref="M4:M64" si="3">J4+K4+L4</f>
        <v>125.98333333333335</v>
      </c>
      <c r="N4" s="26">
        <f t="shared" ref="N4:N64" si="4">M4/125.9833333</f>
        <v>1.0000000002645855</v>
      </c>
      <c r="O4" s="27">
        <f t="shared" ref="O4:O64" si="5">100*N4</f>
        <v>100.00000002645855</v>
      </c>
      <c r="P4" s="21">
        <v>100</v>
      </c>
      <c r="Q4" s="21">
        <f>[1]文体加分!N8</f>
        <v>0</v>
      </c>
      <c r="R4" s="21">
        <v>0</v>
      </c>
      <c r="S4" s="21">
        <f t="shared" ref="S4:S64" si="6">P4+Q4+R4</f>
        <v>100</v>
      </c>
      <c r="T4" s="21">
        <f t="shared" ref="T4:T64" si="7">S4/105</f>
        <v>0.95238095238095233</v>
      </c>
      <c r="U4" s="28">
        <f t="shared" ref="U4:U64" si="8">100*T4</f>
        <v>95.238095238095227</v>
      </c>
      <c r="V4" s="27">
        <f t="shared" ref="V4:V64" si="9">0.2*I4+0.7*O4+0.1*U4</f>
        <v>98.284655530728372</v>
      </c>
      <c r="W4" s="21">
        <v>1</v>
      </c>
    </row>
    <row r="5" spans="1:23" ht="15" x14ac:dyDescent="0.2">
      <c r="A5" s="20" t="s">
        <v>29</v>
      </c>
      <c r="B5" s="20" t="s">
        <v>30</v>
      </c>
      <c r="C5" s="21" t="s">
        <v>28</v>
      </c>
      <c r="D5" s="22">
        <f>[1]德育基础分!BN52</f>
        <v>97.180327868852444</v>
      </c>
      <c r="E5" s="21">
        <f>[1]德育加分!AF53</f>
        <v>4</v>
      </c>
      <c r="F5" s="21">
        <f>[1]德育扣分!K52</f>
        <v>0</v>
      </c>
      <c r="G5" s="22">
        <f t="shared" si="0"/>
        <v>101.18032786885244</v>
      </c>
      <c r="H5" s="22">
        <f t="shared" si="1"/>
        <v>0.92974210660172185</v>
      </c>
      <c r="I5" s="21">
        <f t="shared" si="2"/>
        <v>92.97421066017219</v>
      </c>
      <c r="J5" s="23">
        <f>[1]学习成绩!E51</f>
        <v>92.44</v>
      </c>
      <c r="K5" s="24">
        <f>[1]智育加分!CR52</f>
        <v>26.863095238095241</v>
      </c>
      <c r="L5" s="21">
        <v>0</v>
      </c>
      <c r="M5" s="22">
        <f t="shared" si="3"/>
        <v>119.30309523809524</v>
      </c>
      <c r="N5" s="26">
        <f t="shared" si="4"/>
        <v>0.94697522373060783</v>
      </c>
      <c r="O5" s="27">
        <f t="shared" si="5"/>
        <v>94.697522373060778</v>
      </c>
      <c r="P5" s="21">
        <v>100</v>
      </c>
      <c r="Q5" s="21">
        <f>[1]文体加分!N54</f>
        <v>0</v>
      </c>
      <c r="R5" s="21">
        <v>0</v>
      </c>
      <c r="S5" s="21">
        <f t="shared" si="6"/>
        <v>100</v>
      </c>
      <c r="T5" s="21">
        <f t="shared" si="7"/>
        <v>0.95238095238095233</v>
      </c>
      <c r="U5" s="28">
        <f t="shared" si="8"/>
        <v>95.238095238095227</v>
      </c>
      <c r="V5" s="27">
        <f t="shared" si="9"/>
        <v>94.406917316986508</v>
      </c>
      <c r="W5" s="21">
        <v>2</v>
      </c>
    </row>
    <row r="6" spans="1:23" ht="15" x14ac:dyDescent="0.2">
      <c r="A6" s="20" t="s">
        <v>31</v>
      </c>
      <c r="B6" s="20" t="s">
        <v>32</v>
      </c>
      <c r="C6" s="21" t="s">
        <v>28</v>
      </c>
      <c r="D6" s="22">
        <f>[1]德育基础分!BN54</f>
        <v>97.22622950819671</v>
      </c>
      <c r="E6" s="21">
        <f>[1]德育加分!AF55</f>
        <v>6</v>
      </c>
      <c r="F6" s="21">
        <f>[1]德育扣分!K54</f>
        <v>0</v>
      </c>
      <c r="G6" s="22">
        <f t="shared" si="0"/>
        <v>103.22622950819671</v>
      </c>
      <c r="H6" s="22">
        <f t="shared" si="1"/>
        <v>0.94854181737681831</v>
      </c>
      <c r="I6" s="21">
        <f t="shared" si="2"/>
        <v>94.854181737681827</v>
      </c>
      <c r="J6" s="23">
        <f>[1]学习成绩!E53</f>
        <v>90.61999999999999</v>
      </c>
      <c r="K6" s="24">
        <f>[1]智育加分!CR54</f>
        <v>22.928571428571427</v>
      </c>
      <c r="L6" s="21">
        <v>0</v>
      </c>
      <c r="M6" s="22">
        <f t="shared" si="3"/>
        <v>113.54857142857142</v>
      </c>
      <c r="N6" s="26">
        <f t="shared" si="4"/>
        <v>0.90129835791994739</v>
      </c>
      <c r="O6" s="27">
        <f t="shared" si="5"/>
        <v>90.129835791994736</v>
      </c>
      <c r="P6" s="21">
        <v>100</v>
      </c>
      <c r="Q6" s="21">
        <f>[1]文体加分!N56</f>
        <v>0</v>
      </c>
      <c r="R6" s="21">
        <v>0</v>
      </c>
      <c r="S6" s="21">
        <f t="shared" si="6"/>
        <v>100</v>
      </c>
      <c r="T6" s="21">
        <f t="shared" si="7"/>
        <v>0.95238095238095233</v>
      </c>
      <c r="U6" s="28">
        <f t="shared" si="8"/>
        <v>95.238095238095227</v>
      </c>
      <c r="V6" s="27">
        <f t="shared" si="9"/>
        <v>91.585530925742191</v>
      </c>
      <c r="W6" s="21">
        <v>3</v>
      </c>
    </row>
    <row r="7" spans="1:23" ht="15" x14ac:dyDescent="0.2">
      <c r="A7" s="20" t="s">
        <v>33</v>
      </c>
      <c r="B7" s="20" t="s">
        <v>34</v>
      </c>
      <c r="C7" s="21" t="s">
        <v>28</v>
      </c>
      <c r="D7" s="22">
        <f>[1]德育基础分!BN51</f>
        <v>97.283606557377041</v>
      </c>
      <c r="E7" s="21">
        <f>[1]德育加分!AF52</f>
        <v>7.5</v>
      </c>
      <c r="F7" s="21">
        <f>[1]德育扣分!K51</f>
        <v>0</v>
      </c>
      <c r="G7" s="22">
        <f t="shared" si="0"/>
        <v>104.78360655737704</v>
      </c>
      <c r="H7" s="22">
        <f t="shared" si="1"/>
        <v>0.96285249464952793</v>
      </c>
      <c r="I7" s="21">
        <f t="shared" si="2"/>
        <v>96.285249464952798</v>
      </c>
      <c r="J7" s="23">
        <f>[1]学习成绩!E50</f>
        <v>90.449999999999989</v>
      </c>
      <c r="K7" s="24">
        <f>[1]智育加分!CR51</f>
        <v>20.738095238095237</v>
      </c>
      <c r="L7" s="21">
        <v>0</v>
      </c>
      <c r="M7" s="22">
        <f t="shared" si="3"/>
        <v>111.18809523809523</v>
      </c>
      <c r="N7" s="26">
        <f t="shared" si="4"/>
        <v>0.88256194153338241</v>
      </c>
      <c r="O7" s="27">
        <f t="shared" si="5"/>
        <v>88.256194153338242</v>
      </c>
      <c r="P7" s="21">
        <v>100</v>
      </c>
      <c r="Q7" s="21">
        <f>[1]文体加分!N53</f>
        <v>0</v>
      </c>
      <c r="R7" s="21">
        <v>0</v>
      </c>
      <c r="S7" s="21">
        <f t="shared" si="6"/>
        <v>100</v>
      </c>
      <c r="T7" s="21">
        <f t="shared" si="7"/>
        <v>0.95238095238095233</v>
      </c>
      <c r="U7" s="28">
        <f t="shared" si="8"/>
        <v>95.238095238095227</v>
      </c>
      <c r="V7" s="27">
        <f t="shared" si="9"/>
        <v>90.560195324136842</v>
      </c>
      <c r="W7" s="21">
        <v>4</v>
      </c>
    </row>
    <row r="8" spans="1:23" ht="15" x14ac:dyDescent="0.2">
      <c r="A8" s="20" t="s">
        <v>35</v>
      </c>
      <c r="B8" s="20" t="s">
        <v>36</v>
      </c>
      <c r="C8" s="21" t="s">
        <v>28</v>
      </c>
      <c r="D8" s="22">
        <f>[1]德育基础分!BN16</f>
        <v>97.22622950819671</v>
      </c>
      <c r="E8" s="21">
        <f>[1]德育加分!AF17</f>
        <v>4.8</v>
      </c>
      <c r="F8" s="21">
        <f>[1]德育扣分!K16</f>
        <v>0</v>
      </c>
      <c r="G8" s="22">
        <f t="shared" si="0"/>
        <v>102.02622950819671</v>
      </c>
      <c r="H8" s="22">
        <f t="shared" si="1"/>
        <v>0.93751506394142514</v>
      </c>
      <c r="I8" s="21">
        <f t="shared" si="2"/>
        <v>93.75150639414251</v>
      </c>
      <c r="J8" s="23">
        <f>[1]学习成绩!E15</f>
        <v>87.56</v>
      </c>
      <c r="K8" s="24">
        <f>[1]智育加分!CR16</f>
        <v>15</v>
      </c>
      <c r="L8" s="21">
        <v>0</v>
      </c>
      <c r="M8" s="22">
        <f t="shared" si="3"/>
        <v>102.56</v>
      </c>
      <c r="N8" s="26">
        <f t="shared" si="4"/>
        <v>0.81407593618575902</v>
      </c>
      <c r="O8" s="27">
        <f t="shared" si="5"/>
        <v>81.407593618575902</v>
      </c>
      <c r="P8" s="21">
        <v>100</v>
      </c>
      <c r="Q8" s="21">
        <f>[1]文体加分!N18</f>
        <v>0.5</v>
      </c>
      <c r="R8" s="21">
        <v>0</v>
      </c>
      <c r="S8" s="21">
        <f t="shared" si="6"/>
        <v>100.5</v>
      </c>
      <c r="T8" s="21">
        <f t="shared" si="7"/>
        <v>0.95714285714285718</v>
      </c>
      <c r="U8" s="28">
        <f t="shared" si="8"/>
        <v>95.714285714285722</v>
      </c>
      <c r="V8" s="27">
        <f t="shared" si="9"/>
        <v>85.307045383260188</v>
      </c>
      <c r="W8" s="21">
        <v>5</v>
      </c>
    </row>
    <row r="9" spans="1:23" ht="15" x14ac:dyDescent="0.2">
      <c r="A9" s="20" t="s">
        <v>37</v>
      </c>
      <c r="B9" s="20" t="s">
        <v>38</v>
      </c>
      <c r="C9" s="21" t="s">
        <v>28</v>
      </c>
      <c r="D9" s="22">
        <f>[1]德育基础分!BN38</f>
        <v>97.22622950819671</v>
      </c>
      <c r="E9" s="21">
        <f>[1]德育加分!AF39</f>
        <v>0</v>
      </c>
      <c r="F9" s="21">
        <f>[1]德育扣分!K38</f>
        <v>0</v>
      </c>
      <c r="G9" s="22">
        <f t="shared" si="0"/>
        <v>97.22622950819671</v>
      </c>
      <c r="H9" s="22">
        <f t="shared" si="1"/>
        <v>0.89340805019985292</v>
      </c>
      <c r="I9" s="21">
        <f t="shared" si="2"/>
        <v>89.340805019985297</v>
      </c>
      <c r="J9" s="23">
        <f>[1]学习成绩!E37</f>
        <v>85.25</v>
      </c>
      <c r="K9" s="24">
        <f>[1]智育加分!CR38</f>
        <v>17.857142857142854</v>
      </c>
      <c r="L9" s="21">
        <v>0</v>
      </c>
      <c r="M9" s="22">
        <f t="shared" si="3"/>
        <v>103.10714285714286</v>
      </c>
      <c r="N9" s="26">
        <f t="shared" si="4"/>
        <v>0.81841891428302815</v>
      </c>
      <c r="O9" s="27">
        <f t="shared" si="5"/>
        <v>81.841891428302816</v>
      </c>
      <c r="P9" s="21">
        <v>100</v>
      </c>
      <c r="Q9" s="21">
        <f>[1]文体加分!N40</f>
        <v>0</v>
      </c>
      <c r="R9" s="21">
        <v>0</v>
      </c>
      <c r="S9" s="21">
        <f t="shared" si="6"/>
        <v>100</v>
      </c>
      <c r="T9" s="21">
        <f t="shared" si="7"/>
        <v>0.95238095238095233</v>
      </c>
      <c r="U9" s="28">
        <f t="shared" si="8"/>
        <v>95.238095238095227</v>
      </c>
      <c r="V9" s="27">
        <f t="shared" si="9"/>
        <v>84.681294527618547</v>
      </c>
      <c r="W9" s="21">
        <v>6</v>
      </c>
    </row>
    <row r="10" spans="1:23" ht="15" x14ac:dyDescent="0.2">
      <c r="A10" s="20" t="s">
        <v>39</v>
      </c>
      <c r="B10" s="20" t="s">
        <v>40</v>
      </c>
      <c r="C10" s="21" t="s">
        <v>28</v>
      </c>
      <c r="D10" s="22">
        <f>[1]德育基础分!BN28</f>
        <v>97.249180327868842</v>
      </c>
      <c r="E10" s="21">
        <f>[1]德育加分!AF29</f>
        <v>0</v>
      </c>
      <c r="F10" s="21">
        <f>[1]德育扣分!K28</f>
        <v>0</v>
      </c>
      <c r="G10" s="22">
        <f t="shared" si="0"/>
        <v>97.249180327868842</v>
      </c>
      <c r="H10" s="22">
        <f t="shared" si="1"/>
        <v>0.89361894439124023</v>
      </c>
      <c r="I10" s="21">
        <f t="shared" si="2"/>
        <v>89.361894439124029</v>
      </c>
      <c r="J10" s="23">
        <f>[1]学习成绩!E27</f>
        <v>95.3</v>
      </c>
      <c r="K10" s="24">
        <f>[1]智育加分!CR28</f>
        <v>6.083333333333333</v>
      </c>
      <c r="L10" s="21">
        <v>0</v>
      </c>
      <c r="M10" s="22">
        <f t="shared" si="3"/>
        <v>101.38333333333333</v>
      </c>
      <c r="N10" s="26">
        <f t="shared" si="4"/>
        <v>0.80473607641347689</v>
      </c>
      <c r="O10" s="27">
        <f t="shared" si="5"/>
        <v>80.473607641347684</v>
      </c>
      <c r="P10" s="21">
        <v>100</v>
      </c>
      <c r="Q10" s="21">
        <f>[1]文体加分!N30</f>
        <v>0</v>
      </c>
      <c r="R10" s="21">
        <v>0</v>
      </c>
      <c r="S10" s="21">
        <f t="shared" si="6"/>
        <v>100</v>
      </c>
      <c r="T10" s="21">
        <f t="shared" si="7"/>
        <v>0.95238095238095233</v>
      </c>
      <c r="U10" s="28">
        <f t="shared" si="8"/>
        <v>95.238095238095227</v>
      </c>
      <c r="V10" s="27">
        <f t="shared" si="9"/>
        <v>83.7277137605777</v>
      </c>
      <c r="W10" s="21">
        <v>7</v>
      </c>
    </row>
    <row r="11" spans="1:23" ht="15" x14ac:dyDescent="0.2">
      <c r="A11" s="20" t="s">
        <v>41</v>
      </c>
      <c r="B11" s="20" t="s">
        <v>42</v>
      </c>
      <c r="C11" s="21" t="s">
        <v>28</v>
      </c>
      <c r="D11" s="22">
        <f>[1]德育基础分!BN22</f>
        <v>97.22622950819671</v>
      </c>
      <c r="E11" s="21">
        <f>[1]德育加分!AF23</f>
        <v>3</v>
      </c>
      <c r="F11" s="21">
        <f>[1]德育扣分!K22</f>
        <v>0</v>
      </c>
      <c r="G11" s="22">
        <f t="shared" si="0"/>
        <v>100.22622950819671</v>
      </c>
      <c r="H11" s="22">
        <f t="shared" si="1"/>
        <v>0.92097493378833561</v>
      </c>
      <c r="I11" s="21">
        <f t="shared" si="2"/>
        <v>92.097493378833562</v>
      </c>
      <c r="J11" s="23">
        <f>[1]学习成绩!E21</f>
        <v>90.679999999999993</v>
      </c>
      <c r="K11" s="24">
        <f>[1]智育加分!CR22</f>
        <v>8.75</v>
      </c>
      <c r="L11" s="21">
        <v>0</v>
      </c>
      <c r="M11" s="22">
        <f t="shared" si="3"/>
        <v>99.429999999999993</v>
      </c>
      <c r="N11" s="26">
        <f t="shared" si="4"/>
        <v>0.78923138002096338</v>
      </c>
      <c r="O11" s="27">
        <f t="shared" si="5"/>
        <v>78.923138002096337</v>
      </c>
      <c r="P11" s="21">
        <v>100</v>
      </c>
      <c r="Q11" s="21">
        <f>[1]文体加分!N24</f>
        <v>0</v>
      </c>
      <c r="R11" s="21">
        <v>0</v>
      </c>
      <c r="S11" s="21">
        <f t="shared" si="6"/>
        <v>100</v>
      </c>
      <c r="T11" s="21">
        <f t="shared" si="7"/>
        <v>0.95238095238095233</v>
      </c>
      <c r="U11" s="28">
        <f t="shared" si="8"/>
        <v>95.238095238095227</v>
      </c>
      <c r="V11" s="27">
        <f t="shared" si="9"/>
        <v>83.189504801043668</v>
      </c>
      <c r="W11" s="21">
        <v>8</v>
      </c>
    </row>
    <row r="12" spans="1:23" ht="15" x14ac:dyDescent="0.2">
      <c r="A12" s="20" t="s">
        <v>43</v>
      </c>
      <c r="B12" s="20" t="s">
        <v>44</v>
      </c>
      <c r="C12" s="21" t="s">
        <v>28</v>
      </c>
      <c r="D12" s="22">
        <f>[1]德育基础分!BN41</f>
        <v>97.260655737704909</v>
      </c>
      <c r="E12" s="21">
        <f>[1]德育加分!AF42</f>
        <v>6</v>
      </c>
      <c r="F12" s="21">
        <f>[1]德育扣分!K41</f>
        <v>0</v>
      </c>
      <c r="G12" s="22">
        <f t="shared" si="0"/>
        <v>103.26065573770491</v>
      </c>
      <c r="H12" s="22">
        <f t="shared" si="1"/>
        <v>0.94885815866389922</v>
      </c>
      <c r="I12" s="21">
        <f t="shared" si="2"/>
        <v>94.885815866389919</v>
      </c>
      <c r="J12" s="23">
        <f>[1]学习成绩!E40</f>
        <v>92.55</v>
      </c>
      <c r="K12" s="24">
        <f>[1]智育加分!CR41</f>
        <v>3.625</v>
      </c>
      <c r="L12" s="21">
        <v>0</v>
      </c>
      <c r="M12" s="22">
        <f t="shared" si="3"/>
        <v>96.174999999999997</v>
      </c>
      <c r="N12" s="26">
        <f t="shared" si="4"/>
        <v>0.76339462912115219</v>
      </c>
      <c r="O12" s="27">
        <f t="shared" si="5"/>
        <v>76.339462912115224</v>
      </c>
      <c r="P12" s="21">
        <v>100</v>
      </c>
      <c r="Q12" s="21">
        <f>[1]文体加分!N43</f>
        <v>0</v>
      </c>
      <c r="R12" s="21">
        <v>0</v>
      </c>
      <c r="S12" s="21">
        <f t="shared" si="6"/>
        <v>100</v>
      </c>
      <c r="T12" s="21">
        <f t="shared" si="7"/>
        <v>0.95238095238095233</v>
      </c>
      <c r="U12" s="28">
        <f t="shared" si="8"/>
        <v>95.238095238095227</v>
      </c>
      <c r="V12" s="27">
        <f t="shared" si="9"/>
        <v>81.938596735568154</v>
      </c>
      <c r="W12" s="21">
        <v>9</v>
      </c>
    </row>
    <row r="13" spans="1:23" ht="15" x14ac:dyDescent="0.2">
      <c r="A13" s="20" t="s">
        <v>45</v>
      </c>
      <c r="B13" s="20" t="s">
        <v>46</v>
      </c>
      <c r="C13" s="21" t="s">
        <v>28</v>
      </c>
      <c r="D13" s="22">
        <f>[1]德育基础分!BN42</f>
        <v>97.214754098360643</v>
      </c>
      <c r="E13" s="21">
        <f>[1]德育加分!AF43</f>
        <v>0</v>
      </c>
      <c r="F13" s="21">
        <f>[1]德育扣分!K42</f>
        <v>0</v>
      </c>
      <c r="G13" s="22">
        <f t="shared" si="0"/>
        <v>97.214754098360643</v>
      </c>
      <c r="H13" s="22">
        <f t="shared" si="1"/>
        <v>0.89330260310415921</v>
      </c>
      <c r="I13" s="21">
        <f t="shared" si="2"/>
        <v>89.330260310415923</v>
      </c>
      <c r="J13" s="23">
        <f>[1]学习成绩!E41</f>
        <v>92.76</v>
      </c>
      <c r="K13" s="24">
        <f>[1]智育加分!CR42</f>
        <v>5.1964285714285712</v>
      </c>
      <c r="L13" s="21">
        <v>0</v>
      </c>
      <c r="M13" s="22">
        <f t="shared" si="3"/>
        <v>97.956428571428575</v>
      </c>
      <c r="N13" s="26">
        <f t="shared" si="4"/>
        <v>0.77753482151617725</v>
      </c>
      <c r="O13" s="27">
        <f t="shared" si="5"/>
        <v>77.753482151617732</v>
      </c>
      <c r="P13" s="21">
        <v>100</v>
      </c>
      <c r="Q13" s="21">
        <f>[1]文体加分!N44</f>
        <v>0</v>
      </c>
      <c r="R13" s="21">
        <v>0</v>
      </c>
      <c r="S13" s="21">
        <f t="shared" si="6"/>
        <v>100</v>
      </c>
      <c r="T13" s="21">
        <f t="shared" si="7"/>
        <v>0.95238095238095233</v>
      </c>
      <c r="U13" s="28">
        <f t="shared" si="8"/>
        <v>95.238095238095227</v>
      </c>
      <c r="V13" s="27">
        <f t="shared" si="9"/>
        <v>81.81729909202511</v>
      </c>
      <c r="W13" s="21">
        <v>10</v>
      </c>
    </row>
    <row r="14" spans="1:23" ht="15" x14ac:dyDescent="0.2">
      <c r="A14" s="20" t="s">
        <v>47</v>
      </c>
      <c r="B14" s="20" t="s">
        <v>48</v>
      </c>
      <c r="C14" s="21" t="s">
        <v>28</v>
      </c>
      <c r="D14" s="22">
        <f>[1]德育基础分!BN9</f>
        <v>97.23770491803279</v>
      </c>
      <c r="E14" s="21">
        <f>[1]德育加分!AF10</f>
        <v>4.5999999999999996</v>
      </c>
      <c r="F14" s="21">
        <f>[1]德育扣分!K9</f>
        <v>0</v>
      </c>
      <c r="G14" s="22">
        <f t="shared" si="0"/>
        <v>101.83770491803278</v>
      </c>
      <c r="H14" s="22">
        <f t="shared" si="1"/>
        <v>0.93578271879788677</v>
      </c>
      <c r="I14" s="21">
        <f t="shared" si="2"/>
        <v>93.578271879788673</v>
      </c>
      <c r="J14" s="23">
        <f>[1]学习成绩!E8</f>
        <v>90.919999999999987</v>
      </c>
      <c r="K14" s="24">
        <f>[1]智育加分!CR9</f>
        <v>4.2777777777777777</v>
      </c>
      <c r="L14" s="21">
        <v>0</v>
      </c>
      <c r="M14" s="22">
        <f t="shared" si="3"/>
        <v>95.197777777777759</v>
      </c>
      <c r="N14" s="26">
        <f t="shared" si="4"/>
        <v>0.75563787117051739</v>
      </c>
      <c r="O14" s="27">
        <f t="shared" si="5"/>
        <v>75.563787117051746</v>
      </c>
      <c r="P14" s="21">
        <v>100</v>
      </c>
      <c r="Q14" s="21">
        <f>[1]文体加分!N11</f>
        <v>0</v>
      </c>
      <c r="R14" s="21">
        <v>0</v>
      </c>
      <c r="S14" s="21">
        <f t="shared" si="6"/>
        <v>100</v>
      </c>
      <c r="T14" s="21">
        <f t="shared" si="7"/>
        <v>0.95238095238095233</v>
      </c>
      <c r="U14" s="28">
        <f t="shared" si="8"/>
        <v>95.238095238095227</v>
      </c>
      <c r="V14" s="27">
        <f t="shared" si="9"/>
        <v>81.134114881703468</v>
      </c>
      <c r="W14" s="21">
        <v>11</v>
      </c>
    </row>
    <row r="15" spans="1:23" ht="15" x14ac:dyDescent="0.2">
      <c r="A15" s="20" t="s">
        <v>49</v>
      </c>
      <c r="B15" s="20" t="s">
        <v>50</v>
      </c>
      <c r="C15" s="21" t="s">
        <v>28</v>
      </c>
      <c r="D15" s="22">
        <f>[1]德育基础分!BN49</f>
        <v>97.22622950819671</v>
      </c>
      <c r="E15" s="21">
        <f>[1]德育加分!AF50</f>
        <v>11.6</v>
      </c>
      <c r="F15" s="21">
        <f>[1]德育扣分!K49</f>
        <v>0</v>
      </c>
      <c r="G15" s="25">
        <f t="shared" si="0"/>
        <v>108.8262295081967</v>
      </c>
      <c r="H15" s="22">
        <f t="shared" si="1"/>
        <v>1.0000000000753193</v>
      </c>
      <c r="I15" s="21">
        <f t="shared" si="2"/>
        <v>100.00000000753192</v>
      </c>
      <c r="J15" s="23">
        <f>[1]学习成绩!E48</f>
        <v>84.38</v>
      </c>
      <c r="K15" s="24">
        <f>[1]智育加分!CR49</f>
        <v>7.3214285714285712</v>
      </c>
      <c r="L15" s="21">
        <v>0</v>
      </c>
      <c r="M15" s="22">
        <f t="shared" si="3"/>
        <v>91.701428571428565</v>
      </c>
      <c r="N15" s="26">
        <f t="shared" si="4"/>
        <v>0.72788539697598686</v>
      </c>
      <c r="O15" s="27">
        <f t="shared" si="5"/>
        <v>72.788539697598679</v>
      </c>
      <c r="P15" s="21">
        <v>100</v>
      </c>
      <c r="Q15" s="21">
        <f>[1]文体加分!N51</f>
        <v>5</v>
      </c>
      <c r="R15" s="21">
        <v>0</v>
      </c>
      <c r="S15" s="29">
        <f t="shared" si="6"/>
        <v>105</v>
      </c>
      <c r="T15" s="21">
        <f t="shared" si="7"/>
        <v>1</v>
      </c>
      <c r="U15" s="28">
        <f t="shared" si="8"/>
        <v>100</v>
      </c>
      <c r="V15" s="27">
        <f t="shared" si="9"/>
        <v>80.951977789825463</v>
      </c>
      <c r="W15" s="21">
        <v>12</v>
      </c>
    </row>
    <row r="16" spans="1:23" ht="15" x14ac:dyDescent="0.2">
      <c r="A16" s="20" t="s">
        <v>51</v>
      </c>
      <c r="B16" s="20" t="s">
        <v>52</v>
      </c>
      <c r="C16" s="21" t="s">
        <v>28</v>
      </c>
      <c r="D16" s="22">
        <f>[1]德育基础分!BN27</f>
        <v>97.249180327868842</v>
      </c>
      <c r="E16" s="21">
        <f>[1]德育加分!AF28</f>
        <v>0</v>
      </c>
      <c r="F16" s="21">
        <f>[1]德育扣分!K27</f>
        <v>0</v>
      </c>
      <c r="G16" s="22">
        <f t="shared" si="0"/>
        <v>97.249180327868842</v>
      </c>
      <c r="H16" s="22">
        <f t="shared" si="1"/>
        <v>0.89361894439124023</v>
      </c>
      <c r="I16" s="21">
        <f t="shared" si="2"/>
        <v>89.361894439124029</v>
      </c>
      <c r="J16" s="23">
        <f>[1]学习成绩!E26</f>
        <v>93.94</v>
      </c>
      <c r="K16" s="24">
        <f>[1]智育加分!CR27</f>
        <v>2.083333333333333</v>
      </c>
      <c r="L16" s="21">
        <v>0</v>
      </c>
      <c r="M16" s="22">
        <f t="shared" si="3"/>
        <v>96.023333333333326</v>
      </c>
      <c r="N16" s="26">
        <f t="shared" si="4"/>
        <v>0.76219076617599968</v>
      </c>
      <c r="O16" s="27">
        <f t="shared" si="5"/>
        <v>76.219076617599967</v>
      </c>
      <c r="P16" s="21">
        <v>100</v>
      </c>
      <c r="Q16" s="21">
        <f>[1]文体加分!N29</f>
        <v>0</v>
      </c>
      <c r="R16" s="21">
        <v>0</v>
      </c>
      <c r="S16" s="21">
        <f t="shared" si="6"/>
        <v>100</v>
      </c>
      <c r="T16" s="21">
        <f t="shared" si="7"/>
        <v>0.95238095238095233</v>
      </c>
      <c r="U16" s="28">
        <f t="shared" si="8"/>
        <v>95.238095238095227</v>
      </c>
      <c r="V16" s="27">
        <f t="shared" si="9"/>
        <v>80.749542043954293</v>
      </c>
      <c r="W16" s="21">
        <v>13</v>
      </c>
    </row>
    <row r="17" spans="1:23" ht="15" x14ac:dyDescent="0.2">
      <c r="A17" s="20" t="s">
        <v>53</v>
      </c>
      <c r="B17" s="20" t="s">
        <v>54</v>
      </c>
      <c r="C17" s="21" t="s">
        <v>28</v>
      </c>
      <c r="D17" s="22">
        <f>[1]德育基础分!BN7</f>
        <v>97.22622950819671</v>
      </c>
      <c r="E17" s="21">
        <f>[1]德育加分!AF8</f>
        <v>3</v>
      </c>
      <c r="F17" s="21">
        <f>[1]德育扣分!K7</f>
        <v>0</v>
      </c>
      <c r="G17" s="22">
        <f t="shared" si="0"/>
        <v>100.22622950819671</v>
      </c>
      <c r="H17" s="22">
        <f t="shared" si="1"/>
        <v>0.92097493378833561</v>
      </c>
      <c r="I17" s="21">
        <f t="shared" si="2"/>
        <v>92.097493378833562</v>
      </c>
      <c r="J17" s="23">
        <f>[1]学习成绩!E6</f>
        <v>93.34</v>
      </c>
      <c r="K17" s="24">
        <f>[1]智育加分!CR7</f>
        <v>1.5</v>
      </c>
      <c r="L17" s="21">
        <v>0</v>
      </c>
      <c r="M17" s="22">
        <f t="shared" si="3"/>
        <v>94.84</v>
      </c>
      <c r="N17" s="26">
        <f t="shared" si="4"/>
        <v>0.75279798935118347</v>
      </c>
      <c r="O17" s="27">
        <f t="shared" si="5"/>
        <v>75.27979893511835</v>
      </c>
      <c r="P17" s="21">
        <v>100</v>
      </c>
      <c r="Q17" s="21">
        <f>[1]文体加分!N9</f>
        <v>0</v>
      </c>
      <c r="R17" s="21">
        <v>0</v>
      </c>
      <c r="S17" s="21">
        <f t="shared" si="6"/>
        <v>100</v>
      </c>
      <c r="T17" s="21">
        <f t="shared" si="7"/>
        <v>0.95238095238095233</v>
      </c>
      <c r="U17" s="28">
        <f t="shared" si="8"/>
        <v>95.238095238095227</v>
      </c>
      <c r="V17" s="27">
        <f t="shared" si="9"/>
        <v>80.639167454159079</v>
      </c>
      <c r="W17" s="21">
        <v>14</v>
      </c>
    </row>
    <row r="18" spans="1:23" ht="15" x14ac:dyDescent="0.2">
      <c r="A18" s="20" t="s">
        <v>55</v>
      </c>
      <c r="B18" s="20" t="s">
        <v>56</v>
      </c>
      <c r="C18" s="21" t="s">
        <v>28</v>
      </c>
      <c r="D18" s="22">
        <f>[1]德育基础分!BN25</f>
        <v>97.283606557377041</v>
      </c>
      <c r="E18" s="21">
        <f>[1]德育加分!AF26</f>
        <v>6.8</v>
      </c>
      <c r="F18" s="21">
        <f>[1]德育扣分!K25</f>
        <v>0</v>
      </c>
      <c r="G18" s="22">
        <f t="shared" si="0"/>
        <v>104.08360655737704</v>
      </c>
      <c r="H18" s="22">
        <f t="shared" si="1"/>
        <v>0.9564202218122152</v>
      </c>
      <c r="I18" s="21">
        <f t="shared" si="2"/>
        <v>95.64202218122152</v>
      </c>
      <c r="J18" s="23">
        <f>[1]学习成绩!E24</f>
        <v>93.34</v>
      </c>
      <c r="K18" s="24">
        <f>[1]智育加分!CR25</f>
        <v>0</v>
      </c>
      <c r="L18" s="21">
        <v>0</v>
      </c>
      <c r="M18" s="22">
        <f t="shared" si="3"/>
        <v>93.34</v>
      </c>
      <c r="N18" s="26">
        <f t="shared" si="4"/>
        <v>0.74089165253099398</v>
      </c>
      <c r="O18" s="27">
        <f t="shared" si="5"/>
        <v>74.089165253099395</v>
      </c>
      <c r="P18" s="21">
        <v>100</v>
      </c>
      <c r="Q18" s="21">
        <f>[1]文体加分!N27</f>
        <v>0.5</v>
      </c>
      <c r="R18" s="21">
        <v>0</v>
      </c>
      <c r="S18" s="21">
        <f t="shared" si="6"/>
        <v>100.5</v>
      </c>
      <c r="T18" s="21">
        <f t="shared" si="7"/>
        <v>0.95714285714285718</v>
      </c>
      <c r="U18" s="28">
        <f t="shared" si="8"/>
        <v>95.714285714285722</v>
      </c>
      <c r="V18" s="27">
        <f t="shared" si="9"/>
        <v>80.562248684842444</v>
      </c>
      <c r="W18" s="21">
        <v>15</v>
      </c>
    </row>
    <row r="19" spans="1:23" ht="15" x14ac:dyDescent="0.2">
      <c r="A19" s="20" t="s">
        <v>57</v>
      </c>
      <c r="B19" s="20" t="s">
        <v>58</v>
      </c>
      <c r="C19" s="21" t="s">
        <v>28</v>
      </c>
      <c r="D19" s="22">
        <f>[1]德育基础分!BN11</f>
        <v>97.249180327868842</v>
      </c>
      <c r="E19" s="21">
        <f>[1]德育加分!AF12</f>
        <v>4.5999999999999996</v>
      </c>
      <c r="F19" s="21">
        <f>[1]德育扣分!K11</f>
        <v>0</v>
      </c>
      <c r="G19" s="22">
        <f t="shared" si="0"/>
        <v>101.84918032786884</v>
      </c>
      <c r="H19" s="22">
        <f t="shared" si="1"/>
        <v>0.93588816589358026</v>
      </c>
      <c r="I19" s="21">
        <f t="shared" si="2"/>
        <v>93.588816589358032</v>
      </c>
      <c r="J19" s="23">
        <f>[1]学习成绩!E10</f>
        <v>88.8</v>
      </c>
      <c r="K19" s="24">
        <f>[1]智育加分!CR11</f>
        <v>4.25</v>
      </c>
      <c r="L19" s="21">
        <v>0</v>
      </c>
      <c r="M19" s="22">
        <f t="shared" si="3"/>
        <v>93.05</v>
      </c>
      <c r="N19" s="26">
        <f t="shared" si="4"/>
        <v>0.73858976074575733</v>
      </c>
      <c r="O19" s="27">
        <f t="shared" si="5"/>
        <v>73.858976074575736</v>
      </c>
      <c r="P19" s="21">
        <v>100</v>
      </c>
      <c r="Q19" s="21">
        <f>[1]文体加分!N13</f>
        <v>0</v>
      </c>
      <c r="R19" s="21">
        <v>0</v>
      </c>
      <c r="S19" s="21">
        <f t="shared" si="6"/>
        <v>100</v>
      </c>
      <c r="T19" s="21">
        <f t="shared" si="7"/>
        <v>0.95238095238095233</v>
      </c>
      <c r="U19" s="28">
        <f t="shared" si="8"/>
        <v>95.238095238095227</v>
      </c>
      <c r="V19" s="27">
        <f t="shared" si="9"/>
        <v>79.942856093884131</v>
      </c>
      <c r="W19" s="21">
        <v>16</v>
      </c>
    </row>
    <row r="20" spans="1:23" ht="15" x14ac:dyDescent="0.2">
      <c r="A20" s="20" t="s">
        <v>59</v>
      </c>
      <c r="B20" s="20" t="s">
        <v>60</v>
      </c>
      <c r="C20" s="21" t="s">
        <v>28</v>
      </c>
      <c r="D20" s="22">
        <f>[1]德育基础分!BN53</f>
        <v>97.23770491803279</v>
      </c>
      <c r="E20" s="21">
        <f>[1]德育加分!AF54</f>
        <v>0</v>
      </c>
      <c r="F20" s="21">
        <f>[1]德育扣分!K53</f>
        <v>0</v>
      </c>
      <c r="G20" s="22">
        <f t="shared" si="0"/>
        <v>97.23770491803279</v>
      </c>
      <c r="H20" s="22">
        <f t="shared" si="1"/>
        <v>0.89351349729554663</v>
      </c>
      <c r="I20" s="21">
        <f t="shared" si="2"/>
        <v>89.35134972955467</v>
      </c>
      <c r="J20" s="23">
        <f>[1]学习成绩!E52</f>
        <v>87.42</v>
      </c>
      <c r="K20" s="24">
        <f>[1]智育加分!CR53</f>
        <v>7.054112554112554</v>
      </c>
      <c r="L20" s="21">
        <v>0</v>
      </c>
      <c r="M20" s="22">
        <f t="shared" si="3"/>
        <v>94.474112554112551</v>
      </c>
      <c r="N20" s="26">
        <f t="shared" si="4"/>
        <v>0.74989373657184022</v>
      </c>
      <c r="O20" s="27">
        <f t="shared" si="5"/>
        <v>74.989373657184018</v>
      </c>
      <c r="P20" s="21">
        <v>100</v>
      </c>
      <c r="Q20" s="21">
        <f>[1]文体加分!N55</f>
        <v>0</v>
      </c>
      <c r="R20" s="21">
        <v>0</v>
      </c>
      <c r="S20" s="21">
        <f t="shared" si="6"/>
        <v>100</v>
      </c>
      <c r="T20" s="21">
        <f t="shared" si="7"/>
        <v>0.95238095238095233</v>
      </c>
      <c r="U20" s="28">
        <f t="shared" si="8"/>
        <v>95.238095238095227</v>
      </c>
      <c r="V20" s="27">
        <f t="shared" si="9"/>
        <v>79.886641029749256</v>
      </c>
      <c r="W20" s="21">
        <v>17</v>
      </c>
    </row>
    <row r="21" spans="1:23" ht="15" x14ac:dyDescent="0.2">
      <c r="A21" s="20" t="s">
        <v>61</v>
      </c>
      <c r="B21" s="20" t="s">
        <v>62</v>
      </c>
      <c r="C21" s="21" t="s">
        <v>28</v>
      </c>
      <c r="D21" s="22">
        <f>[1]德育基础分!BN32</f>
        <v>97.295081967213108</v>
      </c>
      <c r="E21" s="21">
        <f>[1]德育加分!AF33</f>
        <v>4</v>
      </c>
      <c r="F21" s="21">
        <f>[1]德育扣分!K32</f>
        <v>0</v>
      </c>
      <c r="G21" s="22">
        <f t="shared" si="0"/>
        <v>101.29508196721311</v>
      </c>
      <c r="H21" s="22">
        <f t="shared" si="1"/>
        <v>0.93079657755865841</v>
      </c>
      <c r="I21" s="21">
        <f t="shared" si="2"/>
        <v>93.079657755865838</v>
      </c>
      <c r="J21" s="23">
        <f>[1]学习成绩!E31</f>
        <v>92.9</v>
      </c>
      <c r="K21" s="24">
        <f>[1]智育加分!CR32</f>
        <v>0</v>
      </c>
      <c r="L21" s="21">
        <v>0</v>
      </c>
      <c r="M21" s="22">
        <f t="shared" si="3"/>
        <v>92.9</v>
      </c>
      <c r="N21" s="26">
        <f t="shared" si="4"/>
        <v>0.73739912706373845</v>
      </c>
      <c r="O21" s="27">
        <f t="shared" si="5"/>
        <v>73.739912706373843</v>
      </c>
      <c r="P21" s="21">
        <v>100</v>
      </c>
      <c r="Q21" s="21">
        <f>[1]文体加分!N34</f>
        <v>0</v>
      </c>
      <c r="R21" s="21">
        <v>0</v>
      </c>
      <c r="S21" s="21">
        <f t="shared" si="6"/>
        <v>100</v>
      </c>
      <c r="T21" s="21">
        <f t="shared" si="7"/>
        <v>0.95238095238095233</v>
      </c>
      <c r="U21" s="28">
        <f t="shared" si="8"/>
        <v>95.238095238095227</v>
      </c>
      <c r="V21" s="27">
        <f t="shared" si="9"/>
        <v>79.757679969444382</v>
      </c>
      <c r="W21" s="21">
        <v>18</v>
      </c>
    </row>
    <row r="22" spans="1:23" ht="15" x14ac:dyDescent="0.2">
      <c r="A22" s="20" t="s">
        <v>63</v>
      </c>
      <c r="B22" s="20" t="s">
        <v>64</v>
      </c>
      <c r="C22" s="21" t="s">
        <v>28</v>
      </c>
      <c r="D22" s="22">
        <f>[1]德育基础分!BN29</f>
        <v>97.214754098360643</v>
      </c>
      <c r="E22" s="21">
        <f>[1]德育加分!AF30</f>
        <v>3</v>
      </c>
      <c r="F22" s="21">
        <f>[1]德育扣分!K29</f>
        <v>0</v>
      </c>
      <c r="G22" s="22">
        <f t="shared" si="0"/>
        <v>100.21475409836064</v>
      </c>
      <c r="H22" s="22">
        <f t="shared" si="1"/>
        <v>0.9208694866926419</v>
      </c>
      <c r="I22" s="21">
        <f t="shared" si="2"/>
        <v>92.086948669264189</v>
      </c>
      <c r="J22" s="23">
        <f>[1]学习成绩!E28</f>
        <v>92.5</v>
      </c>
      <c r="K22" s="24">
        <f>[1]智育加分!CR29</f>
        <v>0</v>
      </c>
      <c r="L22" s="21">
        <v>0</v>
      </c>
      <c r="M22" s="22">
        <f t="shared" si="3"/>
        <v>92.5</v>
      </c>
      <c r="N22" s="26">
        <f t="shared" si="4"/>
        <v>0.7342241039116878</v>
      </c>
      <c r="O22" s="27">
        <f t="shared" si="5"/>
        <v>73.422410391168782</v>
      </c>
      <c r="P22" s="21">
        <v>100</v>
      </c>
      <c r="Q22" s="21">
        <f>[1]文体加分!N31</f>
        <v>0</v>
      </c>
      <c r="R22" s="21">
        <v>0</v>
      </c>
      <c r="S22" s="21">
        <f t="shared" si="6"/>
        <v>100</v>
      </c>
      <c r="T22" s="21">
        <f t="shared" si="7"/>
        <v>0.95238095238095233</v>
      </c>
      <c r="U22" s="28">
        <f t="shared" si="8"/>
        <v>95.238095238095227</v>
      </c>
      <c r="V22" s="27">
        <f t="shared" si="9"/>
        <v>79.336886531480502</v>
      </c>
      <c r="W22" s="21">
        <v>19</v>
      </c>
    </row>
    <row r="23" spans="1:23" ht="15" x14ac:dyDescent="0.2">
      <c r="A23" s="20" t="s">
        <v>65</v>
      </c>
      <c r="B23" s="20" t="s">
        <v>66</v>
      </c>
      <c r="C23" s="21" t="s">
        <v>28</v>
      </c>
      <c r="D23" s="22">
        <f>[1]德育基础分!BN30</f>
        <v>97.260655737704909</v>
      </c>
      <c r="E23" s="21">
        <f>[1]德育加分!AF31</f>
        <v>0</v>
      </c>
      <c r="F23" s="21">
        <f>[1]德育扣分!K30</f>
        <v>0</v>
      </c>
      <c r="G23" s="22">
        <f t="shared" si="0"/>
        <v>97.260655737704909</v>
      </c>
      <c r="H23" s="22">
        <f t="shared" si="1"/>
        <v>0.89372439148693383</v>
      </c>
      <c r="I23" s="21">
        <f t="shared" si="2"/>
        <v>89.372439148693388</v>
      </c>
      <c r="J23" s="23">
        <f>[1]学习成绩!E29</f>
        <v>92.95</v>
      </c>
      <c r="K23" s="24">
        <f>[1]智育加分!CR30</f>
        <v>0</v>
      </c>
      <c r="L23" s="21">
        <v>0</v>
      </c>
      <c r="M23" s="22">
        <f t="shared" si="3"/>
        <v>92.95</v>
      </c>
      <c r="N23" s="26">
        <f t="shared" si="4"/>
        <v>0.73779600495774467</v>
      </c>
      <c r="O23" s="27">
        <f t="shared" si="5"/>
        <v>73.77960049577446</v>
      </c>
      <c r="P23" s="21">
        <v>100</v>
      </c>
      <c r="Q23" s="21">
        <f>[1]文体加分!N32</f>
        <v>0</v>
      </c>
      <c r="R23" s="21">
        <v>0</v>
      </c>
      <c r="S23" s="21">
        <f t="shared" si="6"/>
        <v>100</v>
      </c>
      <c r="T23" s="21">
        <f t="shared" si="7"/>
        <v>0.95238095238095233</v>
      </c>
      <c r="U23" s="28">
        <f t="shared" si="8"/>
        <v>95.238095238095227</v>
      </c>
      <c r="V23" s="27">
        <f t="shared" si="9"/>
        <v>79.044017700590317</v>
      </c>
      <c r="W23" s="21">
        <v>20</v>
      </c>
    </row>
    <row r="24" spans="1:23" ht="15" x14ac:dyDescent="0.2">
      <c r="A24" s="20" t="s">
        <v>67</v>
      </c>
      <c r="B24" s="20" t="s">
        <v>68</v>
      </c>
      <c r="C24" s="21" t="s">
        <v>28</v>
      </c>
      <c r="D24" s="22">
        <f>[1]德育基础分!BN18</f>
        <v>97.283606557377041</v>
      </c>
      <c r="E24" s="21">
        <f>[1]德育加分!AF19</f>
        <v>3</v>
      </c>
      <c r="F24" s="21">
        <f>[1]德育扣分!K18</f>
        <v>0</v>
      </c>
      <c r="G24" s="22">
        <f t="shared" si="0"/>
        <v>100.28360655737704</v>
      </c>
      <c r="H24" s="22">
        <f t="shared" si="1"/>
        <v>0.92150216926680384</v>
      </c>
      <c r="I24" s="21">
        <f t="shared" si="2"/>
        <v>92.150216926680386</v>
      </c>
      <c r="J24" s="23">
        <f>[1]学习成绩!E17</f>
        <v>86.34</v>
      </c>
      <c r="K24" s="24">
        <f>[1]智育加分!CR18</f>
        <v>5.25</v>
      </c>
      <c r="L24" s="21">
        <v>0</v>
      </c>
      <c r="M24" s="22">
        <f t="shared" si="3"/>
        <v>91.59</v>
      </c>
      <c r="N24" s="26">
        <f t="shared" si="4"/>
        <v>0.72700092624077284</v>
      </c>
      <c r="O24" s="27">
        <f t="shared" si="5"/>
        <v>72.700092624077286</v>
      </c>
      <c r="P24" s="21">
        <v>100</v>
      </c>
      <c r="Q24" s="21">
        <f>[1]文体加分!N20</f>
        <v>0</v>
      </c>
      <c r="R24" s="21">
        <v>0</v>
      </c>
      <c r="S24" s="21">
        <f t="shared" si="6"/>
        <v>100</v>
      </c>
      <c r="T24" s="21">
        <f t="shared" si="7"/>
        <v>0.95238095238095233</v>
      </c>
      <c r="U24" s="28">
        <f t="shared" si="8"/>
        <v>95.238095238095227</v>
      </c>
      <c r="V24" s="27">
        <f t="shared" si="9"/>
        <v>78.84391774599969</v>
      </c>
      <c r="W24" s="21">
        <v>21</v>
      </c>
    </row>
    <row r="25" spans="1:23" ht="15" x14ac:dyDescent="0.2">
      <c r="A25" s="20" t="s">
        <v>69</v>
      </c>
      <c r="B25" s="20" t="s">
        <v>70</v>
      </c>
      <c r="C25" s="21" t="s">
        <v>28</v>
      </c>
      <c r="D25" s="22">
        <f>[1]德育基础分!BN50</f>
        <v>97.23770491803279</v>
      </c>
      <c r="E25" s="21">
        <f>[1]德育加分!AF51</f>
        <v>3.5</v>
      </c>
      <c r="F25" s="21">
        <f>[1]德育扣分!K50</f>
        <v>0</v>
      </c>
      <c r="G25" s="22">
        <f t="shared" si="0"/>
        <v>100.73770491803279</v>
      </c>
      <c r="H25" s="22">
        <f t="shared" si="1"/>
        <v>0.92567486148210987</v>
      </c>
      <c r="I25" s="21">
        <f t="shared" si="2"/>
        <v>92.567486148210989</v>
      </c>
      <c r="J25" s="23">
        <f>[1]学习成绩!E49</f>
        <v>91.22</v>
      </c>
      <c r="K25" s="24">
        <f>[1]智育加分!CR50</f>
        <v>0</v>
      </c>
      <c r="L25" s="21">
        <v>0</v>
      </c>
      <c r="M25" s="22">
        <f t="shared" si="3"/>
        <v>91.22</v>
      </c>
      <c r="N25" s="26">
        <f t="shared" si="4"/>
        <v>0.72406402982512608</v>
      </c>
      <c r="O25" s="27">
        <f t="shared" si="5"/>
        <v>72.406402982512603</v>
      </c>
      <c r="P25" s="21">
        <v>100</v>
      </c>
      <c r="Q25" s="21">
        <f>[1]文体加分!N52</f>
        <v>0</v>
      </c>
      <c r="R25" s="21">
        <v>0</v>
      </c>
      <c r="S25" s="21">
        <f t="shared" si="6"/>
        <v>100</v>
      </c>
      <c r="T25" s="21">
        <f t="shared" si="7"/>
        <v>0.95238095238095233</v>
      </c>
      <c r="U25" s="28">
        <f t="shared" si="8"/>
        <v>95.238095238095227</v>
      </c>
      <c r="V25" s="27">
        <f t="shared" si="9"/>
        <v>78.721788841210525</v>
      </c>
      <c r="W25" s="21">
        <v>22</v>
      </c>
    </row>
    <row r="26" spans="1:23" ht="15" x14ac:dyDescent="0.2">
      <c r="A26" s="20" t="s">
        <v>71</v>
      </c>
      <c r="B26" s="20" t="s">
        <v>72</v>
      </c>
      <c r="C26" s="21" t="s">
        <v>28</v>
      </c>
      <c r="D26" s="22">
        <f>[1]德育基础分!BN19</f>
        <v>97.14590163934426</v>
      </c>
      <c r="E26" s="21">
        <f>[1]德育加分!AF20</f>
        <v>0</v>
      </c>
      <c r="F26" s="21">
        <f>[1]德育扣分!K19</f>
        <v>0</v>
      </c>
      <c r="G26" s="22">
        <f t="shared" si="0"/>
        <v>97.14590163934426</v>
      </c>
      <c r="H26" s="22">
        <f t="shared" si="1"/>
        <v>0.89266992052999738</v>
      </c>
      <c r="I26" s="21">
        <f t="shared" si="2"/>
        <v>89.26699205299974</v>
      </c>
      <c r="J26" s="23">
        <f>[1]学习成绩!E18</f>
        <v>88.35</v>
      </c>
      <c r="K26" s="24">
        <f>[1]智育加分!CR19</f>
        <v>3.75</v>
      </c>
      <c r="L26" s="21">
        <v>0</v>
      </c>
      <c r="M26" s="22">
        <f t="shared" si="3"/>
        <v>92.1</v>
      </c>
      <c r="N26" s="26">
        <f t="shared" si="4"/>
        <v>0.73104908075963726</v>
      </c>
      <c r="O26" s="27">
        <f t="shared" si="5"/>
        <v>73.104908075963721</v>
      </c>
      <c r="P26" s="21">
        <v>100</v>
      </c>
      <c r="Q26" s="21">
        <f>[1]文体加分!N21</f>
        <v>0</v>
      </c>
      <c r="R26" s="21">
        <v>0</v>
      </c>
      <c r="S26" s="21">
        <f t="shared" si="6"/>
        <v>100</v>
      </c>
      <c r="T26" s="21">
        <f t="shared" si="7"/>
        <v>0.95238095238095233</v>
      </c>
      <c r="U26" s="28">
        <f t="shared" si="8"/>
        <v>95.238095238095227</v>
      </c>
      <c r="V26" s="27">
        <f t="shared" si="9"/>
        <v>78.550643587584062</v>
      </c>
      <c r="W26" s="21">
        <v>23</v>
      </c>
    </row>
    <row r="27" spans="1:23" ht="15" x14ac:dyDescent="0.2">
      <c r="A27" s="20" t="s">
        <v>73</v>
      </c>
      <c r="B27" s="20" t="s">
        <v>74</v>
      </c>
      <c r="C27" s="21" t="s">
        <v>28</v>
      </c>
      <c r="D27" s="22">
        <f>[1]德育基础分!BN55</f>
        <v>97.23770491803279</v>
      </c>
      <c r="E27" s="21">
        <f>[1]德育加分!AF56</f>
        <v>3</v>
      </c>
      <c r="F27" s="21">
        <f>[1]德育扣分!K55</f>
        <v>0</v>
      </c>
      <c r="G27" s="22">
        <f t="shared" si="0"/>
        <v>100.23770491803279</v>
      </c>
      <c r="H27" s="22">
        <f t="shared" si="1"/>
        <v>0.92108038088402933</v>
      </c>
      <c r="I27" s="21">
        <f t="shared" si="2"/>
        <v>92.108038088402935</v>
      </c>
      <c r="J27" s="23">
        <f>[1]学习成绩!E54</f>
        <v>90.64</v>
      </c>
      <c r="K27" s="24">
        <f>[1]智育加分!CR55</f>
        <v>0.375</v>
      </c>
      <c r="L27" s="21">
        <v>0</v>
      </c>
      <c r="M27" s="22">
        <f t="shared" si="3"/>
        <v>91.015000000000001</v>
      </c>
      <c r="N27" s="26">
        <f t="shared" si="4"/>
        <v>0.7224368304597002</v>
      </c>
      <c r="O27" s="27">
        <f t="shared" si="5"/>
        <v>72.243683045970016</v>
      </c>
      <c r="P27" s="21">
        <v>100</v>
      </c>
      <c r="Q27" s="21">
        <f>[1]文体加分!N57</f>
        <v>0</v>
      </c>
      <c r="R27" s="21">
        <v>0</v>
      </c>
      <c r="S27" s="21">
        <f t="shared" si="6"/>
        <v>100</v>
      </c>
      <c r="T27" s="21">
        <f t="shared" si="7"/>
        <v>0.95238095238095233</v>
      </c>
      <c r="U27" s="28">
        <f t="shared" si="8"/>
        <v>95.238095238095227</v>
      </c>
      <c r="V27" s="27">
        <f t="shared" si="9"/>
        <v>78.51599527366912</v>
      </c>
      <c r="W27" s="21">
        <v>24</v>
      </c>
    </row>
    <row r="28" spans="1:23" ht="15" x14ac:dyDescent="0.2">
      <c r="A28" s="20" t="s">
        <v>75</v>
      </c>
      <c r="B28" s="20" t="s">
        <v>76</v>
      </c>
      <c r="C28" s="21" t="s">
        <v>28</v>
      </c>
      <c r="D28" s="22">
        <f>[1]德育基础分!BN40</f>
        <v>97.23770491803279</v>
      </c>
      <c r="E28" s="21">
        <f>[1]德育加分!AF41</f>
        <v>3</v>
      </c>
      <c r="F28" s="21">
        <f>[1]德育扣分!K40</f>
        <v>0</v>
      </c>
      <c r="G28" s="22">
        <f t="shared" si="0"/>
        <v>100.23770491803279</v>
      </c>
      <c r="H28" s="22">
        <f t="shared" si="1"/>
        <v>0.92108038088402933</v>
      </c>
      <c r="I28" s="21">
        <f t="shared" si="2"/>
        <v>92.108038088402935</v>
      </c>
      <c r="J28" s="23">
        <f>[1]学习成绩!E39</f>
        <v>90.7</v>
      </c>
      <c r="K28" s="24">
        <f>[1]智育加分!CR40</f>
        <v>0</v>
      </c>
      <c r="L28" s="21">
        <v>0</v>
      </c>
      <c r="M28" s="22">
        <f t="shared" si="3"/>
        <v>90.7</v>
      </c>
      <c r="N28" s="26">
        <f t="shared" si="4"/>
        <v>0.71993649972746043</v>
      </c>
      <c r="O28" s="27">
        <f t="shared" si="5"/>
        <v>71.993649972746041</v>
      </c>
      <c r="P28" s="21">
        <v>100</v>
      </c>
      <c r="Q28" s="21">
        <f>[1]文体加分!N42</f>
        <v>0</v>
      </c>
      <c r="R28" s="21">
        <v>0</v>
      </c>
      <c r="S28" s="21">
        <f t="shared" si="6"/>
        <v>100</v>
      </c>
      <c r="T28" s="21">
        <f t="shared" si="7"/>
        <v>0.95238095238095233</v>
      </c>
      <c r="U28" s="28">
        <f t="shared" si="8"/>
        <v>95.238095238095227</v>
      </c>
      <c r="V28" s="27">
        <f t="shared" si="9"/>
        <v>78.340972122412339</v>
      </c>
      <c r="W28" s="21">
        <v>25</v>
      </c>
    </row>
    <row r="29" spans="1:23" ht="15" x14ac:dyDescent="0.2">
      <c r="A29" s="20" t="s">
        <v>77</v>
      </c>
      <c r="B29" s="20" t="s">
        <v>78</v>
      </c>
      <c r="C29" s="21" t="s">
        <v>28</v>
      </c>
      <c r="D29" s="22">
        <f>[1]德育基础分!BN20</f>
        <v>97.249180327868842</v>
      </c>
      <c r="E29" s="21">
        <f>[1]德育加分!AF21</f>
        <v>4</v>
      </c>
      <c r="F29" s="21">
        <f>[1]德育扣分!K20</f>
        <v>0</v>
      </c>
      <c r="G29" s="22">
        <f t="shared" si="0"/>
        <v>101.24918032786884</v>
      </c>
      <c r="H29" s="22">
        <f t="shared" si="1"/>
        <v>0.93037478917588379</v>
      </c>
      <c r="I29" s="21">
        <f t="shared" si="2"/>
        <v>93.037478917588373</v>
      </c>
      <c r="J29" s="23">
        <f>[1]学习成绩!E19</f>
        <v>90.149999999999991</v>
      </c>
      <c r="K29" s="24">
        <f>[1]智育加分!CR20</f>
        <v>0.125</v>
      </c>
      <c r="L29" s="21">
        <v>0</v>
      </c>
      <c r="M29" s="22">
        <f t="shared" si="3"/>
        <v>90.274999999999991</v>
      </c>
      <c r="N29" s="26">
        <f t="shared" si="4"/>
        <v>0.71656303762840667</v>
      </c>
      <c r="O29" s="27">
        <f t="shared" si="5"/>
        <v>71.656303762840665</v>
      </c>
      <c r="P29" s="21">
        <v>100</v>
      </c>
      <c r="Q29" s="21">
        <f>[1]文体加分!N22</f>
        <v>0</v>
      </c>
      <c r="R29" s="21">
        <v>0</v>
      </c>
      <c r="S29" s="21">
        <f t="shared" si="6"/>
        <v>100</v>
      </c>
      <c r="T29" s="21">
        <f t="shared" si="7"/>
        <v>0.95238095238095233</v>
      </c>
      <c r="U29" s="28">
        <f t="shared" si="8"/>
        <v>95.238095238095227</v>
      </c>
      <c r="V29" s="27">
        <f t="shared" si="9"/>
        <v>78.290717941315648</v>
      </c>
      <c r="W29" s="21">
        <v>26</v>
      </c>
    </row>
    <row r="30" spans="1:23" ht="15" x14ac:dyDescent="0.2">
      <c r="A30" s="20" t="s">
        <v>79</v>
      </c>
      <c r="B30" s="20" t="s">
        <v>80</v>
      </c>
      <c r="C30" s="21" t="s">
        <v>28</v>
      </c>
      <c r="D30" s="22">
        <f>[1]德育基础分!BN48</f>
        <v>97.203278688524591</v>
      </c>
      <c r="E30" s="21">
        <f>[1]德育加分!AF49</f>
        <v>0</v>
      </c>
      <c r="F30" s="21">
        <f>[1]德育扣分!K48</f>
        <v>0</v>
      </c>
      <c r="G30" s="22">
        <f t="shared" si="0"/>
        <v>97.203278688524591</v>
      </c>
      <c r="H30" s="22">
        <f t="shared" si="1"/>
        <v>0.89319715600846572</v>
      </c>
      <c r="I30" s="21">
        <f t="shared" si="2"/>
        <v>89.319715600846578</v>
      </c>
      <c r="J30" s="23">
        <f>[1]学习成绩!E47</f>
        <v>89.300000000000011</v>
      </c>
      <c r="K30" s="24">
        <f>[1]智育加分!CR48</f>
        <v>2.2727272727272729</v>
      </c>
      <c r="L30" s="21">
        <v>0</v>
      </c>
      <c r="M30" s="22">
        <f t="shared" si="3"/>
        <v>91.572727272727278</v>
      </c>
      <c r="N30" s="26">
        <f t="shared" si="4"/>
        <v>0.72686382296829799</v>
      </c>
      <c r="O30" s="27">
        <f t="shared" si="5"/>
        <v>72.686382296829805</v>
      </c>
      <c r="P30" s="21">
        <v>100</v>
      </c>
      <c r="Q30" s="21">
        <f>[1]文体加分!N50</f>
        <v>0</v>
      </c>
      <c r="R30" s="21">
        <v>0</v>
      </c>
      <c r="S30" s="21">
        <f t="shared" si="6"/>
        <v>100</v>
      </c>
      <c r="T30" s="21">
        <f t="shared" si="7"/>
        <v>0.95238095238095233</v>
      </c>
      <c r="U30" s="28">
        <f t="shared" si="8"/>
        <v>95.238095238095227</v>
      </c>
      <c r="V30" s="27">
        <f t="shared" si="9"/>
        <v>78.268220251759686</v>
      </c>
      <c r="W30" s="21">
        <v>27</v>
      </c>
    </row>
    <row r="31" spans="1:23" ht="15" x14ac:dyDescent="0.2">
      <c r="A31" s="20" t="s">
        <v>81</v>
      </c>
      <c r="B31" s="20" t="s">
        <v>82</v>
      </c>
      <c r="C31" s="21" t="s">
        <v>28</v>
      </c>
      <c r="D31" s="22">
        <f>[1]德育基础分!BN36</f>
        <v>97.22622950819671</v>
      </c>
      <c r="E31" s="21">
        <f>[1]德育加分!AF37</f>
        <v>4.5999999999999996</v>
      </c>
      <c r="F31" s="21">
        <f>[1]德育扣分!K36</f>
        <v>0</v>
      </c>
      <c r="G31" s="22">
        <f t="shared" si="0"/>
        <v>101.8262295081967</v>
      </c>
      <c r="H31" s="22">
        <f t="shared" si="1"/>
        <v>0.93567727170219295</v>
      </c>
      <c r="I31" s="21">
        <f t="shared" si="2"/>
        <v>93.5677271702193</v>
      </c>
      <c r="J31" s="23">
        <f>[1]学习成绩!E35</f>
        <v>90.02</v>
      </c>
      <c r="K31" s="24">
        <f>[1]智育加分!CR36</f>
        <v>0</v>
      </c>
      <c r="L31" s="21">
        <v>0</v>
      </c>
      <c r="M31" s="22">
        <f t="shared" si="3"/>
        <v>90.02</v>
      </c>
      <c r="N31" s="26">
        <f t="shared" si="4"/>
        <v>0.71453896036897446</v>
      </c>
      <c r="O31" s="27">
        <f t="shared" si="5"/>
        <v>71.453896036897447</v>
      </c>
      <c r="P31" s="21">
        <v>100</v>
      </c>
      <c r="Q31" s="21">
        <f>[1]文体加分!N38</f>
        <v>0</v>
      </c>
      <c r="R31" s="21">
        <v>0</v>
      </c>
      <c r="S31" s="21">
        <f t="shared" si="6"/>
        <v>100</v>
      </c>
      <c r="T31" s="21">
        <f t="shared" si="7"/>
        <v>0.95238095238095233</v>
      </c>
      <c r="U31" s="28">
        <f t="shared" si="8"/>
        <v>95.238095238095227</v>
      </c>
      <c r="V31" s="27">
        <f t="shared" si="9"/>
        <v>78.255082183681594</v>
      </c>
      <c r="W31" s="21">
        <v>28</v>
      </c>
    </row>
    <row r="32" spans="1:23" ht="15" x14ac:dyDescent="0.2">
      <c r="A32" s="20" t="s">
        <v>83</v>
      </c>
      <c r="B32" s="20" t="s">
        <v>84</v>
      </c>
      <c r="C32" s="21" t="s">
        <v>28</v>
      </c>
      <c r="D32" s="22">
        <f>[1]德育基础分!BN24</f>
        <v>97.180327868852444</v>
      </c>
      <c r="E32" s="21">
        <f>[1]德育加分!AF25</f>
        <v>4.5999999999999996</v>
      </c>
      <c r="F32" s="21">
        <f>[1]德育扣分!K24</f>
        <v>0</v>
      </c>
      <c r="G32" s="22">
        <f t="shared" si="0"/>
        <v>101.78032786885244</v>
      </c>
      <c r="H32" s="22">
        <f t="shared" si="1"/>
        <v>0.93525548331941832</v>
      </c>
      <c r="I32" s="21">
        <f t="shared" si="2"/>
        <v>93.525548331941835</v>
      </c>
      <c r="J32" s="23">
        <f>[1]学习成绩!E23</f>
        <v>89.300000000000011</v>
      </c>
      <c r="K32" s="24">
        <f>[1]智育加分!CR24</f>
        <v>0.5</v>
      </c>
      <c r="L32" s="21">
        <v>0</v>
      </c>
      <c r="M32" s="22">
        <f t="shared" si="3"/>
        <v>89.800000000000011</v>
      </c>
      <c r="N32" s="26">
        <f t="shared" si="4"/>
        <v>0.71279269763534681</v>
      </c>
      <c r="O32" s="27">
        <f t="shared" si="5"/>
        <v>71.279269763534685</v>
      </c>
      <c r="P32" s="21">
        <v>100</v>
      </c>
      <c r="Q32" s="21">
        <f>[1]文体加分!N26</f>
        <v>0</v>
      </c>
      <c r="R32" s="21">
        <v>0</v>
      </c>
      <c r="S32" s="21">
        <f t="shared" si="6"/>
        <v>100</v>
      </c>
      <c r="T32" s="21">
        <f t="shared" si="7"/>
        <v>0.95238095238095233</v>
      </c>
      <c r="U32" s="28">
        <f t="shared" si="8"/>
        <v>95.238095238095227</v>
      </c>
      <c r="V32" s="27">
        <f t="shared" si="9"/>
        <v>78.124408024672164</v>
      </c>
      <c r="W32" s="21">
        <v>29</v>
      </c>
    </row>
    <row r="33" spans="1:23" ht="15" x14ac:dyDescent="0.2">
      <c r="A33" s="20" t="s">
        <v>85</v>
      </c>
      <c r="B33" s="20" t="s">
        <v>86</v>
      </c>
      <c r="C33" s="21" t="s">
        <v>28</v>
      </c>
      <c r="D33" s="22">
        <f>[1]德育基础分!BN5</f>
        <v>97.249180327868842</v>
      </c>
      <c r="E33" s="21">
        <f>[1]德育加分!AF6</f>
        <v>0</v>
      </c>
      <c r="F33" s="21">
        <f>[1]德育扣分!K5</f>
        <v>0</v>
      </c>
      <c r="G33" s="22">
        <f t="shared" si="0"/>
        <v>97.249180327868842</v>
      </c>
      <c r="H33" s="22">
        <f t="shared" si="1"/>
        <v>0.89361894439124023</v>
      </c>
      <c r="I33" s="21">
        <f t="shared" si="2"/>
        <v>89.361894439124029</v>
      </c>
      <c r="J33" s="23">
        <f>[1]学习成绩!E4</f>
        <v>91.274999999999991</v>
      </c>
      <c r="K33" s="24">
        <f>[1]智育加分!CR5</f>
        <v>0</v>
      </c>
      <c r="L33" s="21">
        <v>0</v>
      </c>
      <c r="M33" s="22">
        <f t="shared" si="3"/>
        <v>91.274999999999991</v>
      </c>
      <c r="N33" s="26">
        <f t="shared" si="4"/>
        <v>0.72450059550853296</v>
      </c>
      <c r="O33" s="27">
        <f t="shared" si="5"/>
        <v>72.450059550853297</v>
      </c>
      <c r="P33" s="21">
        <v>100</v>
      </c>
      <c r="Q33" s="21">
        <f>[1]文体加分!N7</f>
        <v>0</v>
      </c>
      <c r="R33" s="21">
        <v>0</v>
      </c>
      <c r="S33" s="21">
        <f t="shared" si="6"/>
        <v>100</v>
      </c>
      <c r="T33" s="21">
        <f t="shared" si="7"/>
        <v>0.95238095238095233</v>
      </c>
      <c r="U33" s="28">
        <f t="shared" si="8"/>
        <v>95.238095238095227</v>
      </c>
      <c r="V33" s="27">
        <f t="shared" si="9"/>
        <v>78.111230097231626</v>
      </c>
      <c r="W33" s="21">
        <v>30</v>
      </c>
    </row>
    <row r="34" spans="1:23" ht="15" x14ac:dyDescent="0.2">
      <c r="A34" s="20" t="s">
        <v>87</v>
      </c>
      <c r="B34" s="20" t="s">
        <v>88</v>
      </c>
      <c r="C34" s="21" t="s">
        <v>28</v>
      </c>
      <c r="D34" s="22">
        <f>[1]德育基础分!BN3</f>
        <v>97.214754098360643</v>
      </c>
      <c r="E34" s="21">
        <f>[1]德育加分!AF4</f>
        <v>8</v>
      </c>
      <c r="F34" s="21">
        <f>[1]德育扣分!K3</f>
        <v>0</v>
      </c>
      <c r="G34" s="22">
        <f t="shared" si="0"/>
        <v>105.21475409836064</v>
      </c>
      <c r="H34" s="22">
        <f t="shared" si="1"/>
        <v>0.96681429267344643</v>
      </c>
      <c r="I34" s="21">
        <f t="shared" si="2"/>
        <v>96.68142926734464</v>
      </c>
      <c r="J34" s="23">
        <f>[1]学习成绩!E2</f>
        <v>87.800000000000011</v>
      </c>
      <c r="K34" s="24">
        <f>[1]智育加分!CR3</f>
        <v>0.375</v>
      </c>
      <c r="L34" s="21">
        <v>0</v>
      </c>
      <c r="M34" s="22">
        <f t="shared" si="3"/>
        <v>88.175000000000011</v>
      </c>
      <c r="N34" s="26">
        <f t="shared" si="4"/>
        <v>0.69989416608014143</v>
      </c>
      <c r="O34" s="27">
        <f t="shared" si="5"/>
        <v>69.989416608014139</v>
      </c>
      <c r="P34" s="21">
        <v>100</v>
      </c>
      <c r="Q34" s="21">
        <f>[1]文体加分!N5</f>
        <v>0</v>
      </c>
      <c r="R34" s="21">
        <v>0</v>
      </c>
      <c r="S34" s="21">
        <f t="shared" si="6"/>
        <v>100</v>
      </c>
      <c r="T34" s="21">
        <f t="shared" si="7"/>
        <v>0.95238095238095233</v>
      </c>
      <c r="U34" s="28">
        <f t="shared" si="8"/>
        <v>95.238095238095227</v>
      </c>
      <c r="V34" s="27">
        <f t="shared" si="9"/>
        <v>77.852687002888345</v>
      </c>
      <c r="W34" s="21">
        <v>31</v>
      </c>
    </row>
    <row r="35" spans="1:23" ht="15" x14ac:dyDescent="0.2">
      <c r="A35" s="20" t="s">
        <v>89</v>
      </c>
      <c r="B35" s="20" t="s">
        <v>90</v>
      </c>
      <c r="C35" s="21" t="s">
        <v>28</v>
      </c>
      <c r="D35" s="22">
        <f>[1]德育基础分!BN43</f>
        <v>97.22622950819671</v>
      </c>
      <c r="E35" s="21">
        <f>[1]德育加分!AF44</f>
        <v>3</v>
      </c>
      <c r="F35" s="21">
        <f>[1]德育扣分!K43</f>
        <v>0</v>
      </c>
      <c r="G35" s="22">
        <f t="shared" si="0"/>
        <v>100.22622950819671</v>
      </c>
      <c r="H35" s="22">
        <f t="shared" si="1"/>
        <v>0.92097493378833561</v>
      </c>
      <c r="I35" s="21">
        <f t="shared" si="2"/>
        <v>92.097493378833562</v>
      </c>
      <c r="J35" s="23">
        <f>[1]学习成绩!E42</f>
        <v>89.8</v>
      </c>
      <c r="K35" s="24">
        <f>[1]智育加分!CR43</f>
        <v>0</v>
      </c>
      <c r="L35" s="21">
        <v>0</v>
      </c>
      <c r="M35" s="22">
        <f t="shared" si="3"/>
        <v>89.8</v>
      </c>
      <c r="N35" s="26">
        <f t="shared" si="4"/>
        <v>0.71279269763534669</v>
      </c>
      <c r="O35" s="27">
        <f t="shared" si="5"/>
        <v>71.279269763534671</v>
      </c>
      <c r="P35" s="21">
        <v>100</v>
      </c>
      <c r="Q35" s="21">
        <f>[1]文体加分!N45</f>
        <v>0</v>
      </c>
      <c r="R35" s="21">
        <v>0</v>
      </c>
      <c r="S35" s="21">
        <f t="shared" si="6"/>
        <v>100</v>
      </c>
      <c r="T35" s="21">
        <f t="shared" si="7"/>
        <v>0.95238095238095233</v>
      </c>
      <c r="U35" s="28">
        <f t="shared" si="8"/>
        <v>95.238095238095227</v>
      </c>
      <c r="V35" s="27">
        <f t="shared" si="9"/>
        <v>77.838797034050501</v>
      </c>
      <c r="W35" s="21">
        <v>32</v>
      </c>
    </row>
    <row r="36" spans="1:23" ht="15" x14ac:dyDescent="0.2">
      <c r="A36" s="20" t="s">
        <v>91</v>
      </c>
      <c r="B36" s="20" t="s">
        <v>92</v>
      </c>
      <c r="C36" s="21" t="s">
        <v>28</v>
      </c>
      <c r="D36" s="22">
        <f>[1]德育基础分!BN35</f>
        <v>97.214754098360643</v>
      </c>
      <c r="E36" s="21">
        <f>[1]德育加分!AF36</f>
        <v>4</v>
      </c>
      <c r="F36" s="21">
        <f>[1]德育扣分!K35</f>
        <v>0</v>
      </c>
      <c r="G36" s="22">
        <f t="shared" si="0"/>
        <v>101.21475409836064</v>
      </c>
      <c r="H36" s="22">
        <f t="shared" si="1"/>
        <v>0.93005844788880287</v>
      </c>
      <c r="I36" s="21">
        <f t="shared" si="2"/>
        <v>93.005844788880282</v>
      </c>
      <c r="J36" s="23">
        <f>[1]学习成绩!E34</f>
        <v>89</v>
      </c>
      <c r="K36" s="24">
        <f>[1]智育加分!CR35</f>
        <v>0</v>
      </c>
      <c r="L36" s="21">
        <v>0</v>
      </c>
      <c r="M36" s="22">
        <f t="shared" si="3"/>
        <v>89</v>
      </c>
      <c r="N36" s="26">
        <f t="shared" si="4"/>
        <v>0.70644265133124562</v>
      </c>
      <c r="O36" s="27">
        <f t="shared" si="5"/>
        <v>70.644265133124563</v>
      </c>
      <c r="P36" s="21">
        <v>100</v>
      </c>
      <c r="Q36" s="21">
        <f>[1]文体加分!N37</f>
        <v>0</v>
      </c>
      <c r="R36" s="21">
        <v>0</v>
      </c>
      <c r="S36" s="21">
        <f t="shared" si="6"/>
        <v>100</v>
      </c>
      <c r="T36" s="21">
        <f t="shared" si="7"/>
        <v>0.95238095238095233</v>
      </c>
      <c r="U36" s="28">
        <f t="shared" si="8"/>
        <v>95.238095238095227</v>
      </c>
      <c r="V36" s="27">
        <f t="shared" si="9"/>
        <v>77.57596407477277</v>
      </c>
      <c r="W36" s="21">
        <v>33</v>
      </c>
    </row>
    <row r="37" spans="1:23" ht="15" x14ac:dyDescent="0.2">
      <c r="A37" s="20" t="s">
        <v>93</v>
      </c>
      <c r="B37" s="20" t="s">
        <v>94</v>
      </c>
      <c r="C37" s="21" t="s">
        <v>28</v>
      </c>
      <c r="D37" s="22">
        <f>[1]德育基础分!BN15</f>
        <v>97.22622950819671</v>
      </c>
      <c r="E37" s="21">
        <f>[1]德育加分!AF16</f>
        <v>0</v>
      </c>
      <c r="F37" s="21">
        <f>[1]德育扣分!K15</f>
        <v>0</v>
      </c>
      <c r="G37" s="22">
        <f t="shared" si="0"/>
        <v>97.22622950819671</v>
      </c>
      <c r="H37" s="22">
        <f t="shared" si="1"/>
        <v>0.89340805019985292</v>
      </c>
      <c r="I37" s="21">
        <f t="shared" si="2"/>
        <v>89.340805019985297</v>
      </c>
      <c r="J37" s="23">
        <f>[1]学习成绩!E14</f>
        <v>90.25</v>
      </c>
      <c r="K37" s="24">
        <f>[1]智育加分!CR15</f>
        <v>0</v>
      </c>
      <c r="L37" s="21">
        <v>0</v>
      </c>
      <c r="M37" s="22">
        <f t="shared" si="3"/>
        <v>90.25</v>
      </c>
      <c r="N37" s="26">
        <f t="shared" si="4"/>
        <v>0.71636459868140356</v>
      </c>
      <c r="O37" s="27">
        <f t="shared" si="5"/>
        <v>71.636459868140349</v>
      </c>
      <c r="P37" s="21">
        <v>100</v>
      </c>
      <c r="Q37" s="21">
        <f>[1]文体加分!N17</f>
        <v>0</v>
      </c>
      <c r="R37" s="21">
        <v>0</v>
      </c>
      <c r="S37" s="21">
        <f t="shared" si="6"/>
        <v>100</v>
      </c>
      <c r="T37" s="21">
        <f t="shared" si="7"/>
        <v>0.95238095238095233</v>
      </c>
      <c r="U37" s="28">
        <f t="shared" si="8"/>
        <v>95.238095238095227</v>
      </c>
      <c r="V37" s="27">
        <f t="shared" si="9"/>
        <v>77.537492435504817</v>
      </c>
      <c r="W37" s="21">
        <v>34</v>
      </c>
    </row>
    <row r="38" spans="1:23" ht="15" x14ac:dyDescent="0.2">
      <c r="A38" s="20" t="s">
        <v>95</v>
      </c>
      <c r="B38" s="20" t="s">
        <v>96</v>
      </c>
      <c r="C38" s="21" t="s">
        <v>28</v>
      </c>
      <c r="D38" s="22">
        <f>[1]德育基础分!BN21</f>
        <v>97.260655737704909</v>
      </c>
      <c r="E38" s="21">
        <f>[1]德育加分!AF22</f>
        <v>0</v>
      </c>
      <c r="F38" s="21">
        <f>[1]德育扣分!K21</f>
        <v>0</v>
      </c>
      <c r="G38" s="22">
        <f t="shared" si="0"/>
        <v>97.260655737704909</v>
      </c>
      <c r="H38" s="22">
        <f t="shared" si="1"/>
        <v>0.89372439148693383</v>
      </c>
      <c r="I38" s="21">
        <f t="shared" si="2"/>
        <v>89.372439148693388</v>
      </c>
      <c r="J38" s="23">
        <f>[1]学习成绩!E20</f>
        <v>90.100000000000009</v>
      </c>
      <c r="K38" s="24">
        <f>[1]智育加分!CR21</f>
        <v>0</v>
      </c>
      <c r="L38" s="21">
        <v>0</v>
      </c>
      <c r="M38" s="22">
        <f t="shared" si="3"/>
        <v>90.100000000000009</v>
      </c>
      <c r="N38" s="26">
        <f t="shared" si="4"/>
        <v>0.71517396499938468</v>
      </c>
      <c r="O38" s="27">
        <f t="shared" si="5"/>
        <v>71.517396499938471</v>
      </c>
      <c r="P38" s="21">
        <v>100</v>
      </c>
      <c r="Q38" s="21">
        <f>[1]文体加分!N23</f>
        <v>0</v>
      </c>
      <c r="R38" s="21">
        <v>0</v>
      </c>
      <c r="S38" s="21">
        <f t="shared" si="6"/>
        <v>100</v>
      </c>
      <c r="T38" s="21">
        <f t="shared" si="7"/>
        <v>0.95238095238095233</v>
      </c>
      <c r="U38" s="28">
        <f t="shared" si="8"/>
        <v>95.238095238095227</v>
      </c>
      <c r="V38" s="27">
        <f t="shared" si="9"/>
        <v>77.46047490350513</v>
      </c>
      <c r="W38" s="21">
        <v>35</v>
      </c>
    </row>
    <row r="39" spans="1:23" ht="15" x14ac:dyDescent="0.2">
      <c r="A39" s="20" t="s">
        <v>97</v>
      </c>
      <c r="B39" s="20" t="s">
        <v>98</v>
      </c>
      <c r="C39" s="21" t="s">
        <v>28</v>
      </c>
      <c r="D39" s="22">
        <f>[1]德育基础分!BN34</f>
        <v>94.22622950819671</v>
      </c>
      <c r="E39" s="21">
        <f>[1]德育加分!AF35</f>
        <v>3</v>
      </c>
      <c r="F39" s="21">
        <f>[1]德育扣分!K34</f>
        <v>0</v>
      </c>
      <c r="G39" s="22">
        <f t="shared" si="0"/>
        <v>97.22622950819671</v>
      </c>
      <c r="H39" s="22">
        <f t="shared" si="1"/>
        <v>0.89340805019985292</v>
      </c>
      <c r="I39" s="21">
        <f t="shared" si="2"/>
        <v>89.340805019985297</v>
      </c>
      <c r="J39" s="23">
        <f>[1]学习成绩!E33</f>
        <v>90.02</v>
      </c>
      <c r="K39" s="24">
        <f>[1]智育加分!CR34</f>
        <v>0</v>
      </c>
      <c r="L39" s="21">
        <v>0</v>
      </c>
      <c r="M39" s="22">
        <f t="shared" si="3"/>
        <v>90.02</v>
      </c>
      <c r="N39" s="26">
        <f t="shared" si="4"/>
        <v>0.71453896036897446</v>
      </c>
      <c r="O39" s="27">
        <f t="shared" si="5"/>
        <v>71.453896036897447</v>
      </c>
      <c r="P39" s="21">
        <v>100</v>
      </c>
      <c r="Q39" s="21">
        <f>[1]文体加分!N36</f>
        <v>0</v>
      </c>
      <c r="R39" s="21">
        <v>0</v>
      </c>
      <c r="S39" s="21">
        <f t="shared" si="6"/>
        <v>100</v>
      </c>
      <c r="T39" s="21">
        <f t="shared" si="7"/>
        <v>0.95238095238095233</v>
      </c>
      <c r="U39" s="28">
        <f t="shared" si="8"/>
        <v>95.238095238095227</v>
      </c>
      <c r="V39" s="27">
        <f t="shared" si="9"/>
        <v>77.409697753634788</v>
      </c>
      <c r="W39" s="21">
        <v>36</v>
      </c>
    </row>
    <row r="40" spans="1:23" ht="15" x14ac:dyDescent="0.2">
      <c r="A40" s="20" t="s">
        <v>99</v>
      </c>
      <c r="B40" s="20" t="s">
        <v>100</v>
      </c>
      <c r="C40" s="21" t="s">
        <v>28</v>
      </c>
      <c r="D40" s="22">
        <f>[1]德育基础分!BN12</f>
        <v>97.191803278688525</v>
      </c>
      <c r="E40" s="21">
        <f>[1]德育加分!AF13</f>
        <v>0.5</v>
      </c>
      <c r="F40" s="21">
        <f>[1]德育扣分!K12</f>
        <v>0</v>
      </c>
      <c r="G40" s="22">
        <f t="shared" si="0"/>
        <v>97.691803278688525</v>
      </c>
      <c r="H40" s="22">
        <f t="shared" si="1"/>
        <v>0.89768618951085255</v>
      </c>
      <c r="I40" s="21">
        <f t="shared" si="2"/>
        <v>89.768618951085259</v>
      </c>
      <c r="J40" s="23">
        <f>[1]学习成绩!E11</f>
        <v>89.14</v>
      </c>
      <c r="K40" s="24">
        <f>[1]智育加分!CR12</f>
        <v>0</v>
      </c>
      <c r="L40" s="21">
        <v>0</v>
      </c>
      <c r="M40" s="22">
        <f t="shared" si="3"/>
        <v>89.14</v>
      </c>
      <c r="N40" s="26">
        <f t="shared" si="4"/>
        <v>0.70755390943446328</v>
      </c>
      <c r="O40" s="27">
        <f t="shared" si="5"/>
        <v>70.755390943446329</v>
      </c>
      <c r="P40" s="21">
        <v>100</v>
      </c>
      <c r="Q40" s="21">
        <f>[1]文体加分!N14</f>
        <v>0</v>
      </c>
      <c r="R40" s="21">
        <v>0</v>
      </c>
      <c r="S40" s="21">
        <f t="shared" si="6"/>
        <v>100</v>
      </c>
      <c r="T40" s="21">
        <f t="shared" si="7"/>
        <v>0.95238095238095233</v>
      </c>
      <c r="U40" s="28">
        <f t="shared" si="8"/>
        <v>95.238095238095227</v>
      </c>
      <c r="V40" s="27">
        <f t="shared" si="9"/>
        <v>77.006306974438999</v>
      </c>
      <c r="W40" s="21">
        <v>37</v>
      </c>
    </row>
    <row r="41" spans="1:23" ht="15" x14ac:dyDescent="0.2">
      <c r="A41" s="20" t="s">
        <v>101</v>
      </c>
      <c r="B41" s="20" t="s">
        <v>102</v>
      </c>
      <c r="C41" s="21" t="s">
        <v>28</v>
      </c>
      <c r="D41" s="22">
        <f>[1]德育基础分!BN56</f>
        <v>97.168852459016392</v>
      </c>
      <c r="E41" s="21">
        <f>[1]德育加分!AF57</f>
        <v>0</v>
      </c>
      <c r="F41" s="21">
        <f>[1]德育扣分!K56</f>
        <v>0</v>
      </c>
      <c r="G41" s="22">
        <f t="shared" si="0"/>
        <v>97.168852459016392</v>
      </c>
      <c r="H41" s="22">
        <f t="shared" si="1"/>
        <v>0.8928808147213847</v>
      </c>
      <c r="I41" s="21">
        <f t="shared" si="2"/>
        <v>89.288081472138472</v>
      </c>
      <c r="J41" s="23">
        <v>89.140000000000015</v>
      </c>
      <c r="K41" s="24">
        <f>[1]智育加分!CR56</f>
        <v>0</v>
      </c>
      <c r="L41" s="21">
        <v>0</v>
      </c>
      <c r="M41" s="22">
        <f t="shared" si="3"/>
        <v>89.140000000000015</v>
      </c>
      <c r="N41" s="26">
        <f t="shared" si="4"/>
        <v>0.70755390943446339</v>
      </c>
      <c r="O41" s="27">
        <f t="shared" si="5"/>
        <v>70.755390943446343</v>
      </c>
      <c r="P41" s="21">
        <v>100</v>
      </c>
      <c r="Q41" s="21">
        <f>[1]文体加分!N58</f>
        <v>0</v>
      </c>
      <c r="R41" s="21">
        <v>0</v>
      </c>
      <c r="S41" s="21">
        <f t="shared" si="6"/>
        <v>100</v>
      </c>
      <c r="T41" s="21">
        <f t="shared" si="7"/>
        <v>0.95238095238095233</v>
      </c>
      <c r="U41" s="28">
        <f t="shared" si="8"/>
        <v>95.238095238095227</v>
      </c>
      <c r="V41" s="27">
        <f t="shared" si="9"/>
        <v>76.910199478649659</v>
      </c>
      <c r="W41" s="21">
        <v>38</v>
      </c>
    </row>
    <row r="42" spans="1:23" ht="15" x14ac:dyDescent="0.2">
      <c r="A42" s="20" t="s">
        <v>103</v>
      </c>
      <c r="B42" s="20" t="s">
        <v>104</v>
      </c>
      <c r="C42" s="21" t="s">
        <v>28</v>
      </c>
      <c r="D42" s="22">
        <f>[1]德育基础分!BN46</f>
        <v>98.37377049180327</v>
      </c>
      <c r="E42" s="21">
        <f>[1]德育加分!AF47</f>
        <v>0</v>
      </c>
      <c r="F42" s="21">
        <f>[1]德育扣分!K46</f>
        <v>0</v>
      </c>
      <c r="G42" s="22">
        <f t="shared" si="0"/>
        <v>98.37377049180327</v>
      </c>
      <c r="H42" s="22">
        <f t="shared" si="1"/>
        <v>0.90395275976921785</v>
      </c>
      <c r="I42" s="21">
        <f t="shared" si="2"/>
        <v>90.395275976921781</v>
      </c>
      <c r="J42" s="23">
        <f>[1]学习成绩!E45</f>
        <v>88.679999999999993</v>
      </c>
      <c r="K42" s="24">
        <f>[1]智育加分!CR46</f>
        <v>0</v>
      </c>
      <c r="L42" s="21">
        <v>0</v>
      </c>
      <c r="M42" s="22">
        <f t="shared" si="3"/>
        <v>88.679999999999993</v>
      </c>
      <c r="N42" s="26">
        <f t="shared" si="4"/>
        <v>0.70390263280960508</v>
      </c>
      <c r="O42" s="27">
        <f t="shared" si="5"/>
        <v>70.390263280960511</v>
      </c>
      <c r="P42" s="21">
        <v>100</v>
      </c>
      <c r="Q42" s="21">
        <f>[1]文体加分!N48</f>
        <v>0</v>
      </c>
      <c r="R42" s="21">
        <v>0</v>
      </c>
      <c r="S42" s="21">
        <f t="shared" si="6"/>
        <v>100</v>
      </c>
      <c r="T42" s="21">
        <f t="shared" si="7"/>
        <v>0.95238095238095233</v>
      </c>
      <c r="U42" s="28">
        <f t="shared" si="8"/>
        <v>95.238095238095227</v>
      </c>
      <c r="V42" s="27">
        <f t="shared" si="9"/>
        <v>76.876049015866229</v>
      </c>
      <c r="W42" s="21">
        <v>39</v>
      </c>
    </row>
    <row r="43" spans="1:23" ht="15" x14ac:dyDescent="0.2">
      <c r="A43" s="20" t="s">
        <v>105</v>
      </c>
      <c r="B43" s="20" t="s">
        <v>106</v>
      </c>
      <c r="C43" s="21" t="s">
        <v>28</v>
      </c>
      <c r="D43" s="22">
        <f>[1]德育基础分!BN44</f>
        <v>97.214754098360643</v>
      </c>
      <c r="E43" s="21">
        <f>[1]德育加分!AF45</f>
        <v>2</v>
      </c>
      <c r="F43" s="21">
        <f>[1]德育扣分!K44</f>
        <v>-15</v>
      </c>
      <c r="G43" s="22">
        <f t="shared" si="0"/>
        <v>84.214754098360643</v>
      </c>
      <c r="H43" s="22">
        <f t="shared" si="1"/>
        <v>0.77384610755406757</v>
      </c>
      <c r="I43" s="21">
        <f t="shared" si="2"/>
        <v>77.384610755406754</v>
      </c>
      <c r="J43" s="23">
        <f>[1]学习成绩!E43</f>
        <v>93.34</v>
      </c>
      <c r="K43" s="24">
        <f>[1]智育加分!CR44</f>
        <v>0</v>
      </c>
      <c r="L43" s="21">
        <v>0</v>
      </c>
      <c r="M43" s="22">
        <f t="shared" si="3"/>
        <v>93.34</v>
      </c>
      <c r="N43" s="26">
        <f t="shared" si="4"/>
        <v>0.74089165253099398</v>
      </c>
      <c r="O43" s="27">
        <f t="shared" si="5"/>
        <v>74.089165253099395</v>
      </c>
      <c r="P43" s="21">
        <v>100</v>
      </c>
      <c r="Q43" s="21">
        <f>[1]文体加分!N46</f>
        <v>0</v>
      </c>
      <c r="R43" s="21">
        <v>0</v>
      </c>
      <c r="S43" s="21">
        <f t="shared" si="6"/>
        <v>100</v>
      </c>
      <c r="T43" s="21">
        <f t="shared" si="7"/>
        <v>0.95238095238095233</v>
      </c>
      <c r="U43" s="28">
        <f t="shared" si="8"/>
        <v>95.238095238095227</v>
      </c>
      <c r="V43" s="27">
        <f t="shared" si="9"/>
        <v>76.863147352060437</v>
      </c>
      <c r="W43" s="21">
        <v>40</v>
      </c>
    </row>
    <row r="44" spans="1:23" ht="15" x14ac:dyDescent="0.2">
      <c r="A44" s="20" t="s">
        <v>107</v>
      </c>
      <c r="B44" s="20" t="s">
        <v>108</v>
      </c>
      <c r="C44" s="21" t="s">
        <v>28</v>
      </c>
      <c r="D44" s="22">
        <f>[1]德育基础分!BN14</f>
        <v>97.214754098360643</v>
      </c>
      <c r="E44" s="21">
        <f>[1]德育加分!AF15</f>
        <v>3</v>
      </c>
      <c r="F44" s="21">
        <f>[1]德育扣分!K14</f>
        <v>0</v>
      </c>
      <c r="G44" s="22">
        <f t="shared" si="0"/>
        <v>100.21475409836064</v>
      </c>
      <c r="H44" s="22">
        <f t="shared" si="1"/>
        <v>0.9208694866926419</v>
      </c>
      <c r="I44" s="21">
        <f t="shared" si="2"/>
        <v>92.086948669264189</v>
      </c>
      <c r="J44" s="23">
        <f>[1]学习成绩!E13</f>
        <v>87.97</v>
      </c>
      <c r="K44" s="24">
        <f>[1]智育加分!CR14</f>
        <v>0</v>
      </c>
      <c r="L44" s="21">
        <v>0</v>
      </c>
      <c r="M44" s="22">
        <f t="shared" si="3"/>
        <v>87.97</v>
      </c>
      <c r="N44" s="26">
        <f t="shared" si="4"/>
        <v>0.69826696671471544</v>
      </c>
      <c r="O44" s="27">
        <f t="shared" si="5"/>
        <v>69.826696671471538</v>
      </c>
      <c r="P44" s="21">
        <v>100</v>
      </c>
      <c r="Q44" s="21">
        <f>[1]文体加分!N16</f>
        <v>0</v>
      </c>
      <c r="R44" s="21">
        <v>0</v>
      </c>
      <c r="S44" s="21">
        <f t="shared" si="6"/>
        <v>100</v>
      </c>
      <c r="T44" s="21">
        <f t="shared" si="7"/>
        <v>0.95238095238095233</v>
      </c>
      <c r="U44" s="28">
        <f t="shared" si="8"/>
        <v>95.238095238095227</v>
      </c>
      <c r="V44" s="27">
        <f t="shared" si="9"/>
        <v>76.819886927692437</v>
      </c>
      <c r="W44" s="21">
        <v>41</v>
      </c>
    </row>
    <row r="45" spans="1:23" ht="15" x14ac:dyDescent="0.2">
      <c r="A45" s="20" t="s">
        <v>109</v>
      </c>
      <c r="B45" s="20" t="s">
        <v>110</v>
      </c>
      <c r="C45" s="21" t="s">
        <v>28</v>
      </c>
      <c r="D45" s="22">
        <f>[1]德育基础分!BN10</f>
        <v>97.214754098360643</v>
      </c>
      <c r="E45" s="21">
        <f>[1]德育加分!AF11</f>
        <v>0</v>
      </c>
      <c r="F45" s="21">
        <f>[1]德育扣分!K10</f>
        <v>0</v>
      </c>
      <c r="G45" s="22">
        <f t="shared" si="0"/>
        <v>97.214754098360643</v>
      </c>
      <c r="H45" s="22">
        <f t="shared" si="1"/>
        <v>0.89330260310415921</v>
      </c>
      <c r="I45" s="21">
        <f t="shared" si="2"/>
        <v>89.330260310415923</v>
      </c>
      <c r="J45" s="23">
        <f>[1]学习成绩!E9</f>
        <v>88.84</v>
      </c>
      <c r="K45" s="24">
        <f>[1]智育加分!CR10</f>
        <v>0</v>
      </c>
      <c r="L45" s="21">
        <v>0</v>
      </c>
      <c r="M45" s="22">
        <f t="shared" si="3"/>
        <v>88.84</v>
      </c>
      <c r="N45" s="26">
        <f t="shared" si="4"/>
        <v>0.7051726420704254</v>
      </c>
      <c r="O45" s="27">
        <f t="shared" si="5"/>
        <v>70.517264207042544</v>
      </c>
      <c r="P45" s="21">
        <v>100</v>
      </c>
      <c r="Q45" s="21">
        <f>[1]文体加分!N12</f>
        <v>0</v>
      </c>
      <c r="R45" s="21">
        <v>0</v>
      </c>
      <c r="S45" s="21">
        <f t="shared" si="6"/>
        <v>100</v>
      </c>
      <c r="T45" s="21">
        <f t="shared" si="7"/>
        <v>0.95238095238095233</v>
      </c>
      <c r="U45" s="28">
        <f t="shared" si="8"/>
        <v>95.238095238095227</v>
      </c>
      <c r="V45" s="27">
        <f t="shared" si="9"/>
        <v>76.75194653082248</v>
      </c>
      <c r="W45" s="21">
        <v>42</v>
      </c>
    </row>
    <row r="46" spans="1:23" ht="15" x14ac:dyDescent="0.2">
      <c r="A46" s="20" t="s">
        <v>111</v>
      </c>
      <c r="B46" s="20" t="s">
        <v>112</v>
      </c>
      <c r="C46" s="21" t="s">
        <v>28</v>
      </c>
      <c r="D46" s="22">
        <f>[1]德育基础分!BN23</f>
        <v>97.249180327868842</v>
      </c>
      <c r="E46" s="21">
        <f>[1]德育加分!AF24</f>
        <v>0</v>
      </c>
      <c r="F46" s="21">
        <f>[1]德育扣分!K23</f>
        <v>0</v>
      </c>
      <c r="G46" s="22">
        <f t="shared" si="0"/>
        <v>97.249180327868842</v>
      </c>
      <c r="H46" s="22">
        <f t="shared" si="1"/>
        <v>0.89361894439124023</v>
      </c>
      <c r="I46" s="21">
        <f t="shared" si="2"/>
        <v>89.361894439124029</v>
      </c>
      <c r="J46" s="23">
        <f>[1]学习成绩!E22</f>
        <v>88.28</v>
      </c>
      <c r="K46" s="24">
        <f>[1]智育加分!CR23</f>
        <v>0.5</v>
      </c>
      <c r="L46" s="21">
        <v>0</v>
      </c>
      <c r="M46" s="22">
        <f t="shared" si="3"/>
        <v>88.78</v>
      </c>
      <c r="N46" s="26">
        <f t="shared" si="4"/>
        <v>0.70469638859761785</v>
      </c>
      <c r="O46" s="27">
        <f t="shared" si="5"/>
        <v>70.469638859761787</v>
      </c>
      <c r="P46" s="21">
        <v>100</v>
      </c>
      <c r="Q46" s="21">
        <f>[1]文体加分!N25</f>
        <v>0</v>
      </c>
      <c r="R46" s="21">
        <v>0</v>
      </c>
      <c r="S46" s="21">
        <f t="shared" si="6"/>
        <v>100</v>
      </c>
      <c r="T46" s="21">
        <f t="shared" si="7"/>
        <v>0.95238095238095233</v>
      </c>
      <c r="U46" s="28">
        <f t="shared" si="8"/>
        <v>95.238095238095227</v>
      </c>
      <c r="V46" s="27">
        <f t="shared" si="9"/>
        <v>76.724935613467565</v>
      </c>
      <c r="W46" s="21">
        <v>43</v>
      </c>
    </row>
    <row r="47" spans="1:23" ht="15" x14ac:dyDescent="0.2">
      <c r="A47" s="20" t="s">
        <v>113</v>
      </c>
      <c r="B47" s="20" t="s">
        <v>114</v>
      </c>
      <c r="C47" s="21" t="s">
        <v>28</v>
      </c>
      <c r="D47" s="22">
        <f>[1]德育基础分!BN45</f>
        <v>97.22622950819671</v>
      </c>
      <c r="E47" s="21">
        <f>[1]德育加分!AF46</f>
        <v>0</v>
      </c>
      <c r="F47" s="21">
        <f>[1]德育扣分!K45</f>
        <v>0</v>
      </c>
      <c r="G47" s="22">
        <f t="shared" si="0"/>
        <v>97.22622950819671</v>
      </c>
      <c r="H47" s="22">
        <f t="shared" si="1"/>
        <v>0.89340805019985292</v>
      </c>
      <c r="I47" s="21">
        <f t="shared" si="2"/>
        <v>89.340805019985297</v>
      </c>
      <c r="J47" s="23">
        <f>[1]学习成绩!E44</f>
        <v>83.25</v>
      </c>
      <c r="K47" s="24">
        <f>[1]智育加分!CR45</f>
        <v>5.3305555555555557</v>
      </c>
      <c r="L47" s="21">
        <v>0</v>
      </c>
      <c r="M47" s="22">
        <f t="shared" si="3"/>
        <v>88.580555555555549</v>
      </c>
      <c r="N47" s="26">
        <f t="shared" si="4"/>
        <v>0.70311328677597029</v>
      </c>
      <c r="O47" s="27">
        <f t="shared" si="5"/>
        <v>70.311328677597032</v>
      </c>
      <c r="P47" s="21">
        <v>100</v>
      </c>
      <c r="Q47" s="21">
        <f>[1]文体加分!N47</f>
        <v>0</v>
      </c>
      <c r="R47" s="21">
        <v>0</v>
      </c>
      <c r="S47" s="21">
        <f t="shared" si="6"/>
        <v>100</v>
      </c>
      <c r="T47" s="21">
        <f t="shared" si="7"/>
        <v>0.95238095238095233</v>
      </c>
      <c r="U47" s="28">
        <f t="shared" si="8"/>
        <v>95.238095238095227</v>
      </c>
      <c r="V47" s="27">
        <f t="shared" si="9"/>
        <v>76.609900602124497</v>
      </c>
      <c r="W47" s="21">
        <v>44</v>
      </c>
    </row>
    <row r="48" spans="1:23" ht="15" x14ac:dyDescent="0.2">
      <c r="A48" s="20" t="s">
        <v>115</v>
      </c>
      <c r="B48" s="20" t="s">
        <v>116</v>
      </c>
      <c r="C48" s="21" t="s">
        <v>28</v>
      </c>
      <c r="D48" s="22">
        <f>[1]德育基础分!BN58</f>
        <v>97.180327868852444</v>
      </c>
      <c r="E48" s="21">
        <f>[1]德育加分!AF59</f>
        <v>0</v>
      </c>
      <c r="F48" s="21">
        <f>[1]德育扣分!K58</f>
        <v>0</v>
      </c>
      <c r="G48" s="22">
        <f t="shared" si="0"/>
        <v>97.180327868852444</v>
      </c>
      <c r="H48" s="22">
        <f t="shared" si="1"/>
        <v>0.8929862618170783</v>
      </c>
      <c r="I48" s="21">
        <f t="shared" si="2"/>
        <v>89.298626181707832</v>
      </c>
      <c r="J48" s="23">
        <f>[1]学习成绩!E57</f>
        <v>88.46666669999999</v>
      </c>
      <c r="K48" s="24">
        <f>[1]智育加分!CR58</f>
        <v>0</v>
      </c>
      <c r="L48" s="21">
        <v>0</v>
      </c>
      <c r="M48" s="22">
        <f t="shared" si="3"/>
        <v>88.46666669999999</v>
      </c>
      <c r="N48" s="26">
        <f t="shared" si="4"/>
        <v>0.70220928739309674</v>
      </c>
      <c r="O48" s="27">
        <f t="shared" si="5"/>
        <v>70.22092873930967</v>
      </c>
      <c r="P48" s="21">
        <v>100</v>
      </c>
      <c r="Q48" s="21">
        <f>[1]文体加分!N60</f>
        <v>0</v>
      </c>
      <c r="R48" s="21">
        <v>0</v>
      </c>
      <c r="S48" s="21">
        <f t="shared" si="6"/>
        <v>100</v>
      </c>
      <c r="T48" s="21">
        <f t="shared" si="7"/>
        <v>0.95238095238095233</v>
      </c>
      <c r="U48" s="28">
        <f t="shared" si="8"/>
        <v>95.238095238095227</v>
      </c>
      <c r="V48" s="27">
        <f t="shared" si="9"/>
        <v>76.538184877667845</v>
      </c>
      <c r="W48" s="21">
        <v>45</v>
      </c>
    </row>
    <row r="49" spans="1:23" ht="15" x14ac:dyDescent="0.2">
      <c r="A49" s="20" t="s">
        <v>117</v>
      </c>
      <c r="B49" s="20" t="s">
        <v>118</v>
      </c>
      <c r="C49" s="21" t="s">
        <v>28</v>
      </c>
      <c r="D49" s="22">
        <f>[1]德育基础分!BN33</f>
        <v>97.22622950819671</v>
      </c>
      <c r="E49" s="21">
        <f>[1]德育加分!AF34</f>
        <v>3</v>
      </c>
      <c r="F49" s="21">
        <f>[1]德育扣分!K33</f>
        <v>0</v>
      </c>
      <c r="G49" s="22">
        <f t="shared" si="0"/>
        <v>100.22622950819671</v>
      </c>
      <c r="H49" s="22">
        <f t="shared" si="1"/>
        <v>0.92097493378833561</v>
      </c>
      <c r="I49" s="21">
        <f t="shared" si="2"/>
        <v>92.097493378833562</v>
      </c>
      <c r="J49" s="23">
        <f>[1]学习成绩!E32</f>
        <v>87.2</v>
      </c>
      <c r="K49" s="24">
        <f>[1]智育加分!CR33</f>
        <v>0</v>
      </c>
      <c r="L49" s="21">
        <v>0</v>
      </c>
      <c r="M49" s="22">
        <f t="shared" si="3"/>
        <v>87.2</v>
      </c>
      <c r="N49" s="26">
        <f t="shared" si="4"/>
        <v>0.69215504714701814</v>
      </c>
      <c r="O49" s="27">
        <f t="shared" si="5"/>
        <v>69.215504714701808</v>
      </c>
      <c r="P49" s="21">
        <v>100</v>
      </c>
      <c r="Q49" s="21">
        <f>[1]文体加分!N35</f>
        <v>0</v>
      </c>
      <c r="R49" s="21">
        <v>0</v>
      </c>
      <c r="S49" s="21">
        <f t="shared" si="6"/>
        <v>100</v>
      </c>
      <c r="T49" s="21">
        <f t="shared" si="7"/>
        <v>0.95238095238095233</v>
      </c>
      <c r="U49" s="28">
        <f t="shared" si="8"/>
        <v>95.238095238095227</v>
      </c>
      <c r="V49" s="27">
        <f t="shared" si="9"/>
        <v>76.394161499867494</v>
      </c>
      <c r="W49" s="21">
        <v>46</v>
      </c>
    </row>
    <row r="50" spans="1:23" ht="15" x14ac:dyDescent="0.2">
      <c r="A50" s="20" t="s">
        <v>119</v>
      </c>
      <c r="B50" s="20" t="s">
        <v>120</v>
      </c>
      <c r="C50" s="21" t="s">
        <v>28</v>
      </c>
      <c r="D50" s="22">
        <f>[1]德育基础分!BN17</f>
        <v>97.203278688524591</v>
      </c>
      <c r="E50" s="21">
        <f>[1]德育加分!AF18</f>
        <v>0</v>
      </c>
      <c r="F50" s="21">
        <f>[1]德育扣分!K17</f>
        <v>0</v>
      </c>
      <c r="G50" s="22">
        <f t="shared" si="0"/>
        <v>97.203278688524591</v>
      </c>
      <c r="H50" s="22">
        <f t="shared" si="1"/>
        <v>0.89319715600846572</v>
      </c>
      <c r="I50" s="21">
        <f t="shared" si="2"/>
        <v>89.319715600846578</v>
      </c>
      <c r="J50" s="23">
        <f>[1]学习成绩!E16</f>
        <v>87.8</v>
      </c>
      <c r="K50" s="24">
        <f>[1]智育加分!CR17</f>
        <v>0</v>
      </c>
      <c r="L50" s="21">
        <v>0</v>
      </c>
      <c r="M50" s="22">
        <f t="shared" si="3"/>
        <v>87.8</v>
      </c>
      <c r="N50" s="26">
        <f t="shared" si="4"/>
        <v>0.69691758187509389</v>
      </c>
      <c r="O50" s="27">
        <f t="shared" si="5"/>
        <v>69.691758187509393</v>
      </c>
      <c r="P50" s="21">
        <v>100</v>
      </c>
      <c r="Q50" s="21">
        <f>[1]文体加分!N19</f>
        <v>0</v>
      </c>
      <c r="R50" s="21">
        <v>0</v>
      </c>
      <c r="S50" s="21">
        <f t="shared" si="6"/>
        <v>100</v>
      </c>
      <c r="T50" s="21">
        <f t="shared" si="7"/>
        <v>0.95238095238095233</v>
      </c>
      <c r="U50" s="28">
        <f t="shared" si="8"/>
        <v>95.238095238095227</v>
      </c>
      <c r="V50" s="27">
        <f t="shared" si="9"/>
        <v>76.171983375235413</v>
      </c>
      <c r="W50" s="21">
        <v>47</v>
      </c>
    </row>
    <row r="51" spans="1:23" ht="15" x14ac:dyDescent="0.2">
      <c r="A51" s="20" t="s">
        <v>121</v>
      </c>
      <c r="B51" s="20" t="s">
        <v>122</v>
      </c>
      <c r="C51" s="21" t="s">
        <v>28</v>
      </c>
      <c r="D51" s="22">
        <f>[1]德育基础分!BN57</f>
        <v>97.23770491803279</v>
      </c>
      <c r="E51" s="21">
        <f>[1]德育加分!AF58</f>
        <v>0</v>
      </c>
      <c r="F51" s="21">
        <f>[1]德育扣分!K57</f>
        <v>0</v>
      </c>
      <c r="G51" s="22">
        <f t="shared" si="0"/>
        <v>97.23770491803279</v>
      </c>
      <c r="H51" s="22">
        <f t="shared" si="1"/>
        <v>0.89351349729554663</v>
      </c>
      <c r="I51" s="21">
        <f t="shared" si="2"/>
        <v>89.35134972955467</v>
      </c>
      <c r="J51" s="23">
        <f>[1]学习成绩!E56</f>
        <v>86.483333333000004</v>
      </c>
      <c r="K51" s="24">
        <f>[1]智育加分!CR57</f>
        <v>0</v>
      </c>
      <c r="L51" s="21">
        <v>0</v>
      </c>
      <c r="M51" s="22">
        <f t="shared" si="3"/>
        <v>86.483333333000004</v>
      </c>
      <c r="N51" s="26">
        <f t="shared" si="4"/>
        <v>0.68646646399694844</v>
      </c>
      <c r="O51" s="27">
        <f t="shared" si="5"/>
        <v>68.646646399694845</v>
      </c>
      <c r="P51" s="21">
        <v>100</v>
      </c>
      <c r="Q51" s="21">
        <f>[1]文体加分!N59</f>
        <v>0</v>
      </c>
      <c r="R51" s="21">
        <v>0</v>
      </c>
      <c r="S51" s="21">
        <f t="shared" si="6"/>
        <v>100</v>
      </c>
      <c r="T51" s="21">
        <f t="shared" si="7"/>
        <v>0.95238095238095233</v>
      </c>
      <c r="U51" s="28">
        <f t="shared" si="8"/>
        <v>95.238095238095227</v>
      </c>
      <c r="V51" s="27">
        <f t="shared" si="9"/>
        <v>75.446731949506841</v>
      </c>
      <c r="W51" s="21">
        <v>48</v>
      </c>
    </row>
    <row r="52" spans="1:23" ht="15" x14ac:dyDescent="0.2">
      <c r="A52" s="20" t="s">
        <v>123</v>
      </c>
      <c r="B52" s="20" t="s">
        <v>124</v>
      </c>
      <c r="C52" s="21" t="s">
        <v>28</v>
      </c>
      <c r="D52" s="22">
        <f>[1]德育基础分!BN13</f>
        <v>97.191803278688525</v>
      </c>
      <c r="E52" s="21">
        <f>[1]德育加分!AF14</f>
        <v>0</v>
      </c>
      <c r="F52" s="21">
        <f>[1]德育扣分!K13</f>
        <v>0</v>
      </c>
      <c r="G52" s="22">
        <f t="shared" si="0"/>
        <v>97.191803278688525</v>
      </c>
      <c r="H52" s="22">
        <f t="shared" si="1"/>
        <v>0.89309170891277201</v>
      </c>
      <c r="I52" s="21">
        <f t="shared" si="2"/>
        <v>89.309170891277205</v>
      </c>
      <c r="J52" s="23">
        <f>[1]学习成绩!E12</f>
        <v>85.649999999999991</v>
      </c>
      <c r="K52" s="24">
        <f>[1]智育加分!CR13</f>
        <v>0</v>
      </c>
      <c r="L52" s="21">
        <v>0</v>
      </c>
      <c r="M52" s="22">
        <f t="shared" si="3"/>
        <v>85.649999999999991</v>
      </c>
      <c r="N52" s="26">
        <f t="shared" si="4"/>
        <v>0.67985183243282221</v>
      </c>
      <c r="O52" s="27">
        <f t="shared" si="5"/>
        <v>67.985183243282222</v>
      </c>
      <c r="P52" s="21">
        <v>100</v>
      </c>
      <c r="Q52" s="21">
        <f>[1]文体加分!N15</f>
        <v>0</v>
      </c>
      <c r="R52" s="21">
        <v>0</v>
      </c>
      <c r="S52" s="21">
        <f t="shared" si="6"/>
        <v>100</v>
      </c>
      <c r="T52" s="21">
        <f t="shared" si="7"/>
        <v>0.95238095238095233</v>
      </c>
      <c r="U52" s="28">
        <f t="shared" si="8"/>
        <v>95.238095238095227</v>
      </c>
      <c r="V52" s="27">
        <f t="shared" si="9"/>
        <v>74.975271972362521</v>
      </c>
      <c r="W52" s="21">
        <v>49</v>
      </c>
    </row>
    <row r="53" spans="1:23" ht="15" x14ac:dyDescent="0.2">
      <c r="A53" s="20" t="s">
        <v>125</v>
      </c>
      <c r="B53" s="20" t="s">
        <v>126</v>
      </c>
      <c r="C53" s="21" t="s">
        <v>28</v>
      </c>
      <c r="D53" s="22">
        <f>[1]德育基础分!BN26</f>
        <v>97.295081967213108</v>
      </c>
      <c r="E53" s="21">
        <f>[1]德育加分!AF27</f>
        <v>3</v>
      </c>
      <c r="F53" s="21">
        <f>[1]德育扣分!K26</f>
        <v>0</v>
      </c>
      <c r="G53" s="22">
        <f t="shared" si="0"/>
        <v>100.29508196721311</v>
      </c>
      <c r="H53" s="22">
        <f t="shared" si="1"/>
        <v>0.92160761636249755</v>
      </c>
      <c r="I53" s="21">
        <f t="shared" si="2"/>
        <v>92.160761636249759</v>
      </c>
      <c r="J53" s="23">
        <f>[1]学习成绩!E25</f>
        <v>84.6</v>
      </c>
      <c r="K53" s="24">
        <f>[1]智育加分!CR26</f>
        <v>0</v>
      </c>
      <c r="L53" s="21">
        <v>0</v>
      </c>
      <c r="M53" s="22">
        <f t="shared" si="3"/>
        <v>84.6</v>
      </c>
      <c r="N53" s="26">
        <f t="shared" si="4"/>
        <v>0.67151739665868959</v>
      </c>
      <c r="O53" s="27">
        <f t="shared" si="5"/>
        <v>67.151739665868959</v>
      </c>
      <c r="P53" s="21">
        <v>100</v>
      </c>
      <c r="Q53" s="21">
        <f>[1]文体加分!N28</f>
        <v>0</v>
      </c>
      <c r="R53" s="21">
        <v>0</v>
      </c>
      <c r="S53" s="21">
        <f t="shared" si="6"/>
        <v>100</v>
      </c>
      <c r="T53" s="21">
        <f t="shared" si="7"/>
        <v>0.95238095238095233</v>
      </c>
      <c r="U53" s="28">
        <f t="shared" si="8"/>
        <v>95.238095238095227</v>
      </c>
      <c r="V53" s="27">
        <f t="shared" si="9"/>
        <v>74.962179617167749</v>
      </c>
      <c r="W53" s="21">
        <v>50</v>
      </c>
    </row>
    <row r="54" spans="1:23" ht="15" x14ac:dyDescent="0.2">
      <c r="A54" s="20" t="s">
        <v>127</v>
      </c>
      <c r="B54" s="20" t="s">
        <v>128</v>
      </c>
      <c r="C54" s="21" t="s">
        <v>28</v>
      </c>
      <c r="D54" s="22">
        <f>[1]德育基础分!BN31</f>
        <v>97.191803278688525</v>
      </c>
      <c r="E54" s="21">
        <f>[1]德育加分!AF32</f>
        <v>0</v>
      </c>
      <c r="F54" s="21">
        <f>[1]德育扣分!K31</f>
        <v>0</v>
      </c>
      <c r="G54" s="22">
        <f t="shared" si="0"/>
        <v>97.191803278688525</v>
      </c>
      <c r="H54" s="22">
        <f t="shared" si="1"/>
        <v>0.89309170891277201</v>
      </c>
      <c r="I54" s="21">
        <f t="shared" si="2"/>
        <v>89.309170891277205</v>
      </c>
      <c r="J54" s="23">
        <f>[1]学习成绩!E30</f>
        <v>85.350000000000009</v>
      </c>
      <c r="K54" s="24">
        <f>[1]智育加分!CR31</f>
        <v>0</v>
      </c>
      <c r="L54" s="21">
        <v>0</v>
      </c>
      <c r="M54" s="22">
        <f t="shared" si="3"/>
        <v>85.350000000000009</v>
      </c>
      <c r="N54" s="26">
        <f t="shared" si="4"/>
        <v>0.67747056506878445</v>
      </c>
      <c r="O54" s="27">
        <f t="shared" si="5"/>
        <v>67.747056506878451</v>
      </c>
      <c r="P54" s="21">
        <v>100</v>
      </c>
      <c r="Q54" s="21">
        <f>[1]文体加分!N33</f>
        <v>0</v>
      </c>
      <c r="R54" s="21">
        <v>0</v>
      </c>
      <c r="S54" s="21">
        <f t="shared" si="6"/>
        <v>100</v>
      </c>
      <c r="T54" s="21">
        <f t="shared" si="7"/>
        <v>0.95238095238095233</v>
      </c>
      <c r="U54" s="28">
        <f t="shared" si="8"/>
        <v>95.238095238095227</v>
      </c>
      <c r="V54" s="27">
        <f t="shared" si="9"/>
        <v>74.808583256879871</v>
      </c>
      <c r="W54" s="21">
        <v>51</v>
      </c>
    </row>
    <row r="55" spans="1:23" ht="15" x14ac:dyDescent="0.2">
      <c r="A55" s="20" t="s">
        <v>129</v>
      </c>
      <c r="B55" s="20" t="s">
        <v>130</v>
      </c>
      <c r="C55" s="21" t="s">
        <v>28</v>
      </c>
      <c r="D55" s="22">
        <f>[1]德育基础分!BN59</f>
        <v>97.203278688524591</v>
      </c>
      <c r="E55" s="21">
        <f>[1]德育加分!AF60</f>
        <v>0</v>
      </c>
      <c r="F55" s="21">
        <f>[1]德育扣分!K59</f>
        <v>0</v>
      </c>
      <c r="G55" s="22">
        <f t="shared" si="0"/>
        <v>97.203278688524591</v>
      </c>
      <c r="H55" s="22">
        <f t="shared" si="1"/>
        <v>0.89319715600846572</v>
      </c>
      <c r="I55" s="21">
        <f t="shared" si="2"/>
        <v>89.319715600846578</v>
      </c>
      <c r="J55" s="23">
        <f>[1]学习成绩!E58</f>
        <v>85.2</v>
      </c>
      <c r="K55" s="24">
        <f>[1]智育加分!CR59</f>
        <v>0</v>
      </c>
      <c r="L55" s="21">
        <v>0</v>
      </c>
      <c r="M55" s="22">
        <f t="shared" si="3"/>
        <v>85.2</v>
      </c>
      <c r="N55" s="26">
        <f t="shared" si="4"/>
        <v>0.67627993138676545</v>
      </c>
      <c r="O55" s="27">
        <f t="shared" si="5"/>
        <v>67.627993138676544</v>
      </c>
      <c r="P55" s="21">
        <v>100</v>
      </c>
      <c r="Q55" s="21">
        <f>[1]文体加分!N61</f>
        <v>0</v>
      </c>
      <c r="R55" s="21">
        <v>0</v>
      </c>
      <c r="S55" s="21">
        <f t="shared" si="6"/>
        <v>100</v>
      </c>
      <c r="T55" s="21">
        <f t="shared" si="7"/>
        <v>0.95238095238095233</v>
      </c>
      <c r="U55" s="28">
        <f t="shared" si="8"/>
        <v>95.238095238095227</v>
      </c>
      <c r="V55" s="27">
        <f t="shared" si="9"/>
        <v>74.727347841052421</v>
      </c>
      <c r="W55" s="21">
        <v>52</v>
      </c>
    </row>
    <row r="56" spans="1:23" ht="15" x14ac:dyDescent="0.2">
      <c r="A56" s="20" t="s">
        <v>131</v>
      </c>
      <c r="B56" s="20" t="s">
        <v>132</v>
      </c>
      <c r="C56" s="21" t="s">
        <v>28</v>
      </c>
      <c r="D56" s="22">
        <f>[1]德育基础分!BN8</f>
        <v>97.23770491803279</v>
      </c>
      <c r="E56" s="21">
        <f>[1]德育加分!AF9</f>
        <v>0</v>
      </c>
      <c r="F56" s="21">
        <f>[1]德育扣分!K8</f>
        <v>0</v>
      </c>
      <c r="G56" s="22">
        <f t="shared" si="0"/>
        <v>97.23770491803279</v>
      </c>
      <c r="H56" s="22">
        <f t="shared" si="1"/>
        <v>0.89351349729554663</v>
      </c>
      <c r="I56" s="21">
        <f t="shared" si="2"/>
        <v>89.35134972955467</v>
      </c>
      <c r="J56" s="23">
        <f>[1]学习成绩!E7</f>
        <v>85.08</v>
      </c>
      <c r="K56" s="24">
        <f>[1]智育加分!CR8</f>
        <v>0</v>
      </c>
      <c r="L56" s="21">
        <v>0</v>
      </c>
      <c r="M56" s="22">
        <f t="shared" si="3"/>
        <v>85.08</v>
      </c>
      <c r="N56" s="26">
        <f t="shared" si="4"/>
        <v>0.67532742444115024</v>
      </c>
      <c r="O56" s="27">
        <f t="shared" si="5"/>
        <v>67.53274244411503</v>
      </c>
      <c r="P56" s="21">
        <v>100</v>
      </c>
      <c r="Q56" s="21">
        <f>[1]文体加分!N10</f>
        <v>0</v>
      </c>
      <c r="R56" s="21">
        <v>0</v>
      </c>
      <c r="S56" s="21">
        <f t="shared" si="6"/>
        <v>100</v>
      </c>
      <c r="T56" s="21">
        <f t="shared" si="7"/>
        <v>0.95238095238095233</v>
      </c>
      <c r="U56" s="28">
        <f t="shared" si="8"/>
        <v>95.238095238095227</v>
      </c>
      <c r="V56" s="27">
        <f t="shared" si="9"/>
        <v>74.666999180600968</v>
      </c>
      <c r="W56" s="21">
        <v>53</v>
      </c>
    </row>
    <row r="57" spans="1:23" x14ac:dyDescent="0.2">
      <c r="A57" s="20" t="s">
        <v>133</v>
      </c>
      <c r="B57" s="20" t="s">
        <v>134</v>
      </c>
      <c r="C57" s="21" t="s">
        <v>28</v>
      </c>
      <c r="D57" s="22">
        <f>[1]德育基础分!BN62</f>
        <v>97.168852459016392</v>
      </c>
      <c r="E57" s="21">
        <f>[1]德育加分!AF63</f>
        <v>0</v>
      </c>
      <c r="F57" s="21">
        <f>[1]德育扣分!K62</f>
        <v>0</v>
      </c>
      <c r="G57" s="22">
        <f t="shared" si="0"/>
        <v>97.168852459016392</v>
      </c>
      <c r="H57" s="22">
        <f t="shared" si="1"/>
        <v>0.8928808147213847</v>
      </c>
      <c r="I57" s="21">
        <f t="shared" si="2"/>
        <v>89.288081472138472</v>
      </c>
      <c r="J57" s="23">
        <f>[1]学习成绩!E61</f>
        <v>84.833333299999993</v>
      </c>
      <c r="K57" s="24">
        <f>[1]智育加分!CR62</f>
        <v>0</v>
      </c>
      <c r="L57" s="21">
        <v>0</v>
      </c>
      <c r="M57" s="22">
        <f t="shared" si="3"/>
        <v>84.833333299999993</v>
      </c>
      <c r="N57" s="26">
        <f t="shared" si="4"/>
        <v>0.67336949323280049</v>
      </c>
      <c r="O57" s="27">
        <f t="shared" si="5"/>
        <v>67.336949323280052</v>
      </c>
      <c r="P57" s="21">
        <v>100</v>
      </c>
      <c r="Q57" s="21">
        <f>[1]文体加分!N64</f>
        <v>0</v>
      </c>
      <c r="R57" s="21">
        <v>0</v>
      </c>
      <c r="S57" s="21">
        <f t="shared" si="6"/>
        <v>100</v>
      </c>
      <c r="T57" s="21">
        <f t="shared" si="7"/>
        <v>0.95238095238095233</v>
      </c>
      <c r="U57" s="28">
        <f t="shared" si="8"/>
        <v>95.238095238095227</v>
      </c>
      <c r="V57" s="27">
        <f t="shared" si="9"/>
        <v>74.517290344533251</v>
      </c>
      <c r="W57" s="21">
        <v>54</v>
      </c>
    </row>
    <row r="58" spans="1:23" x14ac:dyDescent="0.2">
      <c r="A58" s="20" t="s">
        <v>135</v>
      </c>
      <c r="B58" s="20" t="s">
        <v>136</v>
      </c>
      <c r="C58" s="21" t="s">
        <v>28</v>
      </c>
      <c r="D58" s="22">
        <f>[1]德育基础分!BN39</f>
        <v>97.214754098360643</v>
      </c>
      <c r="E58" s="21">
        <f>[1]德育加分!AF40</f>
        <v>0</v>
      </c>
      <c r="F58" s="21">
        <f>[1]德育扣分!K39</f>
        <v>0</v>
      </c>
      <c r="G58" s="22">
        <f t="shared" si="0"/>
        <v>97.214754098360643</v>
      </c>
      <c r="H58" s="22">
        <f t="shared" si="1"/>
        <v>0.89330260310415921</v>
      </c>
      <c r="I58" s="21">
        <f t="shared" si="2"/>
        <v>89.330260310415923</v>
      </c>
      <c r="J58" s="23">
        <f>[1]学习成绩!E38</f>
        <v>83.8</v>
      </c>
      <c r="K58" s="24">
        <f>[1]智育加分!CR39</f>
        <v>0</v>
      </c>
      <c r="L58" s="21">
        <v>0</v>
      </c>
      <c r="M58" s="22">
        <f t="shared" si="3"/>
        <v>83.8</v>
      </c>
      <c r="N58" s="26">
        <f t="shared" si="4"/>
        <v>0.66516735035458852</v>
      </c>
      <c r="O58" s="27">
        <f t="shared" si="5"/>
        <v>66.516735035458851</v>
      </c>
      <c r="P58" s="21">
        <v>100</v>
      </c>
      <c r="Q58" s="21">
        <f>[1]文体加分!N41</f>
        <v>0</v>
      </c>
      <c r="R58" s="21">
        <v>0</v>
      </c>
      <c r="S58" s="21">
        <f t="shared" si="6"/>
        <v>100</v>
      </c>
      <c r="T58" s="21">
        <f t="shared" si="7"/>
        <v>0.95238095238095233</v>
      </c>
      <c r="U58" s="28">
        <f t="shared" si="8"/>
        <v>95.238095238095227</v>
      </c>
      <c r="V58" s="27">
        <f t="shared" si="9"/>
        <v>73.951576110713887</v>
      </c>
      <c r="W58" s="21">
        <v>55</v>
      </c>
    </row>
    <row r="59" spans="1:23" ht="15" x14ac:dyDescent="0.2">
      <c r="A59" s="20" t="s">
        <v>137</v>
      </c>
      <c r="B59" s="20" t="s">
        <v>138</v>
      </c>
      <c r="C59" s="21" t="s">
        <v>28</v>
      </c>
      <c r="D59" s="22">
        <f>[1]德育基础分!BN37</f>
        <v>97.249180327868842</v>
      </c>
      <c r="E59" s="21">
        <f>[1]德育加分!AF38</f>
        <v>0.5</v>
      </c>
      <c r="F59" s="21">
        <f>[1]德育扣分!K37</f>
        <v>0</v>
      </c>
      <c r="G59" s="22">
        <f t="shared" si="0"/>
        <v>97.749180327868842</v>
      </c>
      <c r="H59" s="22">
        <f t="shared" si="1"/>
        <v>0.89821342498932066</v>
      </c>
      <c r="I59" s="21">
        <f t="shared" si="2"/>
        <v>89.821342498932069</v>
      </c>
      <c r="J59" s="23">
        <f>[1]学习成绩!E36</f>
        <v>81.75</v>
      </c>
      <c r="K59" s="24">
        <f>[1]智育加分!CR37</f>
        <v>0</v>
      </c>
      <c r="L59" s="21">
        <v>0</v>
      </c>
      <c r="M59" s="22">
        <f t="shared" si="3"/>
        <v>81.75</v>
      </c>
      <c r="N59" s="26">
        <f t="shared" si="4"/>
        <v>0.6488953567003295</v>
      </c>
      <c r="O59" s="27">
        <f t="shared" si="5"/>
        <v>64.889535670032956</v>
      </c>
      <c r="P59" s="21">
        <v>100</v>
      </c>
      <c r="Q59" s="21">
        <f>[1]文体加分!N39</f>
        <v>0</v>
      </c>
      <c r="R59" s="21">
        <v>0</v>
      </c>
      <c r="S59" s="21">
        <f t="shared" si="6"/>
        <v>100</v>
      </c>
      <c r="T59" s="21">
        <f t="shared" si="7"/>
        <v>0.95238095238095233</v>
      </c>
      <c r="U59" s="28">
        <f t="shared" si="8"/>
        <v>95.238095238095227</v>
      </c>
      <c r="V59" s="27">
        <f t="shared" si="9"/>
        <v>72.910752992618995</v>
      </c>
      <c r="W59" s="21">
        <v>56</v>
      </c>
    </row>
    <row r="60" spans="1:23" ht="15" x14ac:dyDescent="0.2">
      <c r="A60" s="20" t="s">
        <v>139</v>
      </c>
      <c r="B60" s="20" t="s">
        <v>140</v>
      </c>
      <c r="C60" s="21" t="s">
        <v>28</v>
      </c>
      <c r="D60" s="22">
        <f>[1]德育基础分!BN4</f>
        <v>97.23770491803279</v>
      </c>
      <c r="E60" s="21">
        <f>[1]德育加分!AF5</f>
        <v>2</v>
      </c>
      <c r="F60" s="21">
        <f>[1]德育扣分!K4</f>
        <v>-15</v>
      </c>
      <c r="G60" s="22">
        <f t="shared" si="0"/>
        <v>84.23770491803279</v>
      </c>
      <c r="H60" s="22">
        <f t="shared" si="1"/>
        <v>0.77405700174545511</v>
      </c>
      <c r="I60" s="21">
        <f t="shared" si="2"/>
        <v>77.405700174545515</v>
      </c>
      <c r="J60" s="23">
        <f>[1]学习成绩!E3</f>
        <v>82.82</v>
      </c>
      <c r="K60" s="24">
        <f>[1]智育加分!CR4</f>
        <v>0</v>
      </c>
      <c r="L60" s="21">
        <v>0</v>
      </c>
      <c r="M60" s="22">
        <f t="shared" si="3"/>
        <v>82.82</v>
      </c>
      <c r="N60" s="26">
        <f t="shared" si="4"/>
        <v>0.65738854363206467</v>
      </c>
      <c r="O60" s="27">
        <f t="shared" si="5"/>
        <v>65.738854363206471</v>
      </c>
      <c r="P60" s="21">
        <v>100</v>
      </c>
      <c r="Q60" s="21">
        <f>[1]文体加分!N6</f>
        <v>0</v>
      </c>
      <c r="R60" s="21">
        <v>0</v>
      </c>
      <c r="S60" s="21">
        <f t="shared" si="6"/>
        <v>100</v>
      </c>
      <c r="T60" s="21">
        <f t="shared" si="7"/>
        <v>0.95238095238095233</v>
      </c>
      <c r="U60" s="28">
        <f t="shared" si="8"/>
        <v>95.238095238095227</v>
      </c>
      <c r="V60" s="27">
        <f t="shared" si="9"/>
        <v>71.022147612963153</v>
      </c>
      <c r="W60" s="21">
        <v>57</v>
      </c>
    </row>
    <row r="61" spans="1:23" ht="15" x14ac:dyDescent="0.2">
      <c r="A61" s="20" t="s">
        <v>141</v>
      </c>
      <c r="B61" s="20" t="s">
        <v>142</v>
      </c>
      <c r="C61" s="21" t="s">
        <v>28</v>
      </c>
      <c r="D61" s="22">
        <f>[1]德育基础分!BN47</f>
        <v>97.214754098360643</v>
      </c>
      <c r="E61" s="21">
        <f>[1]德育加分!AF48</f>
        <v>3</v>
      </c>
      <c r="F61" s="21">
        <f>[1]德育扣分!K47</f>
        <v>0</v>
      </c>
      <c r="G61" s="22">
        <f t="shared" si="0"/>
        <v>100.21475409836064</v>
      </c>
      <c r="H61" s="22">
        <f t="shared" si="1"/>
        <v>0.9208694866926419</v>
      </c>
      <c r="I61" s="21">
        <f t="shared" si="2"/>
        <v>92.086948669264189</v>
      </c>
      <c r="J61" s="23">
        <f>[1]学习成绩!E46</f>
        <v>71.45</v>
      </c>
      <c r="K61" s="24">
        <f>[1]智育加分!CR47</f>
        <v>0</v>
      </c>
      <c r="L61" s="21">
        <v>0</v>
      </c>
      <c r="M61" s="22">
        <f t="shared" si="3"/>
        <v>71.45</v>
      </c>
      <c r="N61" s="26">
        <f t="shared" si="4"/>
        <v>0.56713851053502806</v>
      </c>
      <c r="O61" s="27">
        <f t="shared" si="5"/>
        <v>56.713851053502808</v>
      </c>
      <c r="P61" s="21">
        <v>100</v>
      </c>
      <c r="Q61" s="21">
        <f>[1]文体加分!N49</f>
        <v>0</v>
      </c>
      <c r="R61" s="21">
        <v>0</v>
      </c>
      <c r="S61" s="21">
        <f t="shared" si="6"/>
        <v>100</v>
      </c>
      <c r="T61" s="21">
        <f t="shared" si="7"/>
        <v>0.95238095238095233</v>
      </c>
      <c r="U61" s="28">
        <f t="shared" si="8"/>
        <v>95.238095238095227</v>
      </c>
      <c r="V61" s="27">
        <f t="shared" si="9"/>
        <v>67.640894995114323</v>
      </c>
      <c r="W61" s="21">
        <v>58</v>
      </c>
    </row>
    <row r="62" spans="1:23" ht="15" x14ac:dyDescent="0.2">
      <c r="A62" s="20" t="s">
        <v>143</v>
      </c>
      <c r="B62" s="20" t="s">
        <v>144</v>
      </c>
      <c r="C62" s="21" t="s">
        <v>28</v>
      </c>
      <c r="D62" s="22">
        <f>[1]德育基础分!BN60</f>
        <v>97.23770491803279</v>
      </c>
      <c r="E62" s="21">
        <f>[1]德育加分!AF61</f>
        <v>0</v>
      </c>
      <c r="F62" s="21">
        <f>[1]德育扣分!K60</f>
        <v>0</v>
      </c>
      <c r="G62" s="22">
        <f t="shared" si="0"/>
        <v>97.23770491803279</v>
      </c>
      <c r="H62" s="22">
        <f t="shared" si="1"/>
        <v>0.89351349729554663</v>
      </c>
      <c r="I62" s="21">
        <f t="shared" si="2"/>
        <v>89.35134972955467</v>
      </c>
      <c r="J62" s="23">
        <f>[1]学习成绩!E59</f>
        <v>60.9</v>
      </c>
      <c r="K62" s="24">
        <f>[1]智育加分!CR60</f>
        <v>0</v>
      </c>
      <c r="L62" s="21">
        <v>0</v>
      </c>
      <c r="M62" s="22">
        <f t="shared" si="3"/>
        <v>60.9</v>
      </c>
      <c r="N62" s="26">
        <f t="shared" si="4"/>
        <v>0.48339727489969503</v>
      </c>
      <c r="O62" s="27">
        <f t="shared" si="5"/>
        <v>48.339727489969505</v>
      </c>
      <c r="P62" s="21">
        <v>100</v>
      </c>
      <c r="Q62" s="21">
        <f>[1]文体加分!N62</f>
        <v>0</v>
      </c>
      <c r="R62" s="21">
        <v>0</v>
      </c>
      <c r="S62" s="21">
        <f t="shared" si="6"/>
        <v>100</v>
      </c>
      <c r="T62" s="21">
        <f t="shared" si="7"/>
        <v>0.95238095238095233</v>
      </c>
      <c r="U62" s="28">
        <f t="shared" si="8"/>
        <v>95.238095238095227</v>
      </c>
      <c r="V62" s="27">
        <f t="shared" si="9"/>
        <v>61.23188871269911</v>
      </c>
      <c r="W62" s="21">
        <v>59</v>
      </c>
    </row>
    <row r="63" spans="1:23" ht="15" x14ac:dyDescent="0.2">
      <c r="A63" s="20" t="s">
        <v>145</v>
      </c>
      <c r="B63" s="20" t="s">
        <v>146</v>
      </c>
      <c r="C63" s="21" t="s">
        <v>28</v>
      </c>
      <c r="D63" s="22">
        <f>[1]德育基础分!BN61</f>
        <v>97.168852459016392</v>
      </c>
      <c r="E63" s="21">
        <f>[1]德育加分!AF62</f>
        <v>0</v>
      </c>
      <c r="F63" s="21">
        <f>[1]德育扣分!K61</f>
        <v>0</v>
      </c>
      <c r="G63" s="22">
        <f t="shared" si="0"/>
        <v>97.168852459016392</v>
      </c>
      <c r="H63" s="22">
        <f t="shared" si="1"/>
        <v>0.8928808147213847</v>
      </c>
      <c r="I63" s="21">
        <f t="shared" si="2"/>
        <v>89.288081472138472</v>
      </c>
      <c r="J63" s="23">
        <f>[1]学习成绩!E60</f>
        <v>59.5</v>
      </c>
      <c r="K63" s="24">
        <f>[1]智育加分!CR61</f>
        <v>0</v>
      </c>
      <c r="L63" s="21">
        <v>0</v>
      </c>
      <c r="M63" s="22">
        <f t="shared" si="3"/>
        <v>59.5</v>
      </c>
      <c r="N63" s="26">
        <f t="shared" si="4"/>
        <v>0.47228469386751809</v>
      </c>
      <c r="O63" s="27">
        <f t="shared" si="5"/>
        <v>47.228469386751811</v>
      </c>
      <c r="P63" s="21">
        <v>100</v>
      </c>
      <c r="Q63" s="21">
        <f>[1]文体加分!N63</f>
        <v>0</v>
      </c>
      <c r="R63" s="21">
        <v>0</v>
      </c>
      <c r="S63" s="21">
        <f t="shared" si="6"/>
        <v>100</v>
      </c>
      <c r="T63" s="21">
        <f t="shared" si="7"/>
        <v>0.95238095238095233</v>
      </c>
      <c r="U63" s="28">
        <f t="shared" si="8"/>
        <v>95.238095238095227</v>
      </c>
      <c r="V63" s="27">
        <f t="shared" si="9"/>
        <v>60.441354388963482</v>
      </c>
      <c r="W63" s="21">
        <v>60</v>
      </c>
    </row>
    <row r="64" spans="1:23" ht="15" x14ac:dyDescent="0.2">
      <c r="A64" s="20" t="s">
        <v>147</v>
      </c>
      <c r="B64" s="20" t="s">
        <v>148</v>
      </c>
      <c r="C64" s="21" t="s">
        <v>28</v>
      </c>
      <c r="D64" s="22">
        <f>[1]德育基础分!BN63</f>
        <v>97.203278688524591</v>
      </c>
      <c r="E64" s="21">
        <f>[1]德育加分!AF64</f>
        <v>0</v>
      </c>
      <c r="F64" s="21">
        <f>[1]德育扣分!K63</f>
        <v>0</v>
      </c>
      <c r="G64" s="22">
        <f t="shared" si="0"/>
        <v>97.203278688524591</v>
      </c>
      <c r="H64" s="22">
        <f t="shared" si="1"/>
        <v>0.89319715600846572</v>
      </c>
      <c r="I64" s="21">
        <f t="shared" si="2"/>
        <v>89.319715600846578</v>
      </c>
      <c r="J64" s="23">
        <f>[1]学习成绩!E62</f>
        <v>0</v>
      </c>
      <c r="K64" s="24">
        <f>[1]智育加分!CR63</f>
        <v>0</v>
      </c>
      <c r="L64" s="21">
        <v>0</v>
      </c>
      <c r="M64" s="22">
        <f t="shared" si="3"/>
        <v>0</v>
      </c>
      <c r="N64" s="26">
        <f t="shared" si="4"/>
        <v>0</v>
      </c>
      <c r="O64" s="27">
        <f t="shared" si="5"/>
        <v>0</v>
      </c>
      <c r="P64" s="21">
        <v>100</v>
      </c>
      <c r="Q64" s="21">
        <f>[1]文体加分!N65</f>
        <v>0</v>
      </c>
      <c r="R64" s="21">
        <v>0</v>
      </c>
      <c r="S64" s="21">
        <f t="shared" si="6"/>
        <v>100</v>
      </c>
      <c r="T64" s="21">
        <f t="shared" si="7"/>
        <v>0.95238095238095233</v>
      </c>
      <c r="U64" s="28">
        <f t="shared" si="8"/>
        <v>95.238095238095227</v>
      </c>
      <c r="V64" s="27">
        <f t="shared" si="9"/>
        <v>27.387752643978843</v>
      </c>
      <c r="W64" s="21">
        <v>61</v>
      </c>
    </row>
  </sheetData>
  <mergeCells count="9">
    <mergeCell ref="A1:W1"/>
    <mergeCell ref="A2:A3"/>
    <mergeCell ref="B2:B3"/>
    <mergeCell ref="C2:C3"/>
    <mergeCell ref="D2:I2"/>
    <mergeCell ref="J2:O2"/>
    <mergeCell ref="P2:T2"/>
    <mergeCell ref="V2:V3"/>
    <mergeCell ref="W2:W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2021-09-13T04:20:26Z</dcterms:modified>
</cp:coreProperties>
</file>