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E:\第7学期\【重要】2023-2024大三学年综测\"/>
    </mc:Choice>
  </mc:AlternateContent>
  <xr:revisionPtr revIDLastSave="0" documentId="13_ncr:1_{FEE85514-6F54-4894-AD47-C7F48185BF7A}" xr6:coauthVersionLast="47" xr6:coauthVersionMax="47" xr10:uidLastSave="{00000000-0000-0000-0000-000000000000}"/>
  <bookViews>
    <workbookView xWindow="-108" yWindow="-108" windowWidth="23256" windowHeight="12576" tabRatio="864" xr2:uid="{00000000-000D-0000-FFFF-FFFF00000000}"/>
  </bookViews>
  <sheets>
    <sheet name="【总表】" sheetId="1" r:id="rId1"/>
    <sheet name="【德育】同学互评" sheetId="3" r:id="rId2"/>
    <sheet name="【德育】学生职务" sheetId="10" r:id="rId3"/>
    <sheet name="【德育】学生职务附录" sheetId="12" r:id="rId4"/>
    <sheet name="【德育】志愿时长" sheetId="9" r:id="rId5"/>
    <sheet name="【智育】必修成绩" sheetId="4" r:id="rId6"/>
    <sheet name="【智育】选修成绩" sheetId="5" r:id="rId7"/>
    <sheet name="【体育】体测成绩" sheetId="2" r:id="rId8"/>
    <sheet name="【德育·智育·文体】1班竞赛加分" sheetId="11" r:id="rId9"/>
    <sheet name="【德育·智育·文体】2班竞赛加分" sheetId="8" r:id="rId10"/>
  </sheets>
  <definedNames>
    <definedName name="_xlnm._FilterDatabase" localSheetId="1" hidden="1">【德育】同学互评!$A$2:$C$2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2" i="10" l="1"/>
  <c r="P44" i="1"/>
  <c r="D21" i="10"/>
  <c r="Z25" i="1"/>
  <c r="U6" i="1"/>
  <c r="U23" i="1"/>
  <c r="D127" i="4"/>
  <c r="AB54" i="1"/>
  <c r="AB6" i="1"/>
  <c r="AB7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B23" i="1"/>
  <c r="AB24" i="1"/>
  <c r="AB25" i="1"/>
  <c r="AB26" i="1"/>
  <c r="AB27" i="1"/>
  <c r="AB28" i="1"/>
  <c r="AB29" i="1"/>
  <c r="AB30" i="1"/>
  <c r="AB31" i="1"/>
  <c r="AB32" i="1"/>
  <c r="AB33" i="1"/>
  <c r="AB34" i="1"/>
  <c r="AB35" i="1"/>
  <c r="AB36" i="1"/>
  <c r="AB37" i="1"/>
  <c r="AB38" i="1"/>
  <c r="AB39" i="1"/>
  <c r="AB40" i="1"/>
  <c r="AB41" i="1"/>
  <c r="AB42" i="1"/>
  <c r="AB43" i="1"/>
  <c r="AB44" i="1"/>
  <c r="AB45" i="1"/>
  <c r="AB46" i="1"/>
  <c r="AB47" i="1"/>
  <c r="AB48" i="1"/>
  <c r="AB49" i="1"/>
  <c r="AB50" i="1"/>
  <c r="AB51" i="1"/>
  <c r="AB52" i="1"/>
  <c r="AB53" i="1"/>
  <c r="AB55" i="1"/>
  <c r="AB56" i="1"/>
  <c r="AB57" i="1"/>
  <c r="AB58" i="1"/>
  <c r="AB59" i="1"/>
  <c r="AB60" i="1"/>
  <c r="AB61" i="1"/>
  <c r="AB5" i="1"/>
  <c r="W68" i="5"/>
  <c r="W69" i="5"/>
  <c r="W70" i="5"/>
  <c r="W71" i="5"/>
  <c r="W72" i="5"/>
  <c r="W73" i="5"/>
  <c r="W74" i="5"/>
  <c r="W75" i="5"/>
  <c r="W76" i="5"/>
  <c r="W77" i="5"/>
  <c r="W78" i="5"/>
  <c r="W79" i="5"/>
  <c r="W80" i="5"/>
  <c r="W81" i="5"/>
  <c r="W82" i="5"/>
  <c r="W83" i="5"/>
  <c r="W84" i="5"/>
  <c r="W85" i="5"/>
  <c r="W86" i="5"/>
  <c r="W87" i="5"/>
  <c r="W88" i="5"/>
  <c r="W89" i="5"/>
  <c r="W90" i="5"/>
  <c r="W91" i="5"/>
  <c r="W92" i="5"/>
  <c r="W93" i="5"/>
  <c r="W94" i="5"/>
  <c r="W95" i="5"/>
  <c r="W96" i="5"/>
  <c r="W97" i="5"/>
  <c r="W98" i="5"/>
  <c r="W99" i="5"/>
  <c r="W100" i="5"/>
  <c r="W101" i="5"/>
  <c r="W102" i="5"/>
  <c r="W103" i="5"/>
  <c r="W104" i="5"/>
  <c r="W105" i="5"/>
  <c r="W106" i="5"/>
  <c r="W107" i="5"/>
  <c r="W108" i="5"/>
  <c r="W109" i="5"/>
  <c r="W110" i="5"/>
  <c r="W111" i="5"/>
  <c r="W112" i="5"/>
  <c r="W113" i="5"/>
  <c r="W114" i="5"/>
  <c r="W115" i="5"/>
  <c r="W116" i="5"/>
  <c r="W117" i="5"/>
  <c r="W118" i="5"/>
  <c r="W119" i="5"/>
  <c r="W120" i="5"/>
  <c r="W121" i="5"/>
  <c r="W122" i="5"/>
  <c r="W123" i="5"/>
  <c r="W67" i="5"/>
  <c r="D55" i="10"/>
  <c r="D53" i="10"/>
  <c r="E41" i="10"/>
  <c r="D41" i="10"/>
  <c r="D23" i="10"/>
  <c r="M22" i="10"/>
  <c r="D22" i="10"/>
  <c r="E58" i="9"/>
  <c r="E57" i="9"/>
  <c r="E56" i="9"/>
  <c r="E55" i="9"/>
  <c r="E54" i="9"/>
  <c r="E53" i="9"/>
  <c r="E52" i="9"/>
  <c r="E51" i="9"/>
  <c r="E50" i="9"/>
  <c r="E49" i="9"/>
  <c r="E48" i="9"/>
  <c r="E47" i="9"/>
  <c r="E46" i="9"/>
  <c r="E45" i="9"/>
  <c r="E44" i="9"/>
  <c r="E43" i="9"/>
  <c r="E42" i="9"/>
  <c r="E41" i="9"/>
  <c r="E40" i="9"/>
  <c r="E39" i="9"/>
  <c r="E38" i="9"/>
  <c r="E37" i="9"/>
  <c r="E36" i="9"/>
  <c r="E35" i="9"/>
  <c r="E34" i="9"/>
  <c r="E33" i="9"/>
  <c r="E32" i="9"/>
  <c r="E31" i="9"/>
  <c r="E30" i="9"/>
  <c r="E29" i="9"/>
  <c r="E28" i="9"/>
  <c r="E27" i="9"/>
  <c r="E26" i="9"/>
  <c r="E25" i="9"/>
  <c r="E24" i="9"/>
  <c r="E23" i="9"/>
  <c r="E22" i="9"/>
  <c r="E21" i="9"/>
  <c r="E20" i="9"/>
  <c r="E19" i="9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5" i="9"/>
  <c r="E4" i="9"/>
  <c r="E3" i="9"/>
  <c r="E2" i="9"/>
  <c r="R3" i="2" l="1"/>
  <c r="R4" i="2"/>
  <c r="R5" i="2"/>
  <c r="R6" i="2"/>
  <c r="R7" i="2"/>
  <c r="R8" i="2"/>
  <c r="R9" i="2"/>
  <c r="R10" i="2"/>
  <c r="R11" i="2"/>
  <c r="R12" i="2"/>
  <c r="R13" i="2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31" i="2"/>
  <c r="R32" i="2"/>
  <c r="R33" i="2"/>
  <c r="R34" i="2"/>
  <c r="R35" i="2"/>
  <c r="R36" i="2"/>
  <c r="R37" i="2"/>
  <c r="R38" i="2"/>
  <c r="R39" i="2"/>
  <c r="R40" i="2"/>
  <c r="R41" i="2"/>
  <c r="R42" i="2"/>
  <c r="R43" i="2"/>
  <c r="R44" i="2"/>
  <c r="R45" i="2"/>
  <c r="R46" i="2"/>
  <c r="R47" i="2"/>
  <c r="R48" i="2"/>
  <c r="R49" i="2"/>
  <c r="R50" i="2"/>
  <c r="R51" i="2"/>
  <c r="R52" i="2"/>
  <c r="R53" i="2"/>
  <c r="R54" i="2"/>
  <c r="R55" i="2"/>
  <c r="R56" i="2"/>
  <c r="R57" i="2"/>
  <c r="R58" i="2"/>
  <c r="R2" i="2"/>
  <c r="AX68" i="4"/>
  <c r="AY68" i="4" s="1"/>
  <c r="AX69" i="4"/>
  <c r="AY69" i="4" s="1"/>
  <c r="AX70" i="4"/>
  <c r="AY70" i="4" s="1"/>
  <c r="AX71" i="4"/>
  <c r="AY71" i="4" s="1"/>
  <c r="AX72" i="4"/>
  <c r="AY72" i="4" s="1"/>
  <c r="AX73" i="4"/>
  <c r="AY73" i="4" s="1"/>
  <c r="AX74" i="4"/>
  <c r="AY74" i="4" s="1"/>
  <c r="AX75" i="4"/>
  <c r="AY75" i="4" s="1"/>
  <c r="AX76" i="4"/>
  <c r="AY76" i="4" s="1"/>
  <c r="AX77" i="4"/>
  <c r="AY77" i="4" s="1"/>
  <c r="AX78" i="4"/>
  <c r="AY78" i="4" s="1"/>
  <c r="AX79" i="4"/>
  <c r="AY79" i="4" s="1"/>
  <c r="AX80" i="4"/>
  <c r="AY80" i="4" s="1"/>
  <c r="AX81" i="4"/>
  <c r="AY81" i="4" s="1"/>
  <c r="AX82" i="4"/>
  <c r="AY82" i="4" s="1"/>
  <c r="AX83" i="4"/>
  <c r="AX84" i="4"/>
  <c r="AY84" i="4" s="1"/>
  <c r="AX85" i="4"/>
  <c r="AY85" i="4" s="1"/>
  <c r="AX86" i="4"/>
  <c r="AY86" i="4" s="1"/>
  <c r="AX87" i="4"/>
  <c r="AY87" i="4" s="1"/>
  <c r="AX88" i="4"/>
  <c r="AY88" i="4" s="1"/>
  <c r="AX89" i="4"/>
  <c r="AY89" i="4" s="1"/>
  <c r="AX90" i="4"/>
  <c r="AY90" i="4" s="1"/>
  <c r="AX91" i="4"/>
  <c r="AY91" i="4" s="1"/>
  <c r="AX92" i="4"/>
  <c r="AY92" i="4" s="1"/>
  <c r="AX93" i="4"/>
  <c r="AY93" i="4" s="1"/>
  <c r="AX94" i="4"/>
  <c r="AY94" i="4" s="1"/>
  <c r="AX95" i="4"/>
  <c r="AY95" i="4" s="1"/>
  <c r="AX96" i="4"/>
  <c r="AY96" i="4" s="1"/>
  <c r="AX97" i="4"/>
  <c r="AY97" i="4" s="1"/>
  <c r="AX98" i="4"/>
  <c r="AY98" i="4" s="1"/>
  <c r="AX99" i="4"/>
  <c r="AY99" i="4" s="1"/>
  <c r="AX100" i="4"/>
  <c r="AY100" i="4" s="1"/>
  <c r="AX101" i="4"/>
  <c r="AY101" i="4" s="1"/>
  <c r="AX102" i="4"/>
  <c r="AY102" i="4" s="1"/>
  <c r="AX103" i="4"/>
  <c r="AX104" i="4"/>
  <c r="AY104" i="4" s="1"/>
  <c r="AX105" i="4"/>
  <c r="AY105" i="4" s="1"/>
  <c r="AX106" i="4"/>
  <c r="AY106" i="4" s="1"/>
  <c r="AX107" i="4"/>
  <c r="AY107" i="4" s="1"/>
  <c r="AX108" i="4"/>
  <c r="AY108" i="4" s="1"/>
  <c r="AX109" i="4"/>
  <c r="AY109" i="4" s="1"/>
  <c r="AX110" i="4"/>
  <c r="AY110" i="4" s="1"/>
  <c r="AX111" i="4"/>
  <c r="AY111" i="4" s="1"/>
  <c r="AX112" i="4"/>
  <c r="AY112" i="4" s="1"/>
  <c r="AX113" i="4"/>
  <c r="AY113" i="4" s="1"/>
  <c r="AX114" i="4"/>
  <c r="AY114" i="4" s="1"/>
  <c r="AX115" i="4"/>
  <c r="AY115" i="4" s="1"/>
  <c r="AX116" i="4"/>
  <c r="AY116" i="4" s="1"/>
  <c r="AX117" i="4"/>
  <c r="AY117" i="4" s="1"/>
  <c r="AX118" i="4"/>
  <c r="AY118" i="4" s="1"/>
  <c r="AX119" i="4"/>
  <c r="AY119" i="4" s="1"/>
  <c r="AX120" i="4"/>
  <c r="AY120" i="4" s="1"/>
  <c r="AX121" i="4"/>
  <c r="AY121" i="4" s="1"/>
  <c r="AX122" i="4"/>
  <c r="AY122" i="4" s="1"/>
  <c r="AX123" i="4"/>
  <c r="AY123" i="4" s="1"/>
  <c r="AX67" i="4"/>
  <c r="AY67" i="4" s="1"/>
  <c r="D61" i="1" l="1"/>
  <c r="I61" i="1" s="1"/>
  <c r="P61" i="1" s="1"/>
  <c r="D60" i="1"/>
  <c r="I60" i="1" s="1"/>
  <c r="P60" i="1" s="1"/>
  <c r="D59" i="1"/>
  <c r="I59" i="1" s="1"/>
  <c r="P59" i="1" s="1"/>
  <c r="D58" i="1"/>
  <c r="I58" i="1" s="1"/>
  <c r="P58" i="1" s="1"/>
  <c r="D57" i="1"/>
  <c r="I57" i="1" s="1"/>
  <c r="P57" i="1" s="1"/>
  <c r="D56" i="1"/>
  <c r="I56" i="1" s="1"/>
  <c r="P56" i="1" s="1"/>
  <c r="D55" i="1"/>
  <c r="I55" i="1" s="1"/>
  <c r="P55" i="1" s="1"/>
  <c r="D54" i="1"/>
  <c r="I54" i="1" s="1"/>
  <c r="P54" i="1" s="1"/>
  <c r="D53" i="1"/>
  <c r="I53" i="1" s="1"/>
  <c r="P53" i="1" s="1"/>
  <c r="D52" i="1"/>
  <c r="I52" i="1" s="1"/>
  <c r="P52" i="1" s="1"/>
  <c r="D51" i="1"/>
  <c r="I51" i="1" s="1"/>
  <c r="P51" i="1" s="1"/>
  <c r="D50" i="1"/>
  <c r="I50" i="1" s="1"/>
  <c r="P50" i="1" s="1"/>
  <c r="D49" i="1"/>
  <c r="I49" i="1" s="1"/>
  <c r="P49" i="1" s="1"/>
  <c r="D48" i="1"/>
  <c r="I48" i="1" s="1"/>
  <c r="P48" i="1" s="1"/>
  <c r="D47" i="1"/>
  <c r="I47" i="1" s="1"/>
  <c r="P47" i="1" s="1"/>
  <c r="D46" i="1"/>
  <c r="I46" i="1" s="1"/>
  <c r="P46" i="1" s="1"/>
  <c r="D45" i="1"/>
  <c r="I45" i="1" s="1"/>
  <c r="P45" i="1" s="1"/>
  <c r="D44" i="1"/>
  <c r="I44" i="1" s="1"/>
  <c r="D43" i="1"/>
  <c r="I43" i="1" s="1"/>
  <c r="P43" i="1" s="1"/>
  <c r="D42" i="1"/>
  <c r="I42" i="1" s="1"/>
  <c r="P42" i="1" s="1"/>
  <c r="D41" i="1"/>
  <c r="I41" i="1" s="1"/>
  <c r="P41" i="1" s="1"/>
  <c r="D40" i="1"/>
  <c r="I40" i="1" s="1"/>
  <c r="P40" i="1" s="1"/>
  <c r="D39" i="1"/>
  <c r="I39" i="1" s="1"/>
  <c r="P39" i="1" s="1"/>
  <c r="D38" i="1"/>
  <c r="I38" i="1" s="1"/>
  <c r="P38" i="1" s="1"/>
  <c r="D37" i="1"/>
  <c r="I37" i="1" s="1"/>
  <c r="P37" i="1" s="1"/>
  <c r="D36" i="1"/>
  <c r="I36" i="1" s="1"/>
  <c r="P36" i="1" s="1"/>
  <c r="D35" i="1"/>
  <c r="I35" i="1" s="1"/>
  <c r="P35" i="1" s="1"/>
  <c r="D34" i="1"/>
  <c r="I34" i="1" s="1"/>
  <c r="P34" i="1" s="1"/>
  <c r="D33" i="1"/>
  <c r="I33" i="1" s="1"/>
  <c r="P33" i="1" s="1"/>
  <c r="D32" i="1"/>
  <c r="I32" i="1" s="1"/>
  <c r="P32" i="1" s="1"/>
  <c r="D31" i="1"/>
  <c r="I31" i="1" s="1"/>
  <c r="P31" i="1" s="1"/>
  <c r="D30" i="1"/>
  <c r="I30" i="1" s="1"/>
  <c r="P30" i="1" s="1"/>
  <c r="D29" i="1"/>
  <c r="I29" i="1" s="1"/>
  <c r="P29" i="1" s="1"/>
  <c r="D28" i="1"/>
  <c r="I28" i="1" s="1"/>
  <c r="P28" i="1" s="1"/>
  <c r="D27" i="1"/>
  <c r="I27" i="1" s="1"/>
  <c r="P27" i="1" s="1"/>
  <c r="D26" i="1"/>
  <c r="I26" i="1" s="1"/>
  <c r="P26" i="1" s="1"/>
  <c r="D25" i="1"/>
  <c r="I25" i="1" s="1"/>
  <c r="D24" i="1"/>
  <c r="I24" i="1" s="1"/>
  <c r="P24" i="1" s="1"/>
  <c r="D23" i="1"/>
  <c r="I23" i="1" s="1"/>
  <c r="P23" i="1" s="1"/>
  <c r="D22" i="1"/>
  <c r="I22" i="1" s="1"/>
  <c r="P22" i="1" s="1"/>
  <c r="D21" i="1"/>
  <c r="I21" i="1" s="1"/>
  <c r="P21" i="1" s="1"/>
  <c r="D20" i="1"/>
  <c r="I20" i="1" s="1"/>
  <c r="P20" i="1" s="1"/>
  <c r="D19" i="1"/>
  <c r="I19" i="1" s="1"/>
  <c r="P19" i="1" s="1"/>
  <c r="D18" i="1"/>
  <c r="I18" i="1" s="1"/>
  <c r="P18" i="1" s="1"/>
  <c r="AC18" i="1" s="1"/>
  <c r="D17" i="1"/>
  <c r="I17" i="1" s="1"/>
  <c r="P17" i="1" s="1"/>
  <c r="D16" i="1"/>
  <c r="I16" i="1" s="1"/>
  <c r="P16" i="1" s="1"/>
  <c r="D15" i="1"/>
  <c r="I15" i="1" s="1"/>
  <c r="P15" i="1" s="1"/>
  <c r="D14" i="1"/>
  <c r="I14" i="1" s="1"/>
  <c r="P14" i="1" s="1"/>
  <c r="D13" i="1"/>
  <c r="I13" i="1" s="1"/>
  <c r="P13" i="1" s="1"/>
  <c r="D12" i="1"/>
  <c r="I12" i="1" s="1"/>
  <c r="P12" i="1" s="1"/>
  <c r="D11" i="1"/>
  <c r="I11" i="1" s="1"/>
  <c r="P11" i="1" s="1"/>
  <c r="D10" i="1"/>
  <c r="I10" i="1" s="1"/>
  <c r="P10" i="1" s="1"/>
  <c r="D9" i="1"/>
  <c r="I9" i="1" s="1"/>
  <c r="P9" i="1" s="1"/>
  <c r="D8" i="1"/>
  <c r="I8" i="1" s="1"/>
  <c r="P8" i="1" s="1"/>
  <c r="D7" i="1"/>
  <c r="I7" i="1" s="1"/>
  <c r="P7" i="1" s="1"/>
  <c r="D6" i="1"/>
  <c r="I6" i="1" s="1"/>
  <c r="P6" i="1" s="1"/>
  <c r="D5" i="1"/>
  <c r="I5" i="1" s="1"/>
  <c r="P5" i="1" s="1"/>
  <c r="T6" i="1" l="1"/>
  <c r="V6" i="1" s="1"/>
  <c r="AC6" i="1" s="1"/>
  <c r="T7" i="1"/>
  <c r="V7" i="1" s="1"/>
  <c r="AC7" i="1" s="1"/>
  <c r="T8" i="1"/>
  <c r="V8" i="1" s="1"/>
  <c r="AC8" i="1" s="1"/>
  <c r="T9" i="1"/>
  <c r="V9" i="1" s="1"/>
  <c r="AC9" i="1" s="1"/>
  <c r="T10" i="1"/>
  <c r="V10" i="1" s="1"/>
  <c r="AC10" i="1" s="1"/>
  <c r="T11" i="1"/>
  <c r="V11" i="1" s="1"/>
  <c r="AC11" i="1" s="1"/>
  <c r="T12" i="1"/>
  <c r="V12" i="1" s="1"/>
  <c r="AC12" i="1" s="1"/>
  <c r="T13" i="1"/>
  <c r="V13" i="1" s="1"/>
  <c r="AC13" i="1" s="1"/>
  <c r="T14" i="1"/>
  <c r="V14" i="1" s="1"/>
  <c r="AC14" i="1" s="1"/>
  <c r="T15" i="1"/>
  <c r="V15" i="1" s="1"/>
  <c r="AC15" i="1" s="1"/>
  <c r="T16" i="1"/>
  <c r="V16" i="1" s="1"/>
  <c r="AC16" i="1" s="1"/>
  <c r="T17" i="1"/>
  <c r="V17" i="1" s="1"/>
  <c r="AC17" i="1" s="1"/>
  <c r="T18" i="1"/>
  <c r="V18" i="1" s="1"/>
  <c r="T19" i="1"/>
  <c r="V19" i="1" s="1"/>
  <c r="AC19" i="1" s="1"/>
  <c r="T20" i="1"/>
  <c r="V20" i="1" s="1"/>
  <c r="AC20" i="1" s="1"/>
  <c r="T21" i="1"/>
  <c r="V21" i="1" s="1"/>
  <c r="AC21" i="1" s="1"/>
  <c r="T22" i="1"/>
  <c r="V22" i="1" s="1"/>
  <c r="AC22" i="1" s="1"/>
  <c r="T23" i="1"/>
  <c r="V23" i="1" s="1"/>
  <c r="AC23" i="1" s="1"/>
  <c r="T24" i="1"/>
  <c r="V24" i="1" s="1"/>
  <c r="AC24" i="1" s="1"/>
  <c r="T25" i="1"/>
  <c r="V25" i="1" s="1"/>
  <c r="T26" i="1"/>
  <c r="V26" i="1" s="1"/>
  <c r="AC26" i="1" s="1"/>
  <c r="T27" i="1"/>
  <c r="V27" i="1" s="1"/>
  <c r="AC27" i="1" s="1"/>
  <c r="T28" i="1"/>
  <c r="V28" i="1" s="1"/>
  <c r="AC28" i="1" s="1"/>
  <c r="T29" i="1"/>
  <c r="V29" i="1" s="1"/>
  <c r="AC29" i="1" s="1"/>
  <c r="T30" i="1"/>
  <c r="V30" i="1" s="1"/>
  <c r="AC30" i="1" s="1"/>
  <c r="T31" i="1"/>
  <c r="V31" i="1" s="1"/>
  <c r="AC31" i="1" s="1"/>
  <c r="T32" i="1"/>
  <c r="V32" i="1" s="1"/>
  <c r="AC32" i="1" s="1"/>
  <c r="T33" i="1"/>
  <c r="V33" i="1" s="1"/>
  <c r="AC33" i="1" s="1"/>
  <c r="T34" i="1"/>
  <c r="V34" i="1" s="1"/>
  <c r="AC34" i="1" s="1"/>
  <c r="T35" i="1"/>
  <c r="V35" i="1" s="1"/>
  <c r="AC35" i="1" s="1"/>
  <c r="T36" i="1"/>
  <c r="V36" i="1" s="1"/>
  <c r="AC36" i="1" s="1"/>
  <c r="T37" i="1"/>
  <c r="V37" i="1" s="1"/>
  <c r="AC37" i="1" s="1"/>
  <c r="T38" i="1"/>
  <c r="V38" i="1" s="1"/>
  <c r="AC38" i="1" s="1"/>
  <c r="T39" i="1"/>
  <c r="V39" i="1" s="1"/>
  <c r="AC39" i="1" s="1"/>
  <c r="T40" i="1"/>
  <c r="V40" i="1" s="1"/>
  <c r="AC40" i="1" s="1"/>
  <c r="T41" i="1"/>
  <c r="V41" i="1" s="1"/>
  <c r="AC41" i="1" s="1"/>
  <c r="T42" i="1"/>
  <c r="V42" i="1" s="1"/>
  <c r="AC42" i="1" s="1"/>
  <c r="T43" i="1"/>
  <c r="V43" i="1" s="1"/>
  <c r="AC43" i="1" s="1"/>
  <c r="T44" i="1"/>
  <c r="V44" i="1" s="1"/>
  <c r="AC44" i="1" s="1"/>
  <c r="T45" i="1"/>
  <c r="V45" i="1" s="1"/>
  <c r="AC45" i="1" s="1"/>
  <c r="T46" i="1"/>
  <c r="V46" i="1" s="1"/>
  <c r="AC46" i="1" s="1"/>
  <c r="T47" i="1"/>
  <c r="V47" i="1" s="1"/>
  <c r="AC47" i="1" s="1"/>
  <c r="T48" i="1"/>
  <c r="V48" i="1" s="1"/>
  <c r="AC48" i="1" s="1"/>
  <c r="T49" i="1"/>
  <c r="V49" i="1" s="1"/>
  <c r="AC49" i="1" s="1"/>
  <c r="T50" i="1"/>
  <c r="V50" i="1" s="1"/>
  <c r="AC50" i="1" s="1"/>
  <c r="T51" i="1"/>
  <c r="V51" i="1" s="1"/>
  <c r="AC51" i="1" s="1"/>
  <c r="T52" i="1"/>
  <c r="V52" i="1" s="1"/>
  <c r="AC52" i="1" s="1"/>
  <c r="T53" i="1"/>
  <c r="V53" i="1" s="1"/>
  <c r="AC53" i="1" s="1"/>
  <c r="T54" i="1"/>
  <c r="V54" i="1" s="1"/>
  <c r="AC54" i="1" s="1"/>
  <c r="T55" i="1"/>
  <c r="V55" i="1" s="1"/>
  <c r="AC55" i="1" s="1"/>
  <c r="T56" i="1"/>
  <c r="V56" i="1" s="1"/>
  <c r="AC56" i="1" s="1"/>
  <c r="T57" i="1"/>
  <c r="V57" i="1" s="1"/>
  <c r="AC57" i="1" s="1"/>
  <c r="T58" i="1"/>
  <c r="V58" i="1" s="1"/>
  <c r="AC58" i="1" s="1"/>
  <c r="T59" i="1"/>
  <c r="V59" i="1" s="1"/>
  <c r="AC59" i="1" s="1"/>
  <c r="T60" i="1"/>
  <c r="V60" i="1" s="1"/>
  <c r="AC60" i="1" s="1"/>
  <c r="T61" i="1"/>
  <c r="V61" i="1" s="1"/>
  <c r="AC61" i="1" s="1"/>
  <c r="T5" i="1"/>
  <c r="V5" i="1" s="1"/>
  <c r="AC5" i="1" s="1"/>
  <c r="Y68" i="5"/>
  <c r="Y69" i="5"/>
  <c r="Y70" i="5"/>
  <c r="Y71" i="5"/>
  <c r="Y72" i="5"/>
  <c r="Y73" i="5"/>
  <c r="Y74" i="5"/>
  <c r="Y75" i="5"/>
  <c r="Y76" i="5"/>
  <c r="Y77" i="5"/>
  <c r="Y78" i="5"/>
  <c r="Y79" i="5"/>
  <c r="Y80" i="5"/>
  <c r="Y81" i="5"/>
  <c r="Y82" i="5"/>
  <c r="Y83" i="5"/>
  <c r="Y84" i="5"/>
  <c r="Y85" i="5"/>
  <c r="Y86" i="5"/>
  <c r="Y87" i="5"/>
  <c r="Y88" i="5"/>
  <c r="Y89" i="5"/>
  <c r="Y90" i="5"/>
  <c r="Y91" i="5"/>
  <c r="Y92" i="5"/>
  <c r="Y93" i="5"/>
  <c r="Y94" i="5"/>
  <c r="Y95" i="5"/>
  <c r="Y96" i="5"/>
  <c r="Y97" i="5"/>
  <c r="Y98" i="5"/>
  <c r="Y99" i="5"/>
  <c r="Y100" i="5"/>
  <c r="Y101" i="5"/>
  <c r="Y102" i="5"/>
  <c r="Y103" i="5"/>
  <c r="Y104" i="5"/>
  <c r="Y105" i="5"/>
  <c r="Y106" i="5"/>
  <c r="Y107" i="5"/>
  <c r="Y108" i="5"/>
  <c r="Y109" i="5"/>
  <c r="Y110" i="5"/>
  <c r="Y111" i="5"/>
  <c r="Y112" i="5"/>
  <c r="Y113" i="5"/>
  <c r="Y114" i="5"/>
  <c r="Y115" i="5"/>
  <c r="Y116" i="5"/>
  <c r="Y117" i="5"/>
  <c r="Y118" i="5"/>
  <c r="Y119" i="5"/>
  <c r="Y120" i="5"/>
  <c r="Y121" i="5"/>
  <c r="Y122" i="5"/>
  <c r="Y123" i="5"/>
  <c r="Y67" i="5"/>
  <c r="W131" i="5"/>
  <c r="W132" i="5"/>
  <c r="W133" i="5"/>
  <c r="W134" i="5"/>
  <c r="W135" i="5"/>
  <c r="W136" i="5"/>
  <c r="W137" i="5"/>
  <c r="W138" i="5"/>
  <c r="W139" i="5"/>
  <c r="W140" i="5"/>
  <c r="W141" i="5"/>
  <c r="W142" i="5"/>
  <c r="W143" i="5"/>
  <c r="W144" i="5"/>
  <c r="W145" i="5"/>
  <c r="W146" i="5"/>
  <c r="W147" i="5"/>
  <c r="W148" i="5"/>
  <c r="W149" i="5"/>
  <c r="W150" i="5"/>
  <c r="W151" i="5"/>
  <c r="W152" i="5"/>
  <c r="W153" i="5"/>
  <c r="W154" i="5"/>
  <c r="W155" i="5"/>
  <c r="W156" i="5"/>
  <c r="W157" i="5"/>
  <c r="W158" i="5"/>
  <c r="W159" i="5"/>
  <c r="W160" i="5"/>
  <c r="W161" i="5"/>
  <c r="W162" i="5"/>
  <c r="W163" i="5"/>
  <c r="W164" i="5"/>
  <c r="W165" i="5"/>
  <c r="W166" i="5"/>
  <c r="W167" i="5"/>
  <c r="W168" i="5"/>
  <c r="W169" i="5"/>
  <c r="W170" i="5"/>
  <c r="W171" i="5"/>
  <c r="W172" i="5"/>
  <c r="W173" i="5"/>
  <c r="W174" i="5"/>
  <c r="W175" i="5"/>
  <c r="W176" i="5"/>
  <c r="W177" i="5"/>
  <c r="W178" i="5"/>
  <c r="W179" i="5"/>
  <c r="W180" i="5"/>
  <c r="W181" i="5"/>
  <c r="W182" i="5"/>
  <c r="W183" i="5"/>
  <c r="W184" i="5"/>
  <c r="W185" i="5"/>
  <c r="W186" i="5"/>
  <c r="W130" i="5"/>
  <c r="D131" i="5"/>
  <c r="E131" i="5"/>
  <c r="F131" i="5"/>
  <c r="G131" i="5"/>
  <c r="H131" i="5"/>
  <c r="I131" i="5"/>
  <c r="J131" i="5"/>
  <c r="K131" i="5"/>
  <c r="L131" i="5"/>
  <c r="M131" i="5"/>
  <c r="N131" i="5"/>
  <c r="O131" i="5"/>
  <c r="P131" i="5"/>
  <c r="Q131" i="5"/>
  <c r="R131" i="5"/>
  <c r="S131" i="5"/>
  <c r="T131" i="5"/>
  <c r="U131" i="5"/>
  <c r="V131" i="5"/>
  <c r="D132" i="5"/>
  <c r="E132" i="5"/>
  <c r="F132" i="5"/>
  <c r="G132" i="5"/>
  <c r="H132" i="5"/>
  <c r="I132" i="5"/>
  <c r="J132" i="5"/>
  <c r="K132" i="5"/>
  <c r="L132" i="5"/>
  <c r="M132" i="5"/>
  <c r="N132" i="5"/>
  <c r="O132" i="5"/>
  <c r="P132" i="5"/>
  <c r="Q132" i="5"/>
  <c r="R132" i="5"/>
  <c r="S132" i="5"/>
  <c r="T132" i="5"/>
  <c r="U132" i="5"/>
  <c r="V132" i="5"/>
  <c r="D133" i="5"/>
  <c r="E133" i="5"/>
  <c r="F133" i="5"/>
  <c r="G133" i="5"/>
  <c r="H133" i="5"/>
  <c r="I133" i="5"/>
  <c r="J133" i="5"/>
  <c r="K133" i="5"/>
  <c r="L133" i="5"/>
  <c r="M133" i="5"/>
  <c r="N133" i="5"/>
  <c r="O133" i="5"/>
  <c r="P133" i="5"/>
  <c r="Q133" i="5"/>
  <c r="R133" i="5"/>
  <c r="S133" i="5"/>
  <c r="T133" i="5"/>
  <c r="U133" i="5"/>
  <c r="V133" i="5"/>
  <c r="D134" i="5"/>
  <c r="E134" i="5"/>
  <c r="F134" i="5"/>
  <c r="G134" i="5"/>
  <c r="H134" i="5"/>
  <c r="I134" i="5"/>
  <c r="J134" i="5"/>
  <c r="K134" i="5"/>
  <c r="L134" i="5"/>
  <c r="M134" i="5"/>
  <c r="N134" i="5"/>
  <c r="O134" i="5"/>
  <c r="P134" i="5"/>
  <c r="Q134" i="5"/>
  <c r="R134" i="5"/>
  <c r="S134" i="5"/>
  <c r="T134" i="5"/>
  <c r="U134" i="5"/>
  <c r="V134" i="5"/>
  <c r="D135" i="5"/>
  <c r="E135" i="5"/>
  <c r="F135" i="5"/>
  <c r="G135" i="5"/>
  <c r="H135" i="5"/>
  <c r="I135" i="5"/>
  <c r="J135" i="5"/>
  <c r="K135" i="5"/>
  <c r="L135" i="5"/>
  <c r="M135" i="5"/>
  <c r="N135" i="5"/>
  <c r="O135" i="5"/>
  <c r="P135" i="5"/>
  <c r="Q135" i="5"/>
  <c r="R135" i="5"/>
  <c r="S135" i="5"/>
  <c r="T135" i="5"/>
  <c r="U135" i="5"/>
  <c r="V135" i="5"/>
  <c r="D136" i="5"/>
  <c r="E136" i="5"/>
  <c r="F136" i="5"/>
  <c r="G136" i="5"/>
  <c r="H136" i="5"/>
  <c r="I136" i="5"/>
  <c r="J136" i="5"/>
  <c r="K136" i="5"/>
  <c r="L136" i="5"/>
  <c r="M136" i="5"/>
  <c r="N136" i="5"/>
  <c r="O136" i="5"/>
  <c r="P136" i="5"/>
  <c r="Q136" i="5"/>
  <c r="R136" i="5"/>
  <c r="S136" i="5"/>
  <c r="T136" i="5"/>
  <c r="U136" i="5"/>
  <c r="V136" i="5"/>
  <c r="D137" i="5"/>
  <c r="E137" i="5"/>
  <c r="F137" i="5"/>
  <c r="G137" i="5"/>
  <c r="H137" i="5"/>
  <c r="I137" i="5"/>
  <c r="J137" i="5"/>
  <c r="K137" i="5"/>
  <c r="L137" i="5"/>
  <c r="M137" i="5"/>
  <c r="N137" i="5"/>
  <c r="O137" i="5"/>
  <c r="P137" i="5"/>
  <c r="Q137" i="5"/>
  <c r="R137" i="5"/>
  <c r="S137" i="5"/>
  <c r="T137" i="5"/>
  <c r="U137" i="5"/>
  <c r="V137" i="5"/>
  <c r="D138" i="5"/>
  <c r="E138" i="5"/>
  <c r="F138" i="5"/>
  <c r="G138" i="5"/>
  <c r="H138" i="5"/>
  <c r="I138" i="5"/>
  <c r="J138" i="5"/>
  <c r="K138" i="5"/>
  <c r="L138" i="5"/>
  <c r="M138" i="5"/>
  <c r="N138" i="5"/>
  <c r="O138" i="5"/>
  <c r="P138" i="5"/>
  <c r="Q138" i="5"/>
  <c r="R138" i="5"/>
  <c r="S138" i="5"/>
  <c r="T138" i="5"/>
  <c r="U138" i="5"/>
  <c r="V138" i="5"/>
  <c r="D139" i="5"/>
  <c r="E139" i="5"/>
  <c r="F139" i="5"/>
  <c r="G139" i="5"/>
  <c r="H139" i="5"/>
  <c r="I139" i="5"/>
  <c r="J139" i="5"/>
  <c r="K139" i="5"/>
  <c r="L139" i="5"/>
  <c r="M139" i="5"/>
  <c r="N139" i="5"/>
  <c r="O139" i="5"/>
  <c r="P139" i="5"/>
  <c r="Q139" i="5"/>
  <c r="R139" i="5"/>
  <c r="S139" i="5"/>
  <c r="T139" i="5"/>
  <c r="U139" i="5"/>
  <c r="V139" i="5"/>
  <c r="D140" i="5"/>
  <c r="E140" i="5"/>
  <c r="F140" i="5"/>
  <c r="G140" i="5"/>
  <c r="H140" i="5"/>
  <c r="I140" i="5"/>
  <c r="J140" i="5"/>
  <c r="K140" i="5"/>
  <c r="L140" i="5"/>
  <c r="M140" i="5"/>
  <c r="N140" i="5"/>
  <c r="O140" i="5"/>
  <c r="P140" i="5"/>
  <c r="Q140" i="5"/>
  <c r="R140" i="5"/>
  <c r="S140" i="5"/>
  <c r="T140" i="5"/>
  <c r="U140" i="5"/>
  <c r="V140" i="5"/>
  <c r="D141" i="5"/>
  <c r="E141" i="5"/>
  <c r="F141" i="5"/>
  <c r="G141" i="5"/>
  <c r="H141" i="5"/>
  <c r="I141" i="5"/>
  <c r="J141" i="5"/>
  <c r="K141" i="5"/>
  <c r="L141" i="5"/>
  <c r="M141" i="5"/>
  <c r="N141" i="5"/>
  <c r="O141" i="5"/>
  <c r="P141" i="5"/>
  <c r="Q141" i="5"/>
  <c r="R141" i="5"/>
  <c r="S141" i="5"/>
  <c r="T141" i="5"/>
  <c r="U141" i="5"/>
  <c r="V141" i="5"/>
  <c r="D142" i="5"/>
  <c r="E142" i="5"/>
  <c r="F142" i="5"/>
  <c r="G142" i="5"/>
  <c r="H142" i="5"/>
  <c r="I142" i="5"/>
  <c r="J142" i="5"/>
  <c r="K142" i="5"/>
  <c r="L142" i="5"/>
  <c r="M142" i="5"/>
  <c r="N142" i="5"/>
  <c r="O142" i="5"/>
  <c r="P142" i="5"/>
  <c r="Q142" i="5"/>
  <c r="R142" i="5"/>
  <c r="S142" i="5"/>
  <c r="T142" i="5"/>
  <c r="U142" i="5"/>
  <c r="V142" i="5"/>
  <c r="D143" i="5"/>
  <c r="E143" i="5"/>
  <c r="F143" i="5"/>
  <c r="G143" i="5"/>
  <c r="H143" i="5"/>
  <c r="I143" i="5"/>
  <c r="J143" i="5"/>
  <c r="K143" i="5"/>
  <c r="L143" i="5"/>
  <c r="M143" i="5"/>
  <c r="N143" i="5"/>
  <c r="O143" i="5"/>
  <c r="P143" i="5"/>
  <c r="Q143" i="5"/>
  <c r="R143" i="5"/>
  <c r="S143" i="5"/>
  <c r="T143" i="5"/>
  <c r="U143" i="5"/>
  <c r="V143" i="5"/>
  <c r="D144" i="5"/>
  <c r="E144" i="5"/>
  <c r="F144" i="5"/>
  <c r="G144" i="5"/>
  <c r="H144" i="5"/>
  <c r="I144" i="5"/>
  <c r="J144" i="5"/>
  <c r="K144" i="5"/>
  <c r="L144" i="5"/>
  <c r="M144" i="5"/>
  <c r="N144" i="5"/>
  <c r="O144" i="5"/>
  <c r="P144" i="5"/>
  <c r="Q144" i="5"/>
  <c r="R144" i="5"/>
  <c r="S144" i="5"/>
  <c r="T144" i="5"/>
  <c r="U144" i="5"/>
  <c r="V144" i="5"/>
  <c r="D145" i="5"/>
  <c r="E145" i="5"/>
  <c r="F145" i="5"/>
  <c r="G145" i="5"/>
  <c r="H145" i="5"/>
  <c r="I145" i="5"/>
  <c r="J145" i="5"/>
  <c r="K145" i="5"/>
  <c r="L145" i="5"/>
  <c r="M145" i="5"/>
  <c r="N145" i="5"/>
  <c r="O145" i="5"/>
  <c r="P145" i="5"/>
  <c r="Q145" i="5"/>
  <c r="R145" i="5"/>
  <c r="S145" i="5"/>
  <c r="T145" i="5"/>
  <c r="U145" i="5"/>
  <c r="V145" i="5"/>
  <c r="D146" i="5"/>
  <c r="E146" i="5"/>
  <c r="F146" i="5"/>
  <c r="G146" i="5"/>
  <c r="H146" i="5"/>
  <c r="I146" i="5"/>
  <c r="J146" i="5"/>
  <c r="K146" i="5"/>
  <c r="L146" i="5"/>
  <c r="M146" i="5"/>
  <c r="N146" i="5"/>
  <c r="O146" i="5"/>
  <c r="P146" i="5"/>
  <c r="Q146" i="5"/>
  <c r="R146" i="5"/>
  <c r="S146" i="5"/>
  <c r="T146" i="5"/>
  <c r="U146" i="5"/>
  <c r="V146" i="5"/>
  <c r="D147" i="5"/>
  <c r="E147" i="5"/>
  <c r="F147" i="5"/>
  <c r="G147" i="5"/>
  <c r="H147" i="5"/>
  <c r="I147" i="5"/>
  <c r="J147" i="5"/>
  <c r="K147" i="5"/>
  <c r="L147" i="5"/>
  <c r="M147" i="5"/>
  <c r="N147" i="5"/>
  <c r="O147" i="5"/>
  <c r="P147" i="5"/>
  <c r="Q147" i="5"/>
  <c r="R147" i="5"/>
  <c r="S147" i="5"/>
  <c r="T147" i="5"/>
  <c r="U147" i="5"/>
  <c r="V147" i="5"/>
  <c r="D148" i="5"/>
  <c r="E148" i="5"/>
  <c r="F148" i="5"/>
  <c r="G148" i="5"/>
  <c r="H148" i="5"/>
  <c r="I148" i="5"/>
  <c r="J148" i="5"/>
  <c r="K148" i="5"/>
  <c r="L148" i="5"/>
  <c r="M148" i="5"/>
  <c r="N148" i="5"/>
  <c r="O148" i="5"/>
  <c r="P148" i="5"/>
  <c r="Q148" i="5"/>
  <c r="R148" i="5"/>
  <c r="S148" i="5"/>
  <c r="T148" i="5"/>
  <c r="U148" i="5"/>
  <c r="V148" i="5"/>
  <c r="D149" i="5"/>
  <c r="E149" i="5"/>
  <c r="F149" i="5"/>
  <c r="G149" i="5"/>
  <c r="H149" i="5"/>
  <c r="I149" i="5"/>
  <c r="J149" i="5"/>
  <c r="K149" i="5"/>
  <c r="L149" i="5"/>
  <c r="M149" i="5"/>
  <c r="N149" i="5"/>
  <c r="O149" i="5"/>
  <c r="P149" i="5"/>
  <c r="Q149" i="5"/>
  <c r="R149" i="5"/>
  <c r="S149" i="5"/>
  <c r="T149" i="5"/>
  <c r="U149" i="5"/>
  <c r="V149" i="5"/>
  <c r="D150" i="5"/>
  <c r="E150" i="5"/>
  <c r="F150" i="5"/>
  <c r="G150" i="5"/>
  <c r="H150" i="5"/>
  <c r="I150" i="5"/>
  <c r="J150" i="5"/>
  <c r="K150" i="5"/>
  <c r="L150" i="5"/>
  <c r="M150" i="5"/>
  <c r="N150" i="5"/>
  <c r="O150" i="5"/>
  <c r="P150" i="5"/>
  <c r="Q150" i="5"/>
  <c r="R150" i="5"/>
  <c r="S150" i="5"/>
  <c r="T150" i="5"/>
  <c r="U150" i="5"/>
  <c r="V150" i="5"/>
  <c r="D151" i="5"/>
  <c r="E151" i="5"/>
  <c r="F151" i="5"/>
  <c r="G151" i="5"/>
  <c r="H151" i="5"/>
  <c r="I151" i="5"/>
  <c r="J151" i="5"/>
  <c r="K151" i="5"/>
  <c r="L151" i="5"/>
  <c r="M151" i="5"/>
  <c r="N151" i="5"/>
  <c r="O151" i="5"/>
  <c r="P151" i="5"/>
  <c r="Q151" i="5"/>
  <c r="R151" i="5"/>
  <c r="S151" i="5"/>
  <c r="T151" i="5"/>
  <c r="U151" i="5"/>
  <c r="V151" i="5"/>
  <c r="D152" i="5"/>
  <c r="E152" i="5"/>
  <c r="F152" i="5"/>
  <c r="G152" i="5"/>
  <c r="H152" i="5"/>
  <c r="I152" i="5"/>
  <c r="J152" i="5"/>
  <c r="K152" i="5"/>
  <c r="L152" i="5"/>
  <c r="M152" i="5"/>
  <c r="N152" i="5"/>
  <c r="O152" i="5"/>
  <c r="P152" i="5"/>
  <c r="Q152" i="5"/>
  <c r="R152" i="5"/>
  <c r="S152" i="5"/>
  <c r="T152" i="5"/>
  <c r="U152" i="5"/>
  <c r="V152" i="5"/>
  <c r="D153" i="5"/>
  <c r="E153" i="5"/>
  <c r="F153" i="5"/>
  <c r="G153" i="5"/>
  <c r="H153" i="5"/>
  <c r="I153" i="5"/>
  <c r="J153" i="5"/>
  <c r="K153" i="5"/>
  <c r="L153" i="5"/>
  <c r="M153" i="5"/>
  <c r="N153" i="5"/>
  <c r="O153" i="5"/>
  <c r="P153" i="5"/>
  <c r="Q153" i="5"/>
  <c r="R153" i="5"/>
  <c r="S153" i="5"/>
  <c r="T153" i="5"/>
  <c r="U153" i="5"/>
  <c r="V153" i="5"/>
  <c r="D154" i="5"/>
  <c r="E154" i="5"/>
  <c r="F154" i="5"/>
  <c r="G154" i="5"/>
  <c r="H154" i="5"/>
  <c r="I154" i="5"/>
  <c r="J154" i="5"/>
  <c r="K154" i="5"/>
  <c r="L154" i="5"/>
  <c r="M154" i="5"/>
  <c r="N154" i="5"/>
  <c r="O154" i="5"/>
  <c r="P154" i="5"/>
  <c r="Q154" i="5"/>
  <c r="R154" i="5"/>
  <c r="S154" i="5"/>
  <c r="T154" i="5"/>
  <c r="U154" i="5"/>
  <c r="V154" i="5"/>
  <c r="D155" i="5"/>
  <c r="E155" i="5"/>
  <c r="F155" i="5"/>
  <c r="G155" i="5"/>
  <c r="H155" i="5"/>
  <c r="I155" i="5"/>
  <c r="J155" i="5"/>
  <c r="K155" i="5"/>
  <c r="L155" i="5"/>
  <c r="M155" i="5"/>
  <c r="N155" i="5"/>
  <c r="O155" i="5"/>
  <c r="P155" i="5"/>
  <c r="Q155" i="5"/>
  <c r="R155" i="5"/>
  <c r="S155" i="5"/>
  <c r="T155" i="5"/>
  <c r="U155" i="5"/>
  <c r="V155" i="5"/>
  <c r="D156" i="5"/>
  <c r="E156" i="5"/>
  <c r="F156" i="5"/>
  <c r="G156" i="5"/>
  <c r="H156" i="5"/>
  <c r="I156" i="5"/>
  <c r="J156" i="5"/>
  <c r="K156" i="5"/>
  <c r="L156" i="5"/>
  <c r="M156" i="5"/>
  <c r="N156" i="5"/>
  <c r="O156" i="5"/>
  <c r="P156" i="5"/>
  <c r="Q156" i="5"/>
  <c r="R156" i="5"/>
  <c r="S156" i="5"/>
  <c r="T156" i="5"/>
  <c r="U156" i="5"/>
  <c r="V156" i="5"/>
  <c r="D157" i="5"/>
  <c r="E157" i="5"/>
  <c r="F157" i="5"/>
  <c r="G157" i="5"/>
  <c r="H157" i="5"/>
  <c r="I157" i="5"/>
  <c r="J157" i="5"/>
  <c r="K157" i="5"/>
  <c r="L157" i="5"/>
  <c r="M157" i="5"/>
  <c r="N157" i="5"/>
  <c r="O157" i="5"/>
  <c r="P157" i="5"/>
  <c r="Q157" i="5"/>
  <c r="R157" i="5"/>
  <c r="S157" i="5"/>
  <c r="T157" i="5"/>
  <c r="U157" i="5"/>
  <c r="V157" i="5"/>
  <c r="D158" i="5"/>
  <c r="E158" i="5"/>
  <c r="F158" i="5"/>
  <c r="G158" i="5"/>
  <c r="H158" i="5"/>
  <c r="I158" i="5"/>
  <c r="J158" i="5"/>
  <c r="K158" i="5"/>
  <c r="L158" i="5"/>
  <c r="M158" i="5"/>
  <c r="N158" i="5"/>
  <c r="O158" i="5"/>
  <c r="P158" i="5"/>
  <c r="Q158" i="5"/>
  <c r="R158" i="5"/>
  <c r="S158" i="5"/>
  <c r="T158" i="5"/>
  <c r="U158" i="5"/>
  <c r="V158" i="5"/>
  <c r="D159" i="5"/>
  <c r="E159" i="5"/>
  <c r="F159" i="5"/>
  <c r="G159" i="5"/>
  <c r="H159" i="5"/>
  <c r="I159" i="5"/>
  <c r="J159" i="5"/>
  <c r="K159" i="5"/>
  <c r="L159" i="5"/>
  <c r="M159" i="5"/>
  <c r="N159" i="5"/>
  <c r="O159" i="5"/>
  <c r="P159" i="5"/>
  <c r="Q159" i="5"/>
  <c r="R159" i="5"/>
  <c r="S159" i="5"/>
  <c r="T159" i="5"/>
  <c r="U159" i="5"/>
  <c r="V159" i="5"/>
  <c r="D160" i="5"/>
  <c r="E160" i="5"/>
  <c r="F160" i="5"/>
  <c r="G160" i="5"/>
  <c r="H160" i="5"/>
  <c r="I160" i="5"/>
  <c r="J160" i="5"/>
  <c r="K160" i="5"/>
  <c r="L160" i="5"/>
  <c r="M160" i="5"/>
  <c r="N160" i="5"/>
  <c r="O160" i="5"/>
  <c r="P160" i="5"/>
  <c r="Q160" i="5"/>
  <c r="R160" i="5"/>
  <c r="S160" i="5"/>
  <c r="T160" i="5"/>
  <c r="U160" i="5"/>
  <c r="V160" i="5"/>
  <c r="D161" i="5"/>
  <c r="E161" i="5"/>
  <c r="F161" i="5"/>
  <c r="G161" i="5"/>
  <c r="H161" i="5"/>
  <c r="I161" i="5"/>
  <c r="J161" i="5"/>
  <c r="K161" i="5"/>
  <c r="L161" i="5"/>
  <c r="M161" i="5"/>
  <c r="N161" i="5"/>
  <c r="O161" i="5"/>
  <c r="P161" i="5"/>
  <c r="Q161" i="5"/>
  <c r="R161" i="5"/>
  <c r="S161" i="5"/>
  <c r="T161" i="5"/>
  <c r="U161" i="5"/>
  <c r="V161" i="5"/>
  <c r="D162" i="5"/>
  <c r="E162" i="5"/>
  <c r="F162" i="5"/>
  <c r="G162" i="5"/>
  <c r="H162" i="5"/>
  <c r="I162" i="5"/>
  <c r="J162" i="5"/>
  <c r="K162" i="5"/>
  <c r="L162" i="5"/>
  <c r="M162" i="5"/>
  <c r="N162" i="5"/>
  <c r="O162" i="5"/>
  <c r="P162" i="5"/>
  <c r="Q162" i="5"/>
  <c r="R162" i="5"/>
  <c r="S162" i="5"/>
  <c r="T162" i="5"/>
  <c r="U162" i="5"/>
  <c r="V162" i="5"/>
  <c r="D163" i="5"/>
  <c r="E163" i="5"/>
  <c r="F163" i="5"/>
  <c r="G163" i="5"/>
  <c r="H163" i="5"/>
  <c r="I163" i="5"/>
  <c r="J163" i="5"/>
  <c r="K163" i="5"/>
  <c r="L163" i="5"/>
  <c r="M163" i="5"/>
  <c r="N163" i="5"/>
  <c r="O163" i="5"/>
  <c r="P163" i="5"/>
  <c r="Q163" i="5"/>
  <c r="R163" i="5"/>
  <c r="S163" i="5"/>
  <c r="T163" i="5"/>
  <c r="U163" i="5"/>
  <c r="V163" i="5"/>
  <c r="D164" i="5"/>
  <c r="E164" i="5"/>
  <c r="F164" i="5"/>
  <c r="G164" i="5"/>
  <c r="H164" i="5"/>
  <c r="I164" i="5"/>
  <c r="J164" i="5"/>
  <c r="K164" i="5"/>
  <c r="L164" i="5"/>
  <c r="M164" i="5"/>
  <c r="N164" i="5"/>
  <c r="O164" i="5"/>
  <c r="P164" i="5"/>
  <c r="Q164" i="5"/>
  <c r="R164" i="5"/>
  <c r="S164" i="5"/>
  <c r="T164" i="5"/>
  <c r="U164" i="5"/>
  <c r="V164" i="5"/>
  <c r="D165" i="5"/>
  <c r="E165" i="5"/>
  <c r="F165" i="5"/>
  <c r="G165" i="5"/>
  <c r="H165" i="5"/>
  <c r="I165" i="5"/>
  <c r="J165" i="5"/>
  <c r="K165" i="5"/>
  <c r="L165" i="5"/>
  <c r="M165" i="5"/>
  <c r="N165" i="5"/>
  <c r="O165" i="5"/>
  <c r="P165" i="5"/>
  <c r="Q165" i="5"/>
  <c r="R165" i="5"/>
  <c r="S165" i="5"/>
  <c r="T165" i="5"/>
  <c r="U165" i="5"/>
  <c r="V165" i="5"/>
  <c r="D166" i="5"/>
  <c r="E166" i="5"/>
  <c r="F166" i="5"/>
  <c r="G166" i="5"/>
  <c r="H166" i="5"/>
  <c r="I166" i="5"/>
  <c r="J166" i="5"/>
  <c r="K166" i="5"/>
  <c r="L166" i="5"/>
  <c r="M166" i="5"/>
  <c r="N166" i="5"/>
  <c r="O166" i="5"/>
  <c r="P166" i="5"/>
  <c r="Q166" i="5"/>
  <c r="R166" i="5"/>
  <c r="S166" i="5"/>
  <c r="T166" i="5"/>
  <c r="U166" i="5"/>
  <c r="V166" i="5"/>
  <c r="D167" i="5"/>
  <c r="E167" i="5"/>
  <c r="F167" i="5"/>
  <c r="G167" i="5"/>
  <c r="H167" i="5"/>
  <c r="I167" i="5"/>
  <c r="J167" i="5"/>
  <c r="K167" i="5"/>
  <c r="L167" i="5"/>
  <c r="M167" i="5"/>
  <c r="N167" i="5"/>
  <c r="O167" i="5"/>
  <c r="P167" i="5"/>
  <c r="Q167" i="5"/>
  <c r="R167" i="5"/>
  <c r="S167" i="5"/>
  <c r="T167" i="5"/>
  <c r="U167" i="5"/>
  <c r="V167" i="5"/>
  <c r="D168" i="5"/>
  <c r="E168" i="5"/>
  <c r="F168" i="5"/>
  <c r="G168" i="5"/>
  <c r="H168" i="5"/>
  <c r="I168" i="5"/>
  <c r="J168" i="5"/>
  <c r="K168" i="5"/>
  <c r="L168" i="5"/>
  <c r="M168" i="5"/>
  <c r="N168" i="5"/>
  <c r="O168" i="5"/>
  <c r="P168" i="5"/>
  <c r="Q168" i="5"/>
  <c r="R168" i="5"/>
  <c r="S168" i="5"/>
  <c r="T168" i="5"/>
  <c r="U168" i="5"/>
  <c r="V168" i="5"/>
  <c r="D169" i="5"/>
  <c r="E169" i="5"/>
  <c r="F169" i="5"/>
  <c r="G169" i="5"/>
  <c r="H169" i="5"/>
  <c r="I169" i="5"/>
  <c r="J169" i="5"/>
  <c r="K169" i="5"/>
  <c r="L169" i="5"/>
  <c r="M169" i="5"/>
  <c r="N169" i="5"/>
  <c r="O169" i="5"/>
  <c r="P169" i="5"/>
  <c r="Q169" i="5"/>
  <c r="R169" i="5"/>
  <c r="S169" i="5"/>
  <c r="T169" i="5"/>
  <c r="U169" i="5"/>
  <c r="V169" i="5"/>
  <c r="D170" i="5"/>
  <c r="E170" i="5"/>
  <c r="F170" i="5"/>
  <c r="G170" i="5"/>
  <c r="H170" i="5"/>
  <c r="I170" i="5"/>
  <c r="J170" i="5"/>
  <c r="K170" i="5"/>
  <c r="L170" i="5"/>
  <c r="M170" i="5"/>
  <c r="N170" i="5"/>
  <c r="O170" i="5"/>
  <c r="P170" i="5"/>
  <c r="Q170" i="5"/>
  <c r="R170" i="5"/>
  <c r="S170" i="5"/>
  <c r="T170" i="5"/>
  <c r="U170" i="5"/>
  <c r="V170" i="5"/>
  <c r="D171" i="5"/>
  <c r="E171" i="5"/>
  <c r="F171" i="5"/>
  <c r="G171" i="5"/>
  <c r="H171" i="5"/>
  <c r="I171" i="5"/>
  <c r="J171" i="5"/>
  <c r="K171" i="5"/>
  <c r="L171" i="5"/>
  <c r="M171" i="5"/>
  <c r="N171" i="5"/>
  <c r="O171" i="5"/>
  <c r="P171" i="5"/>
  <c r="Q171" i="5"/>
  <c r="R171" i="5"/>
  <c r="S171" i="5"/>
  <c r="T171" i="5"/>
  <c r="U171" i="5"/>
  <c r="V171" i="5"/>
  <c r="D172" i="5"/>
  <c r="E172" i="5"/>
  <c r="F172" i="5"/>
  <c r="G172" i="5"/>
  <c r="H172" i="5"/>
  <c r="I172" i="5"/>
  <c r="J172" i="5"/>
  <c r="K172" i="5"/>
  <c r="L172" i="5"/>
  <c r="M172" i="5"/>
  <c r="N172" i="5"/>
  <c r="O172" i="5"/>
  <c r="P172" i="5"/>
  <c r="Q172" i="5"/>
  <c r="R172" i="5"/>
  <c r="S172" i="5"/>
  <c r="T172" i="5"/>
  <c r="U172" i="5"/>
  <c r="V172" i="5"/>
  <c r="D173" i="5"/>
  <c r="E173" i="5"/>
  <c r="F173" i="5"/>
  <c r="G173" i="5"/>
  <c r="H173" i="5"/>
  <c r="I173" i="5"/>
  <c r="J173" i="5"/>
  <c r="K173" i="5"/>
  <c r="L173" i="5"/>
  <c r="M173" i="5"/>
  <c r="N173" i="5"/>
  <c r="O173" i="5"/>
  <c r="P173" i="5"/>
  <c r="Q173" i="5"/>
  <c r="R173" i="5"/>
  <c r="S173" i="5"/>
  <c r="T173" i="5"/>
  <c r="U173" i="5"/>
  <c r="V173" i="5"/>
  <c r="D174" i="5"/>
  <c r="E174" i="5"/>
  <c r="F174" i="5"/>
  <c r="G174" i="5"/>
  <c r="H174" i="5"/>
  <c r="I174" i="5"/>
  <c r="J174" i="5"/>
  <c r="K174" i="5"/>
  <c r="L174" i="5"/>
  <c r="M174" i="5"/>
  <c r="N174" i="5"/>
  <c r="O174" i="5"/>
  <c r="P174" i="5"/>
  <c r="Q174" i="5"/>
  <c r="R174" i="5"/>
  <c r="S174" i="5"/>
  <c r="T174" i="5"/>
  <c r="U174" i="5"/>
  <c r="V174" i="5"/>
  <c r="D175" i="5"/>
  <c r="E175" i="5"/>
  <c r="F175" i="5"/>
  <c r="G175" i="5"/>
  <c r="H175" i="5"/>
  <c r="I175" i="5"/>
  <c r="J175" i="5"/>
  <c r="K175" i="5"/>
  <c r="L175" i="5"/>
  <c r="M175" i="5"/>
  <c r="N175" i="5"/>
  <c r="O175" i="5"/>
  <c r="P175" i="5"/>
  <c r="Q175" i="5"/>
  <c r="R175" i="5"/>
  <c r="S175" i="5"/>
  <c r="T175" i="5"/>
  <c r="U175" i="5"/>
  <c r="V175" i="5"/>
  <c r="D176" i="5"/>
  <c r="E176" i="5"/>
  <c r="F176" i="5"/>
  <c r="G176" i="5"/>
  <c r="H176" i="5"/>
  <c r="I176" i="5"/>
  <c r="J176" i="5"/>
  <c r="K176" i="5"/>
  <c r="L176" i="5"/>
  <c r="M176" i="5"/>
  <c r="N176" i="5"/>
  <c r="O176" i="5"/>
  <c r="P176" i="5"/>
  <c r="Q176" i="5"/>
  <c r="R176" i="5"/>
  <c r="S176" i="5"/>
  <c r="T176" i="5"/>
  <c r="U176" i="5"/>
  <c r="V176" i="5"/>
  <c r="D177" i="5"/>
  <c r="E177" i="5"/>
  <c r="F177" i="5"/>
  <c r="G177" i="5"/>
  <c r="H177" i="5"/>
  <c r="I177" i="5"/>
  <c r="J177" i="5"/>
  <c r="K177" i="5"/>
  <c r="L177" i="5"/>
  <c r="M177" i="5"/>
  <c r="N177" i="5"/>
  <c r="O177" i="5"/>
  <c r="P177" i="5"/>
  <c r="Q177" i="5"/>
  <c r="R177" i="5"/>
  <c r="S177" i="5"/>
  <c r="T177" i="5"/>
  <c r="U177" i="5"/>
  <c r="V177" i="5"/>
  <c r="D178" i="5"/>
  <c r="E178" i="5"/>
  <c r="F178" i="5"/>
  <c r="G178" i="5"/>
  <c r="H178" i="5"/>
  <c r="I178" i="5"/>
  <c r="J178" i="5"/>
  <c r="K178" i="5"/>
  <c r="L178" i="5"/>
  <c r="M178" i="5"/>
  <c r="N178" i="5"/>
  <c r="O178" i="5"/>
  <c r="P178" i="5"/>
  <c r="Q178" i="5"/>
  <c r="R178" i="5"/>
  <c r="S178" i="5"/>
  <c r="T178" i="5"/>
  <c r="U178" i="5"/>
  <c r="V178" i="5"/>
  <c r="D179" i="5"/>
  <c r="E179" i="5"/>
  <c r="F179" i="5"/>
  <c r="G179" i="5"/>
  <c r="H179" i="5"/>
  <c r="I179" i="5"/>
  <c r="J179" i="5"/>
  <c r="K179" i="5"/>
  <c r="L179" i="5"/>
  <c r="M179" i="5"/>
  <c r="N179" i="5"/>
  <c r="O179" i="5"/>
  <c r="P179" i="5"/>
  <c r="Q179" i="5"/>
  <c r="R179" i="5"/>
  <c r="S179" i="5"/>
  <c r="T179" i="5"/>
  <c r="U179" i="5"/>
  <c r="V179" i="5"/>
  <c r="D180" i="5"/>
  <c r="E180" i="5"/>
  <c r="F180" i="5"/>
  <c r="G180" i="5"/>
  <c r="H180" i="5"/>
  <c r="I180" i="5"/>
  <c r="J180" i="5"/>
  <c r="K180" i="5"/>
  <c r="L180" i="5"/>
  <c r="M180" i="5"/>
  <c r="N180" i="5"/>
  <c r="O180" i="5"/>
  <c r="P180" i="5"/>
  <c r="Q180" i="5"/>
  <c r="R180" i="5"/>
  <c r="S180" i="5"/>
  <c r="T180" i="5"/>
  <c r="U180" i="5"/>
  <c r="V180" i="5"/>
  <c r="D181" i="5"/>
  <c r="E181" i="5"/>
  <c r="F181" i="5"/>
  <c r="G181" i="5"/>
  <c r="H181" i="5"/>
  <c r="I181" i="5"/>
  <c r="J181" i="5"/>
  <c r="K181" i="5"/>
  <c r="L181" i="5"/>
  <c r="M181" i="5"/>
  <c r="N181" i="5"/>
  <c r="O181" i="5"/>
  <c r="P181" i="5"/>
  <c r="Q181" i="5"/>
  <c r="R181" i="5"/>
  <c r="S181" i="5"/>
  <c r="T181" i="5"/>
  <c r="U181" i="5"/>
  <c r="V181" i="5"/>
  <c r="D182" i="5"/>
  <c r="E182" i="5"/>
  <c r="F182" i="5"/>
  <c r="G182" i="5"/>
  <c r="H182" i="5"/>
  <c r="I182" i="5"/>
  <c r="J182" i="5"/>
  <c r="K182" i="5"/>
  <c r="L182" i="5"/>
  <c r="M182" i="5"/>
  <c r="N182" i="5"/>
  <c r="O182" i="5"/>
  <c r="P182" i="5"/>
  <c r="Q182" i="5"/>
  <c r="R182" i="5"/>
  <c r="S182" i="5"/>
  <c r="T182" i="5"/>
  <c r="U182" i="5"/>
  <c r="V182" i="5"/>
  <c r="D183" i="5"/>
  <c r="E183" i="5"/>
  <c r="F183" i="5"/>
  <c r="G183" i="5"/>
  <c r="H183" i="5"/>
  <c r="I183" i="5"/>
  <c r="J183" i="5"/>
  <c r="K183" i="5"/>
  <c r="L183" i="5"/>
  <c r="M183" i="5"/>
  <c r="N183" i="5"/>
  <c r="O183" i="5"/>
  <c r="P183" i="5"/>
  <c r="Q183" i="5"/>
  <c r="R183" i="5"/>
  <c r="S183" i="5"/>
  <c r="T183" i="5"/>
  <c r="U183" i="5"/>
  <c r="V183" i="5"/>
  <c r="D184" i="5"/>
  <c r="E184" i="5"/>
  <c r="F184" i="5"/>
  <c r="G184" i="5"/>
  <c r="H184" i="5"/>
  <c r="I184" i="5"/>
  <c r="J184" i="5"/>
  <c r="K184" i="5"/>
  <c r="L184" i="5"/>
  <c r="M184" i="5"/>
  <c r="N184" i="5"/>
  <c r="O184" i="5"/>
  <c r="P184" i="5"/>
  <c r="Q184" i="5"/>
  <c r="R184" i="5"/>
  <c r="S184" i="5"/>
  <c r="T184" i="5"/>
  <c r="U184" i="5"/>
  <c r="V184" i="5"/>
  <c r="D185" i="5"/>
  <c r="E185" i="5"/>
  <c r="F185" i="5"/>
  <c r="G185" i="5"/>
  <c r="H185" i="5"/>
  <c r="I185" i="5"/>
  <c r="J185" i="5"/>
  <c r="K185" i="5"/>
  <c r="L185" i="5"/>
  <c r="M185" i="5"/>
  <c r="N185" i="5"/>
  <c r="O185" i="5"/>
  <c r="P185" i="5"/>
  <c r="Q185" i="5"/>
  <c r="R185" i="5"/>
  <c r="S185" i="5"/>
  <c r="T185" i="5"/>
  <c r="U185" i="5"/>
  <c r="V185" i="5"/>
  <c r="D186" i="5"/>
  <c r="E186" i="5"/>
  <c r="F186" i="5"/>
  <c r="G186" i="5"/>
  <c r="H186" i="5"/>
  <c r="I186" i="5"/>
  <c r="J186" i="5"/>
  <c r="K186" i="5"/>
  <c r="L186" i="5"/>
  <c r="M186" i="5"/>
  <c r="N186" i="5"/>
  <c r="O186" i="5"/>
  <c r="P186" i="5"/>
  <c r="Q186" i="5"/>
  <c r="R186" i="5"/>
  <c r="S186" i="5"/>
  <c r="T186" i="5"/>
  <c r="U186" i="5"/>
  <c r="V186" i="5"/>
  <c r="E130" i="5"/>
  <c r="F130" i="5"/>
  <c r="G130" i="5"/>
  <c r="H130" i="5"/>
  <c r="I130" i="5"/>
  <c r="J130" i="5"/>
  <c r="K130" i="5"/>
  <c r="L130" i="5"/>
  <c r="M130" i="5"/>
  <c r="N130" i="5"/>
  <c r="O130" i="5"/>
  <c r="P130" i="5"/>
  <c r="Q130" i="5"/>
  <c r="R130" i="5"/>
  <c r="S130" i="5"/>
  <c r="T130" i="5"/>
  <c r="U130" i="5"/>
  <c r="V130" i="5"/>
  <c r="D130" i="5"/>
  <c r="AW79" i="4" l="1"/>
  <c r="AW91" i="4"/>
  <c r="AV68" i="4"/>
  <c r="AW68" i="4" s="1"/>
  <c r="AV69" i="4"/>
  <c r="AW69" i="4" s="1"/>
  <c r="AV70" i="4"/>
  <c r="AW70" i="4" s="1"/>
  <c r="AV71" i="4"/>
  <c r="AW71" i="4" s="1"/>
  <c r="AV72" i="4"/>
  <c r="AW72" i="4" s="1"/>
  <c r="AV73" i="4"/>
  <c r="AW73" i="4" s="1"/>
  <c r="AV74" i="4"/>
  <c r="AW74" i="4" s="1"/>
  <c r="AV75" i="4"/>
  <c r="AW75" i="4" s="1"/>
  <c r="AV76" i="4"/>
  <c r="AW76" i="4" s="1"/>
  <c r="AV77" i="4"/>
  <c r="AW77" i="4" s="1"/>
  <c r="AV78" i="4"/>
  <c r="AW78" i="4" s="1"/>
  <c r="AV79" i="4"/>
  <c r="AV80" i="4"/>
  <c r="AW80" i="4" s="1"/>
  <c r="AV81" i="4"/>
  <c r="AW81" i="4" s="1"/>
  <c r="AV82" i="4"/>
  <c r="AW82" i="4" s="1"/>
  <c r="AV83" i="4"/>
  <c r="AW83" i="4" s="1"/>
  <c r="AV84" i="4"/>
  <c r="AW84" i="4" s="1"/>
  <c r="AV85" i="4"/>
  <c r="AW85" i="4" s="1"/>
  <c r="AV86" i="4"/>
  <c r="AW86" i="4" s="1"/>
  <c r="AV87" i="4"/>
  <c r="AW87" i="4" s="1"/>
  <c r="AV88" i="4"/>
  <c r="AW88" i="4" s="1"/>
  <c r="AV89" i="4"/>
  <c r="AW89" i="4" s="1"/>
  <c r="AV90" i="4"/>
  <c r="AW90" i="4" s="1"/>
  <c r="AV91" i="4"/>
  <c r="AV92" i="4"/>
  <c r="AW92" i="4" s="1"/>
  <c r="AV93" i="4"/>
  <c r="AW93" i="4" s="1"/>
  <c r="AV94" i="4"/>
  <c r="AW94" i="4" s="1"/>
  <c r="AV95" i="4"/>
  <c r="AW95" i="4" s="1"/>
  <c r="AV96" i="4"/>
  <c r="AW96" i="4" s="1"/>
  <c r="AV97" i="4"/>
  <c r="AW97" i="4" s="1"/>
  <c r="AV98" i="4"/>
  <c r="AW98" i="4" s="1"/>
  <c r="AV99" i="4"/>
  <c r="AW99" i="4" s="1"/>
  <c r="AV100" i="4"/>
  <c r="AW100" i="4" s="1"/>
  <c r="AV101" i="4"/>
  <c r="AW101" i="4" s="1"/>
  <c r="AV102" i="4"/>
  <c r="AW102" i="4" s="1"/>
  <c r="AV103" i="4"/>
  <c r="AW103" i="4" s="1"/>
  <c r="AV104" i="4"/>
  <c r="AW104" i="4" s="1"/>
  <c r="AV105" i="4"/>
  <c r="AW105" i="4" s="1"/>
  <c r="AV106" i="4"/>
  <c r="AW106" i="4" s="1"/>
  <c r="AV107" i="4"/>
  <c r="AW107" i="4" s="1"/>
  <c r="AV108" i="4"/>
  <c r="AW108" i="4" s="1"/>
  <c r="AV109" i="4"/>
  <c r="AW109" i="4" s="1"/>
  <c r="AV110" i="4"/>
  <c r="AW110" i="4" s="1"/>
  <c r="AV111" i="4"/>
  <c r="AW111" i="4" s="1"/>
  <c r="AV112" i="4"/>
  <c r="AW112" i="4" s="1"/>
  <c r="AV113" i="4"/>
  <c r="AW113" i="4" s="1"/>
  <c r="AV114" i="4"/>
  <c r="AW114" i="4" s="1"/>
  <c r="AV115" i="4"/>
  <c r="AW115" i="4" s="1"/>
  <c r="AV116" i="4"/>
  <c r="AW116" i="4" s="1"/>
  <c r="AV117" i="4"/>
  <c r="AW117" i="4" s="1"/>
  <c r="AV118" i="4"/>
  <c r="AW118" i="4" s="1"/>
  <c r="AV119" i="4"/>
  <c r="AW119" i="4" s="1"/>
  <c r="AV120" i="4"/>
  <c r="AW120" i="4" s="1"/>
  <c r="AV121" i="4"/>
  <c r="AW121" i="4" s="1"/>
  <c r="AV122" i="4"/>
  <c r="AW122" i="4" s="1"/>
  <c r="AV123" i="4"/>
  <c r="AW123" i="4" s="1"/>
  <c r="AV67" i="4"/>
  <c r="AW67" i="4" s="1"/>
  <c r="D178" i="4"/>
  <c r="E178" i="4"/>
  <c r="AR178" i="4" s="1"/>
  <c r="F178" i="4"/>
  <c r="G178" i="4"/>
  <c r="H178" i="4"/>
  <c r="I178" i="4"/>
  <c r="J178" i="4"/>
  <c r="K178" i="4"/>
  <c r="L178" i="4"/>
  <c r="M178" i="4"/>
  <c r="N178" i="4"/>
  <c r="O178" i="4"/>
  <c r="P178" i="4"/>
  <c r="Q178" i="4"/>
  <c r="R178" i="4"/>
  <c r="S178" i="4"/>
  <c r="T178" i="4"/>
  <c r="U178" i="4"/>
  <c r="V178" i="4"/>
  <c r="W178" i="4"/>
  <c r="X178" i="4"/>
  <c r="Y178" i="4"/>
  <c r="Z178" i="4"/>
  <c r="AA178" i="4"/>
  <c r="AB178" i="4"/>
  <c r="AC178" i="4"/>
  <c r="AD178" i="4"/>
  <c r="AE178" i="4"/>
  <c r="AF178" i="4"/>
  <c r="AG178" i="4"/>
  <c r="AH178" i="4"/>
  <c r="AI178" i="4"/>
  <c r="AJ178" i="4"/>
  <c r="AK178" i="4"/>
  <c r="AL178" i="4"/>
  <c r="AM178" i="4"/>
  <c r="AN178" i="4"/>
  <c r="AO178" i="4"/>
  <c r="AP178" i="4"/>
  <c r="AQ178" i="4"/>
  <c r="D179" i="4"/>
  <c r="E179" i="4"/>
  <c r="F179" i="4"/>
  <c r="G179" i="4"/>
  <c r="H179" i="4"/>
  <c r="I179" i="4"/>
  <c r="J179" i="4"/>
  <c r="K179" i="4"/>
  <c r="L179" i="4"/>
  <c r="M179" i="4"/>
  <c r="N179" i="4"/>
  <c r="O179" i="4"/>
  <c r="P179" i="4"/>
  <c r="Q179" i="4"/>
  <c r="R179" i="4"/>
  <c r="S179" i="4"/>
  <c r="T179" i="4"/>
  <c r="U179" i="4"/>
  <c r="V179" i="4"/>
  <c r="W179" i="4"/>
  <c r="X179" i="4"/>
  <c r="Y179" i="4"/>
  <c r="Z179" i="4"/>
  <c r="AA179" i="4"/>
  <c r="AB179" i="4"/>
  <c r="AC179" i="4"/>
  <c r="AD179" i="4"/>
  <c r="AE179" i="4"/>
  <c r="AF179" i="4"/>
  <c r="AG179" i="4"/>
  <c r="AH179" i="4"/>
  <c r="AI179" i="4"/>
  <c r="AJ179" i="4"/>
  <c r="AK179" i="4"/>
  <c r="AL179" i="4"/>
  <c r="AM179" i="4"/>
  <c r="AN179" i="4"/>
  <c r="AO179" i="4"/>
  <c r="AP179" i="4"/>
  <c r="AQ179" i="4"/>
  <c r="D180" i="4"/>
  <c r="AR180" i="4" s="1"/>
  <c r="E180" i="4"/>
  <c r="F180" i="4"/>
  <c r="G180" i="4"/>
  <c r="H180" i="4"/>
  <c r="I180" i="4"/>
  <c r="J180" i="4"/>
  <c r="K180" i="4"/>
  <c r="L180" i="4"/>
  <c r="M180" i="4"/>
  <c r="N180" i="4"/>
  <c r="O180" i="4"/>
  <c r="P180" i="4"/>
  <c r="Q180" i="4"/>
  <c r="R180" i="4"/>
  <c r="S180" i="4"/>
  <c r="T180" i="4"/>
  <c r="U180" i="4"/>
  <c r="V180" i="4"/>
  <c r="W180" i="4"/>
  <c r="X180" i="4"/>
  <c r="Y180" i="4"/>
  <c r="Z180" i="4"/>
  <c r="AA180" i="4"/>
  <c r="AB180" i="4"/>
  <c r="AC180" i="4"/>
  <c r="AD180" i="4"/>
  <c r="AE180" i="4"/>
  <c r="AF180" i="4"/>
  <c r="AG180" i="4"/>
  <c r="AH180" i="4"/>
  <c r="AI180" i="4"/>
  <c r="AJ180" i="4"/>
  <c r="AK180" i="4"/>
  <c r="AL180" i="4"/>
  <c r="AM180" i="4"/>
  <c r="AN180" i="4"/>
  <c r="AO180" i="4"/>
  <c r="AP180" i="4"/>
  <c r="AQ180" i="4"/>
  <c r="D181" i="4"/>
  <c r="AR181" i="4" s="1"/>
  <c r="E181" i="4"/>
  <c r="F181" i="4"/>
  <c r="G181" i="4"/>
  <c r="H181" i="4"/>
  <c r="I181" i="4"/>
  <c r="J181" i="4"/>
  <c r="K181" i="4"/>
  <c r="L181" i="4"/>
  <c r="M181" i="4"/>
  <c r="N181" i="4"/>
  <c r="O181" i="4"/>
  <c r="P181" i="4"/>
  <c r="Q181" i="4"/>
  <c r="R181" i="4"/>
  <c r="S181" i="4"/>
  <c r="T181" i="4"/>
  <c r="U181" i="4"/>
  <c r="V181" i="4"/>
  <c r="W181" i="4"/>
  <c r="X181" i="4"/>
  <c r="Y181" i="4"/>
  <c r="Z181" i="4"/>
  <c r="AA181" i="4"/>
  <c r="AB181" i="4"/>
  <c r="AC181" i="4"/>
  <c r="AD181" i="4"/>
  <c r="AE181" i="4"/>
  <c r="AF181" i="4"/>
  <c r="AG181" i="4"/>
  <c r="AH181" i="4"/>
  <c r="AI181" i="4"/>
  <c r="AJ181" i="4"/>
  <c r="AK181" i="4"/>
  <c r="AL181" i="4"/>
  <c r="AM181" i="4"/>
  <c r="AN181" i="4"/>
  <c r="AO181" i="4"/>
  <c r="AP181" i="4"/>
  <c r="AQ181" i="4"/>
  <c r="D182" i="4"/>
  <c r="AR182" i="4" s="1"/>
  <c r="E182" i="4"/>
  <c r="F182" i="4"/>
  <c r="G182" i="4"/>
  <c r="H182" i="4"/>
  <c r="I182" i="4"/>
  <c r="J182" i="4"/>
  <c r="K182" i="4"/>
  <c r="L182" i="4"/>
  <c r="M182" i="4"/>
  <c r="N182" i="4"/>
  <c r="O182" i="4"/>
  <c r="P182" i="4"/>
  <c r="Q182" i="4"/>
  <c r="R182" i="4"/>
  <c r="S182" i="4"/>
  <c r="T182" i="4"/>
  <c r="U182" i="4"/>
  <c r="V182" i="4"/>
  <c r="W182" i="4"/>
  <c r="X182" i="4"/>
  <c r="Y182" i="4"/>
  <c r="Z182" i="4"/>
  <c r="AA182" i="4"/>
  <c r="AB182" i="4"/>
  <c r="AC182" i="4"/>
  <c r="AD182" i="4"/>
  <c r="AE182" i="4"/>
  <c r="AF182" i="4"/>
  <c r="AG182" i="4"/>
  <c r="AH182" i="4"/>
  <c r="AI182" i="4"/>
  <c r="AJ182" i="4"/>
  <c r="AK182" i="4"/>
  <c r="AL182" i="4"/>
  <c r="AM182" i="4"/>
  <c r="AN182" i="4"/>
  <c r="AO182" i="4"/>
  <c r="AP182" i="4"/>
  <c r="AQ182" i="4"/>
  <c r="D183" i="4"/>
  <c r="AR183" i="4" s="1"/>
  <c r="E183" i="4"/>
  <c r="F183" i="4"/>
  <c r="G183" i="4"/>
  <c r="H183" i="4"/>
  <c r="I183" i="4"/>
  <c r="J183" i="4"/>
  <c r="K183" i="4"/>
  <c r="L183" i="4"/>
  <c r="M183" i="4"/>
  <c r="N183" i="4"/>
  <c r="O183" i="4"/>
  <c r="P183" i="4"/>
  <c r="Q183" i="4"/>
  <c r="R183" i="4"/>
  <c r="S183" i="4"/>
  <c r="T183" i="4"/>
  <c r="U183" i="4"/>
  <c r="V183" i="4"/>
  <c r="W183" i="4"/>
  <c r="X183" i="4"/>
  <c r="Y183" i="4"/>
  <c r="Z183" i="4"/>
  <c r="AA183" i="4"/>
  <c r="AB183" i="4"/>
  <c r="AC183" i="4"/>
  <c r="AD183" i="4"/>
  <c r="AE183" i="4"/>
  <c r="AF183" i="4"/>
  <c r="AG183" i="4"/>
  <c r="AH183" i="4"/>
  <c r="AI183" i="4"/>
  <c r="AJ183" i="4"/>
  <c r="AK183" i="4"/>
  <c r="AL183" i="4"/>
  <c r="AM183" i="4"/>
  <c r="AN183" i="4"/>
  <c r="AO183" i="4"/>
  <c r="AP183" i="4"/>
  <c r="AQ183" i="4"/>
  <c r="D128" i="4"/>
  <c r="AR128" i="4" s="1"/>
  <c r="E128" i="4"/>
  <c r="F128" i="4"/>
  <c r="G128" i="4"/>
  <c r="H128" i="4"/>
  <c r="I128" i="4"/>
  <c r="J128" i="4"/>
  <c r="K128" i="4"/>
  <c r="L128" i="4"/>
  <c r="M128" i="4"/>
  <c r="N128" i="4"/>
  <c r="O128" i="4"/>
  <c r="P128" i="4"/>
  <c r="Q128" i="4"/>
  <c r="R128" i="4"/>
  <c r="S128" i="4"/>
  <c r="T128" i="4"/>
  <c r="U128" i="4"/>
  <c r="V128" i="4"/>
  <c r="W128" i="4"/>
  <c r="X128" i="4"/>
  <c r="Y128" i="4"/>
  <c r="Z128" i="4"/>
  <c r="AA128" i="4"/>
  <c r="AB128" i="4"/>
  <c r="AC128" i="4"/>
  <c r="AD128" i="4"/>
  <c r="AE128" i="4"/>
  <c r="AF128" i="4"/>
  <c r="AG128" i="4"/>
  <c r="AH128" i="4"/>
  <c r="AI128" i="4"/>
  <c r="AJ128" i="4"/>
  <c r="AK128" i="4"/>
  <c r="AL128" i="4"/>
  <c r="AM128" i="4"/>
  <c r="AN128" i="4"/>
  <c r="AO128" i="4"/>
  <c r="AP128" i="4"/>
  <c r="AQ128" i="4"/>
  <c r="D129" i="4"/>
  <c r="E129" i="4"/>
  <c r="F129" i="4"/>
  <c r="G129" i="4"/>
  <c r="H129" i="4"/>
  <c r="I129" i="4"/>
  <c r="J129" i="4"/>
  <c r="K129" i="4"/>
  <c r="L129" i="4"/>
  <c r="M129" i="4"/>
  <c r="N129" i="4"/>
  <c r="O129" i="4"/>
  <c r="P129" i="4"/>
  <c r="Q129" i="4"/>
  <c r="R129" i="4"/>
  <c r="S129" i="4"/>
  <c r="T129" i="4"/>
  <c r="U129" i="4"/>
  <c r="V129" i="4"/>
  <c r="W129" i="4"/>
  <c r="X129" i="4"/>
  <c r="Y129" i="4"/>
  <c r="Z129" i="4"/>
  <c r="AA129" i="4"/>
  <c r="AB129" i="4"/>
  <c r="AC129" i="4"/>
  <c r="AD129" i="4"/>
  <c r="AE129" i="4"/>
  <c r="AF129" i="4"/>
  <c r="AG129" i="4"/>
  <c r="AH129" i="4"/>
  <c r="AI129" i="4"/>
  <c r="AJ129" i="4"/>
  <c r="AK129" i="4"/>
  <c r="AL129" i="4"/>
  <c r="AM129" i="4"/>
  <c r="AN129" i="4"/>
  <c r="AO129" i="4"/>
  <c r="AP129" i="4"/>
  <c r="AQ129" i="4"/>
  <c r="D130" i="4"/>
  <c r="AR130" i="4" s="1"/>
  <c r="E130" i="4"/>
  <c r="F130" i="4"/>
  <c r="G130" i="4"/>
  <c r="H130" i="4"/>
  <c r="I130" i="4"/>
  <c r="J130" i="4"/>
  <c r="K130" i="4"/>
  <c r="L130" i="4"/>
  <c r="M130" i="4"/>
  <c r="N130" i="4"/>
  <c r="O130" i="4"/>
  <c r="P130" i="4"/>
  <c r="Q130" i="4"/>
  <c r="R130" i="4"/>
  <c r="S130" i="4"/>
  <c r="T130" i="4"/>
  <c r="U130" i="4"/>
  <c r="V130" i="4"/>
  <c r="W130" i="4"/>
  <c r="X130" i="4"/>
  <c r="Y130" i="4"/>
  <c r="Z130" i="4"/>
  <c r="AA130" i="4"/>
  <c r="AB130" i="4"/>
  <c r="AC130" i="4"/>
  <c r="AD130" i="4"/>
  <c r="AE130" i="4"/>
  <c r="AF130" i="4"/>
  <c r="AG130" i="4"/>
  <c r="AH130" i="4"/>
  <c r="AI130" i="4"/>
  <c r="AJ130" i="4"/>
  <c r="AK130" i="4"/>
  <c r="AL130" i="4"/>
  <c r="AM130" i="4"/>
  <c r="AN130" i="4"/>
  <c r="AO130" i="4"/>
  <c r="AP130" i="4"/>
  <c r="AQ130" i="4"/>
  <c r="D131" i="4"/>
  <c r="AR131" i="4" s="1"/>
  <c r="E131" i="4"/>
  <c r="F131" i="4"/>
  <c r="G131" i="4"/>
  <c r="H131" i="4"/>
  <c r="I131" i="4"/>
  <c r="J131" i="4"/>
  <c r="K131" i="4"/>
  <c r="L131" i="4"/>
  <c r="M131" i="4"/>
  <c r="N131" i="4"/>
  <c r="O131" i="4"/>
  <c r="P131" i="4"/>
  <c r="Q131" i="4"/>
  <c r="R131" i="4"/>
  <c r="S131" i="4"/>
  <c r="T131" i="4"/>
  <c r="U131" i="4"/>
  <c r="V131" i="4"/>
  <c r="W131" i="4"/>
  <c r="X131" i="4"/>
  <c r="Y131" i="4"/>
  <c r="Z131" i="4"/>
  <c r="AA131" i="4"/>
  <c r="AB131" i="4"/>
  <c r="AC131" i="4"/>
  <c r="AD131" i="4"/>
  <c r="AE131" i="4"/>
  <c r="AF131" i="4"/>
  <c r="AG131" i="4"/>
  <c r="AH131" i="4"/>
  <c r="AI131" i="4"/>
  <c r="AJ131" i="4"/>
  <c r="AK131" i="4"/>
  <c r="AL131" i="4"/>
  <c r="AM131" i="4"/>
  <c r="AN131" i="4"/>
  <c r="AO131" i="4"/>
  <c r="AP131" i="4"/>
  <c r="AQ131" i="4"/>
  <c r="D132" i="4"/>
  <c r="E132" i="4"/>
  <c r="F132" i="4"/>
  <c r="G132" i="4"/>
  <c r="H132" i="4"/>
  <c r="I132" i="4"/>
  <c r="J132" i="4"/>
  <c r="K132" i="4"/>
  <c r="L132" i="4"/>
  <c r="M132" i="4"/>
  <c r="N132" i="4"/>
  <c r="O132" i="4"/>
  <c r="P132" i="4"/>
  <c r="Q132" i="4"/>
  <c r="R132" i="4"/>
  <c r="S132" i="4"/>
  <c r="T132" i="4"/>
  <c r="U132" i="4"/>
  <c r="V132" i="4"/>
  <c r="W132" i="4"/>
  <c r="X132" i="4"/>
  <c r="Y132" i="4"/>
  <c r="Z132" i="4"/>
  <c r="AA132" i="4"/>
  <c r="AB132" i="4"/>
  <c r="AC132" i="4"/>
  <c r="AD132" i="4"/>
  <c r="AE132" i="4"/>
  <c r="AF132" i="4"/>
  <c r="AG132" i="4"/>
  <c r="AH132" i="4"/>
  <c r="AI132" i="4"/>
  <c r="AJ132" i="4"/>
  <c r="AK132" i="4"/>
  <c r="AL132" i="4"/>
  <c r="AM132" i="4"/>
  <c r="AN132" i="4"/>
  <c r="AO132" i="4"/>
  <c r="AP132" i="4"/>
  <c r="AQ132" i="4"/>
  <c r="D133" i="4"/>
  <c r="E133" i="4"/>
  <c r="F133" i="4"/>
  <c r="G133" i="4"/>
  <c r="H133" i="4"/>
  <c r="I133" i="4"/>
  <c r="J133" i="4"/>
  <c r="K133" i="4"/>
  <c r="L133" i="4"/>
  <c r="M133" i="4"/>
  <c r="N133" i="4"/>
  <c r="O133" i="4"/>
  <c r="P133" i="4"/>
  <c r="Q133" i="4"/>
  <c r="R133" i="4"/>
  <c r="S133" i="4"/>
  <c r="T133" i="4"/>
  <c r="U133" i="4"/>
  <c r="V133" i="4"/>
  <c r="W133" i="4"/>
  <c r="X133" i="4"/>
  <c r="Y133" i="4"/>
  <c r="Z133" i="4"/>
  <c r="AA133" i="4"/>
  <c r="AB133" i="4"/>
  <c r="AC133" i="4"/>
  <c r="AD133" i="4"/>
  <c r="AE133" i="4"/>
  <c r="AF133" i="4"/>
  <c r="AG133" i="4"/>
  <c r="AH133" i="4"/>
  <c r="AI133" i="4"/>
  <c r="AJ133" i="4"/>
  <c r="AK133" i="4"/>
  <c r="AL133" i="4"/>
  <c r="AM133" i="4"/>
  <c r="AN133" i="4"/>
  <c r="AO133" i="4"/>
  <c r="AP133" i="4"/>
  <c r="AQ133" i="4"/>
  <c r="D134" i="4"/>
  <c r="AR134" i="4" s="1"/>
  <c r="E134" i="4"/>
  <c r="F134" i="4"/>
  <c r="G134" i="4"/>
  <c r="H134" i="4"/>
  <c r="I134" i="4"/>
  <c r="J134" i="4"/>
  <c r="K134" i="4"/>
  <c r="L134" i="4"/>
  <c r="M134" i="4"/>
  <c r="N134" i="4"/>
  <c r="O134" i="4"/>
  <c r="P134" i="4"/>
  <c r="Q134" i="4"/>
  <c r="R134" i="4"/>
  <c r="S134" i="4"/>
  <c r="T134" i="4"/>
  <c r="U134" i="4"/>
  <c r="V134" i="4"/>
  <c r="W134" i="4"/>
  <c r="X134" i="4"/>
  <c r="Y134" i="4"/>
  <c r="Z134" i="4"/>
  <c r="AA134" i="4"/>
  <c r="AB134" i="4"/>
  <c r="AC134" i="4"/>
  <c r="AD134" i="4"/>
  <c r="AE134" i="4"/>
  <c r="AF134" i="4"/>
  <c r="AG134" i="4"/>
  <c r="AH134" i="4"/>
  <c r="AI134" i="4"/>
  <c r="AJ134" i="4"/>
  <c r="AK134" i="4"/>
  <c r="AL134" i="4"/>
  <c r="AM134" i="4"/>
  <c r="AN134" i="4"/>
  <c r="AO134" i="4"/>
  <c r="AP134" i="4"/>
  <c r="AQ134" i="4"/>
  <c r="D135" i="4"/>
  <c r="E135" i="4"/>
  <c r="F135" i="4"/>
  <c r="G135" i="4"/>
  <c r="H135" i="4"/>
  <c r="I135" i="4"/>
  <c r="J135" i="4"/>
  <c r="K135" i="4"/>
  <c r="L135" i="4"/>
  <c r="M135" i="4"/>
  <c r="N135" i="4"/>
  <c r="O135" i="4"/>
  <c r="P135" i="4"/>
  <c r="Q135" i="4"/>
  <c r="R135" i="4"/>
  <c r="S135" i="4"/>
  <c r="T135" i="4"/>
  <c r="U135" i="4"/>
  <c r="V135" i="4"/>
  <c r="W135" i="4"/>
  <c r="X135" i="4"/>
  <c r="Y135" i="4"/>
  <c r="Z135" i="4"/>
  <c r="AA135" i="4"/>
  <c r="AB135" i="4"/>
  <c r="AC135" i="4"/>
  <c r="AD135" i="4"/>
  <c r="AE135" i="4"/>
  <c r="AF135" i="4"/>
  <c r="AG135" i="4"/>
  <c r="AH135" i="4"/>
  <c r="AI135" i="4"/>
  <c r="AJ135" i="4"/>
  <c r="AK135" i="4"/>
  <c r="AL135" i="4"/>
  <c r="AM135" i="4"/>
  <c r="AN135" i="4"/>
  <c r="AO135" i="4"/>
  <c r="AP135" i="4"/>
  <c r="AQ135" i="4"/>
  <c r="D136" i="4"/>
  <c r="AR136" i="4" s="1"/>
  <c r="E136" i="4"/>
  <c r="F136" i="4"/>
  <c r="G136" i="4"/>
  <c r="H136" i="4"/>
  <c r="I136" i="4"/>
  <c r="J136" i="4"/>
  <c r="K136" i="4"/>
  <c r="L136" i="4"/>
  <c r="M136" i="4"/>
  <c r="N136" i="4"/>
  <c r="O136" i="4"/>
  <c r="P136" i="4"/>
  <c r="Q136" i="4"/>
  <c r="R136" i="4"/>
  <c r="S136" i="4"/>
  <c r="T136" i="4"/>
  <c r="U136" i="4"/>
  <c r="V136" i="4"/>
  <c r="W136" i="4"/>
  <c r="X136" i="4"/>
  <c r="Y136" i="4"/>
  <c r="Z136" i="4"/>
  <c r="AA136" i="4"/>
  <c r="AB136" i="4"/>
  <c r="AC136" i="4"/>
  <c r="AD136" i="4"/>
  <c r="AE136" i="4"/>
  <c r="AF136" i="4"/>
  <c r="AG136" i="4"/>
  <c r="AH136" i="4"/>
  <c r="AI136" i="4"/>
  <c r="AJ136" i="4"/>
  <c r="AK136" i="4"/>
  <c r="AL136" i="4"/>
  <c r="AM136" i="4"/>
  <c r="AN136" i="4"/>
  <c r="AO136" i="4"/>
  <c r="AP136" i="4"/>
  <c r="AQ136" i="4"/>
  <c r="D137" i="4"/>
  <c r="AR137" i="4" s="1"/>
  <c r="E137" i="4"/>
  <c r="F137" i="4"/>
  <c r="G137" i="4"/>
  <c r="H137" i="4"/>
  <c r="I137" i="4"/>
  <c r="J137" i="4"/>
  <c r="K137" i="4"/>
  <c r="L137" i="4"/>
  <c r="M137" i="4"/>
  <c r="N137" i="4"/>
  <c r="O137" i="4"/>
  <c r="P137" i="4"/>
  <c r="Q137" i="4"/>
  <c r="R137" i="4"/>
  <c r="S137" i="4"/>
  <c r="T137" i="4"/>
  <c r="U137" i="4"/>
  <c r="V137" i="4"/>
  <c r="W137" i="4"/>
  <c r="X137" i="4"/>
  <c r="Y137" i="4"/>
  <c r="Z137" i="4"/>
  <c r="AA137" i="4"/>
  <c r="AB137" i="4"/>
  <c r="AC137" i="4"/>
  <c r="AD137" i="4"/>
  <c r="AE137" i="4"/>
  <c r="AF137" i="4"/>
  <c r="AG137" i="4"/>
  <c r="AH137" i="4"/>
  <c r="AI137" i="4"/>
  <c r="AJ137" i="4"/>
  <c r="AK137" i="4"/>
  <c r="AL137" i="4"/>
  <c r="AM137" i="4"/>
  <c r="AN137" i="4"/>
  <c r="AO137" i="4"/>
  <c r="AP137" i="4"/>
  <c r="AQ137" i="4"/>
  <c r="D138" i="4"/>
  <c r="AR138" i="4" s="1"/>
  <c r="E138" i="4"/>
  <c r="F138" i="4"/>
  <c r="G138" i="4"/>
  <c r="H138" i="4"/>
  <c r="I138" i="4"/>
  <c r="J138" i="4"/>
  <c r="K138" i="4"/>
  <c r="L138" i="4"/>
  <c r="M138" i="4"/>
  <c r="N138" i="4"/>
  <c r="O138" i="4"/>
  <c r="P138" i="4"/>
  <c r="Q138" i="4"/>
  <c r="R138" i="4"/>
  <c r="S138" i="4"/>
  <c r="T138" i="4"/>
  <c r="U138" i="4"/>
  <c r="V138" i="4"/>
  <c r="W138" i="4"/>
  <c r="X138" i="4"/>
  <c r="Y138" i="4"/>
  <c r="Z138" i="4"/>
  <c r="AA138" i="4"/>
  <c r="AB138" i="4"/>
  <c r="AC138" i="4"/>
  <c r="AD138" i="4"/>
  <c r="AE138" i="4"/>
  <c r="AF138" i="4"/>
  <c r="AG138" i="4"/>
  <c r="AH138" i="4"/>
  <c r="AI138" i="4"/>
  <c r="AJ138" i="4"/>
  <c r="AK138" i="4"/>
  <c r="AL138" i="4"/>
  <c r="AM138" i="4"/>
  <c r="AN138" i="4"/>
  <c r="AO138" i="4"/>
  <c r="AP138" i="4"/>
  <c r="AQ138" i="4"/>
  <c r="D139" i="4"/>
  <c r="AR139" i="4" s="1"/>
  <c r="E139" i="4"/>
  <c r="F139" i="4"/>
  <c r="G139" i="4"/>
  <c r="H139" i="4"/>
  <c r="I139" i="4"/>
  <c r="J139" i="4"/>
  <c r="K139" i="4"/>
  <c r="L139" i="4"/>
  <c r="M139" i="4"/>
  <c r="N139" i="4"/>
  <c r="O139" i="4"/>
  <c r="P139" i="4"/>
  <c r="Q139" i="4"/>
  <c r="R139" i="4"/>
  <c r="S139" i="4"/>
  <c r="T139" i="4"/>
  <c r="U139" i="4"/>
  <c r="V139" i="4"/>
  <c r="W139" i="4"/>
  <c r="X139" i="4"/>
  <c r="Y139" i="4"/>
  <c r="Z139" i="4"/>
  <c r="AA139" i="4"/>
  <c r="AB139" i="4"/>
  <c r="AC139" i="4"/>
  <c r="AD139" i="4"/>
  <c r="AE139" i="4"/>
  <c r="AF139" i="4"/>
  <c r="AG139" i="4"/>
  <c r="AH139" i="4"/>
  <c r="AI139" i="4"/>
  <c r="AJ139" i="4"/>
  <c r="AK139" i="4"/>
  <c r="AL139" i="4"/>
  <c r="AM139" i="4"/>
  <c r="AN139" i="4"/>
  <c r="AO139" i="4"/>
  <c r="AP139" i="4"/>
  <c r="AQ139" i="4"/>
  <c r="D140" i="4"/>
  <c r="AR140" i="4" s="1"/>
  <c r="E140" i="4"/>
  <c r="F140" i="4"/>
  <c r="G140" i="4"/>
  <c r="H140" i="4"/>
  <c r="I140" i="4"/>
  <c r="J140" i="4"/>
  <c r="K140" i="4"/>
  <c r="L140" i="4"/>
  <c r="M140" i="4"/>
  <c r="N140" i="4"/>
  <c r="O140" i="4"/>
  <c r="P140" i="4"/>
  <c r="Q140" i="4"/>
  <c r="R140" i="4"/>
  <c r="S140" i="4"/>
  <c r="T140" i="4"/>
  <c r="U140" i="4"/>
  <c r="V140" i="4"/>
  <c r="W140" i="4"/>
  <c r="X140" i="4"/>
  <c r="Y140" i="4"/>
  <c r="Z140" i="4"/>
  <c r="AA140" i="4"/>
  <c r="AB140" i="4"/>
  <c r="AC140" i="4"/>
  <c r="AD140" i="4"/>
  <c r="AE140" i="4"/>
  <c r="AF140" i="4"/>
  <c r="AG140" i="4"/>
  <c r="AH140" i="4"/>
  <c r="AI140" i="4"/>
  <c r="AJ140" i="4"/>
  <c r="AK140" i="4"/>
  <c r="AL140" i="4"/>
  <c r="AM140" i="4"/>
  <c r="AN140" i="4"/>
  <c r="AO140" i="4"/>
  <c r="AP140" i="4"/>
  <c r="AQ140" i="4"/>
  <c r="D141" i="4"/>
  <c r="E141" i="4"/>
  <c r="F141" i="4"/>
  <c r="G141" i="4"/>
  <c r="H141" i="4"/>
  <c r="I141" i="4"/>
  <c r="J141" i="4"/>
  <c r="K141" i="4"/>
  <c r="L141" i="4"/>
  <c r="M141" i="4"/>
  <c r="N141" i="4"/>
  <c r="O141" i="4"/>
  <c r="P141" i="4"/>
  <c r="Q141" i="4"/>
  <c r="R141" i="4"/>
  <c r="S141" i="4"/>
  <c r="T141" i="4"/>
  <c r="U141" i="4"/>
  <c r="V141" i="4"/>
  <c r="W141" i="4"/>
  <c r="X141" i="4"/>
  <c r="Y141" i="4"/>
  <c r="Z141" i="4"/>
  <c r="AA141" i="4"/>
  <c r="AB141" i="4"/>
  <c r="AC141" i="4"/>
  <c r="AD141" i="4"/>
  <c r="AE141" i="4"/>
  <c r="AF141" i="4"/>
  <c r="AG141" i="4"/>
  <c r="AH141" i="4"/>
  <c r="AI141" i="4"/>
  <c r="AJ141" i="4"/>
  <c r="AK141" i="4"/>
  <c r="AL141" i="4"/>
  <c r="AM141" i="4"/>
  <c r="AN141" i="4"/>
  <c r="AO141" i="4"/>
  <c r="AP141" i="4"/>
  <c r="AQ141" i="4"/>
  <c r="D142" i="4"/>
  <c r="AR142" i="4" s="1"/>
  <c r="E142" i="4"/>
  <c r="F142" i="4"/>
  <c r="G142" i="4"/>
  <c r="H142" i="4"/>
  <c r="I142" i="4"/>
  <c r="J142" i="4"/>
  <c r="K142" i="4"/>
  <c r="L142" i="4"/>
  <c r="M142" i="4"/>
  <c r="N142" i="4"/>
  <c r="O142" i="4"/>
  <c r="P142" i="4"/>
  <c r="Q142" i="4"/>
  <c r="R142" i="4"/>
  <c r="S142" i="4"/>
  <c r="T142" i="4"/>
  <c r="U142" i="4"/>
  <c r="V142" i="4"/>
  <c r="W142" i="4"/>
  <c r="X142" i="4"/>
  <c r="Y142" i="4"/>
  <c r="Z142" i="4"/>
  <c r="AA142" i="4"/>
  <c r="AB142" i="4"/>
  <c r="AC142" i="4"/>
  <c r="AD142" i="4"/>
  <c r="AE142" i="4"/>
  <c r="AF142" i="4"/>
  <c r="AG142" i="4"/>
  <c r="AH142" i="4"/>
  <c r="AI142" i="4"/>
  <c r="AJ142" i="4"/>
  <c r="AK142" i="4"/>
  <c r="AL142" i="4"/>
  <c r="AM142" i="4"/>
  <c r="AN142" i="4"/>
  <c r="AO142" i="4"/>
  <c r="AP142" i="4"/>
  <c r="AQ142" i="4"/>
  <c r="D143" i="4"/>
  <c r="E143" i="4"/>
  <c r="F143" i="4"/>
  <c r="G143" i="4"/>
  <c r="H143" i="4"/>
  <c r="I143" i="4"/>
  <c r="J143" i="4"/>
  <c r="K143" i="4"/>
  <c r="L143" i="4"/>
  <c r="M143" i="4"/>
  <c r="N143" i="4"/>
  <c r="O143" i="4"/>
  <c r="P143" i="4"/>
  <c r="Q143" i="4"/>
  <c r="R143" i="4"/>
  <c r="S143" i="4"/>
  <c r="T143" i="4"/>
  <c r="U143" i="4"/>
  <c r="V143" i="4"/>
  <c r="W143" i="4"/>
  <c r="X143" i="4"/>
  <c r="Y143" i="4"/>
  <c r="Z143" i="4"/>
  <c r="AA143" i="4"/>
  <c r="AB143" i="4"/>
  <c r="AC143" i="4"/>
  <c r="AD143" i="4"/>
  <c r="AE143" i="4"/>
  <c r="AF143" i="4"/>
  <c r="AG143" i="4"/>
  <c r="AH143" i="4"/>
  <c r="AI143" i="4"/>
  <c r="AJ143" i="4"/>
  <c r="AK143" i="4"/>
  <c r="AL143" i="4"/>
  <c r="AM143" i="4"/>
  <c r="AN143" i="4"/>
  <c r="AO143" i="4"/>
  <c r="AP143" i="4"/>
  <c r="AQ143" i="4"/>
  <c r="D144" i="4"/>
  <c r="AR144" i="4" s="1"/>
  <c r="E144" i="4"/>
  <c r="F144" i="4"/>
  <c r="G144" i="4"/>
  <c r="H144" i="4"/>
  <c r="I144" i="4"/>
  <c r="J144" i="4"/>
  <c r="K144" i="4"/>
  <c r="L144" i="4"/>
  <c r="M144" i="4"/>
  <c r="N144" i="4"/>
  <c r="O144" i="4"/>
  <c r="P144" i="4"/>
  <c r="Q144" i="4"/>
  <c r="R144" i="4"/>
  <c r="S144" i="4"/>
  <c r="T144" i="4"/>
  <c r="U144" i="4"/>
  <c r="V144" i="4"/>
  <c r="W144" i="4"/>
  <c r="X144" i="4"/>
  <c r="Y144" i="4"/>
  <c r="Z144" i="4"/>
  <c r="AA144" i="4"/>
  <c r="AB144" i="4"/>
  <c r="AC144" i="4"/>
  <c r="AD144" i="4"/>
  <c r="AE144" i="4"/>
  <c r="AF144" i="4"/>
  <c r="AG144" i="4"/>
  <c r="AH144" i="4"/>
  <c r="AI144" i="4"/>
  <c r="AJ144" i="4"/>
  <c r="AK144" i="4"/>
  <c r="AL144" i="4"/>
  <c r="AM144" i="4"/>
  <c r="AN144" i="4"/>
  <c r="AO144" i="4"/>
  <c r="AP144" i="4"/>
  <c r="AQ144" i="4"/>
  <c r="D145" i="4"/>
  <c r="AR145" i="4" s="1"/>
  <c r="E145" i="4"/>
  <c r="F145" i="4"/>
  <c r="G145" i="4"/>
  <c r="H145" i="4"/>
  <c r="I145" i="4"/>
  <c r="J145" i="4"/>
  <c r="K145" i="4"/>
  <c r="L145" i="4"/>
  <c r="M145" i="4"/>
  <c r="N145" i="4"/>
  <c r="O145" i="4"/>
  <c r="P145" i="4"/>
  <c r="Q145" i="4"/>
  <c r="R145" i="4"/>
  <c r="S145" i="4"/>
  <c r="T145" i="4"/>
  <c r="U145" i="4"/>
  <c r="V145" i="4"/>
  <c r="W145" i="4"/>
  <c r="X145" i="4"/>
  <c r="Y145" i="4"/>
  <c r="Z145" i="4"/>
  <c r="AA145" i="4"/>
  <c r="AB145" i="4"/>
  <c r="AC145" i="4"/>
  <c r="AD145" i="4"/>
  <c r="AE145" i="4"/>
  <c r="AF145" i="4"/>
  <c r="AG145" i="4"/>
  <c r="AH145" i="4"/>
  <c r="AI145" i="4"/>
  <c r="AJ145" i="4"/>
  <c r="AK145" i="4"/>
  <c r="AL145" i="4"/>
  <c r="AM145" i="4"/>
  <c r="AN145" i="4"/>
  <c r="AO145" i="4"/>
  <c r="AP145" i="4"/>
  <c r="AQ145" i="4"/>
  <c r="D146" i="4"/>
  <c r="AR146" i="4" s="1"/>
  <c r="E146" i="4"/>
  <c r="F146" i="4"/>
  <c r="G146" i="4"/>
  <c r="H146" i="4"/>
  <c r="I146" i="4"/>
  <c r="J146" i="4"/>
  <c r="K146" i="4"/>
  <c r="L146" i="4"/>
  <c r="M146" i="4"/>
  <c r="N146" i="4"/>
  <c r="O146" i="4"/>
  <c r="P146" i="4"/>
  <c r="Q146" i="4"/>
  <c r="R146" i="4"/>
  <c r="S146" i="4"/>
  <c r="T146" i="4"/>
  <c r="U146" i="4"/>
  <c r="V146" i="4"/>
  <c r="W146" i="4"/>
  <c r="X146" i="4"/>
  <c r="Y146" i="4"/>
  <c r="Z146" i="4"/>
  <c r="AA146" i="4"/>
  <c r="AB146" i="4"/>
  <c r="AC146" i="4"/>
  <c r="AD146" i="4"/>
  <c r="AE146" i="4"/>
  <c r="AF146" i="4"/>
  <c r="AG146" i="4"/>
  <c r="AH146" i="4"/>
  <c r="AI146" i="4"/>
  <c r="AJ146" i="4"/>
  <c r="AK146" i="4"/>
  <c r="AL146" i="4"/>
  <c r="AM146" i="4"/>
  <c r="AN146" i="4"/>
  <c r="AO146" i="4"/>
  <c r="AP146" i="4"/>
  <c r="AQ146" i="4"/>
  <c r="D147" i="4"/>
  <c r="AR147" i="4" s="1"/>
  <c r="E147" i="4"/>
  <c r="F147" i="4"/>
  <c r="G147" i="4"/>
  <c r="H147" i="4"/>
  <c r="I147" i="4"/>
  <c r="J147" i="4"/>
  <c r="K147" i="4"/>
  <c r="L147" i="4"/>
  <c r="M147" i="4"/>
  <c r="N147" i="4"/>
  <c r="O147" i="4"/>
  <c r="P147" i="4"/>
  <c r="Q147" i="4"/>
  <c r="R147" i="4"/>
  <c r="S147" i="4"/>
  <c r="T147" i="4"/>
  <c r="U147" i="4"/>
  <c r="V147" i="4"/>
  <c r="W147" i="4"/>
  <c r="X147" i="4"/>
  <c r="Y147" i="4"/>
  <c r="Z147" i="4"/>
  <c r="AA147" i="4"/>
  <c r="AB147" i="4"/>
  <c r="AC147" i="4"/>
  <c r="AD147" i="4"/>
  <c r="AE147" i="4"/>
  <c r="AF147" i="4"/>
  <c r="AG147" i="4"/>
  <c r="AH147" i="4"/>
  <c r="AI147" i="4"/>
  <c r="AJ147" i="4"/>
  <c r="AK147" i="4"/>
  <c r="AL147" i="4"/>
  <c r="AM147" i="4"/>
  <c r="AN147" i="4"/>
  <c r="AO147" i="4"/>
  <c r="AP147" i="4"/>
  <c r="AQ147" i="4"/>
  <c r="D148" i="4"/>
  <c r="AR148" i="4" s="1"/>
  <c r="E148" i="4"/>
  <c r="F148" i="4"/>
  <c r="G148" i="4"/>
  <c r="H148" i="4"/>
  <c r="I148" i="4"/>
  <c r="J148" i="4"/>
  <c r="K148" i="4"/>
  <c r="L148" i="4"/>
  <c r="M148" i="4"/>
  <c r="N148" i="4"/>
  <c r="O148" i="4"/>
  <c r="P148" i="4"/>
  <c r="Q148" i="4"/>
  <c r="R148" i="4"/>
  <c r="S148" i="4"/>
  <c r="T148" i="4"/>
  <c r="U148" i="4"/>
  <c r="V148" i="4"/>
  <c r="W148" i="4"/>
  <c r="X148" i="4"/>
  <c r="Y148" i="4"/>
  <c r="Z148" i="4"/>
  <c r="AA148" i="4"/>
  <c r="AB148" i="4"/>
  <c r="AC148" i="4"/>
  <c r="AD148" i="4"/>
  <c r="AE148" i="4"/>
  <c r="AF148" i="4"/>
  <c r="AG148" i="4"/>
  <c r="AH148" i="4"/>
  <c r="AI148" i="4"/>
  <c r="AJ148" i="4"/>
  <c r="AK148" i="4"/>
  <c r="AL148" i="4"/>
  <c r="AM148" i="4"/>
  <c r="AN148" i="4"/>
  <c r="AO148" i="4"/>
  <c r="AP148" i="4"/>
  <c r="AQ148" i="4"/>
  <c r="D149" i="4"/>
  <c r="E149" i="4"/>
  <c r="F149" i="4"/>
  <c r="G149" i="4"/>
  <c r="H149" i="4"/>
  <c r="I149" i="4"/>
  <c r="J149" i="4"/>
  <c r="K149" i="4"/>
  <c r="L149" i="4"/>
  <c r="M149" i="4"/>
  <c r="N149" i="4"/>
  <c r="O149" i="4"/>
  <c r="P149" i="4"/>
  <c r="Q149" i="4"/>
  <c r="R149" i="4"/>
  <c r="S149" i="4"/>
  <c r="T149" i="4"/>
  <c r="U149" i="4"/>
  <c r="V149" i="4"/>
  <c r="W149" i="4"/>
  <c r="X149" i="4"/>
  <c r="Y149" i="4"/>
  <c r="Z149" i="4"/>
  <c r="AA149" i="4"/>
  <c r="AB149" i="4"/>
  <c r="AC149" i="4"/>
  <c r="AD149" i="4"/>
  <c r="AE149" i="4"/>
  <c r="AF149" i="4"/>
  <c r="AG149" i="4"/>
  <c r="AH149" i="4"/>
  <c r="AI149" i="4"/>
  <c r="AJ149" i="4"/>
  <c r="AK149" i="4"/>
  <c r="AL149" i="4"/>
  <c r="AM149" i="4"/>
  <c r="AN149" i="4"/>
  <c r="AO149" i="4"/>
  <c r="AP149" i="4"/>
  <c r="AQ149" i="4"/>
  <c r="D150" i="4"/>
  <c r="AR150" i="4" s="1"/>
  <c r="E150" i="4"/>
  <c r="F150" i="4"/>
  <c r="G150" i="4"/>
  <c r="H150" i="4"/>
  <c r="I150" i="4"/>
  <c r="J150" i="4"/>
  <c r="K150" i="4"/>
  <c r="L150" i="4"/>
  <c r="M150" i="4"/>
  <c r="N150" i="4"/>
  <c r="O150" i="4"/>
  <c r="P150" i="4"/>
  <c r="Q150" i="4"/>
  <c r="R150" i="4"/>
  <c r="S150" i="4"/>
  <c r="T150" i="4"/>
  <c r="U150" i="4"/>
  <c r="V150" i="4"/>
  <c r="W150" i="4"/>
  <c r="X150" i="4"/>
  <c r="Y150" i="4"/>
  <c r="Z150" i="4"/>
  <c r="AA150" i="4"/>
  <c r="AB150" i="4"/>
  <c r="AC150" i="4"/>
  <c r="AD150" i="4"/>
  <c r="AE150" i="4"/>
  <c r="AF150" i="4"/>
  <c r="AG150" i="4"/>
  <c r="AH150" i="4"/>
  <c r="AI150" i="4"/>
  <c r="AJ150" i="4"/>
  <c r="AK150" i="4"/>
  <c r="AL150" i="4"/>
  <c r="AM150" i="4"/>
  <c r="AN150" i="4"/>
  <c r="AO150" i="4"/>
  <c r="AP150" i="4"/>
  <c r="AQ150" i="4"/>
  <c r="D151" i="4"/>
  <c r="AR151" i="4" s="1"/>
  <c r="E151" i="4"/>
  <c r="F151" i="4"/>
  <c r="G151" i="4"/>
  <c r="H151" i="4"/>
  <c r="I151" i="4"/>
  <c r="J151" i="4"/>
  <c r="K151" i="4"/>
  <c r="L151" i="4"/>
  <c r="M151" i="4"/>
  <c r="N151" i="4"/>
  <c r="O151" i="4"/>
  <c r="P151" i="4"/>
  <c r="Q151" i="4"/>
  <c r="R151" i="4"/>
  <c r="S151" i="4"/>
  <c r="T151" i="4"/>
  <c r="U151" i="4"/>
  <c r="V151" i="4"/>
  <c r="W151" i="4"/>
  <c r="X151" i="4"/>
  <c r="Y151" i="4"/>
  <c r="Z151" i="4"/>
  <c r="AA151" i="4"/>
  <c r="AB151" i="4"/>
  <c r="AC151" i="4"/>
  <c r="AD151" i="4"/>
  <c r="AE151" i="4"/>
  <c r="AF151" i="4"/>
  <c r="AG151" i="4"/>
  <c r="AH151" i="4"/>
  <c r="AI151" i="4"/>
  <c r="AJ151" i="4"/>
  <c r="AK151" i="4"/>
  <c r="AL151" i="4"/>
  <c r="AM151" i="4"/>
  <c r="AN151" i="4"/>
  <c r="AO151" i="4"/>
  <c r="AP151" i="4"/>
  <c r="AQ151" i="4"/>
  <c r="D152" i="4"/>
  <c r="AR152" i="4" s="1"/>
  <c r="E152" i="4"/>
  <c r="F152" i="4"/>
  <c r="G152" i="4"/>
  <c r="H152" i="4"/>
  <c r="I152" i="4"/>
  <c r="J152" i="4"/>
  <c r="K152" i="4"/>
  <c r="L152" i="4"/>
  <c r="M152" i="4"/>
  <c r="N152" i="4"/>
  <c r="O152" i="4"/>
  <c r="P152" i="4"/>
  <c r="Q152" i="4"/>
  <c r="R152" i="4"/>
  <c r="S152" i="4"/>
  <c r="T152" i="4"/>
  <c r="U152" i="4"/>
  <c r="V152" i="4"/>
  <c r="W152" i="4"/>
  <c r="X152" i="4"/>
  <c r="Y152" i="4"/>
  <c r="Z152" i="4"/>
  <c r="AA152" i="4"/>
  <c r="AB152" i="4"/>
  <c r="AC152" i="4"/>
  <c r="AD152" i="4"/>
  <c r="AE152" i="4"/>
  <c r="AF152" i="4"/>
  <c r="AG152" i="4"/>
  <c r="AH152" i="4"/>
  <c r="AI152" i="4"/>
  <c r="AJ152" i="4"/>
  <c r="AK152" i="4"/>
  <c r="AL152" i="4"/>
  <c r="AM152" i="4"/>
  <c r="AN152" i="4"/>
  <c r="AO152" i="4"/>
  <c r="AP152" i="4"/>
  <c r="AQ152" i="4"/>
  <c r="D153" i="4"/>
  <c r="AR153" i="4" s="1"/>
  <c r="E153" i="4"/>
  <c r="F153" i="4"/>
  <c r="G153" i="4"/>
  <c r="H153" i="4"/>
  <c r="I153" i="4"/>
  <c r="J153" i="4"/>
  <c r="K153" i="4"/>
  <c r="L153" i="4"/>
  <c r="M153" i="4"/>
  <c r="N153" i="4"/>
  <c r="O153" i="4"/>
  <c r="P153" i="4"/>
  <c r="Q153" i="4"/>
  <c r="R153" i="4"/>
  <c r="S153" i="4"/>
  <c r="T153" i="4"/>
  <c r="U153" i="4"/>
  <c r="V153" i="4"/>
  <c r="W153" i="4"/>
  <c r="X153" i="4"/>
  <c r="Y153" i="4"/>
  <c r="Z153" i="4"/>
  <c r="AA153" i="4"/>
  <c r="AB153" i="4"/>
  <c r="AC153" i="4"/>
  <c r="AD153" i="4"/>
  <c r="AE153" i="4"/>
  <c r="AF153" i="4"/>
  <c r="AG153" i="4"/>
  <c r="AH153" i="4"/>
  <c r="AI153" i="4"/>
  <c r="AJ153" i="4"/>
  <c r="AK153" i="4"/>
  <c r="AL153" i="4"/>
  <c r="AM153" i="4"/>
  <c r="AN153" i="4"/>
  <c r="AO153" i="4"/>
  <c r="AP153" i="4"/>
  <c r="AQ153" i="4"/>
  <c r="D154" i="4"/>
  <c r="E154" i="4"/>
  <c r="F154" i="4"/>
  <c r="G154" i="4"/>
  <c r="H154" i="4"/>
  <c r="I154" i="4"/>
  <c r="J154" i="4"/>
  <c r="K154" i="4"/>
  <c r="L154" i="4"/>
  <c r="M154" i="4"/>
  <c r="N154" i="4"/>
  <c r="O154" i="4"/>
  <c r="P154" i="4"/>
  <c r="Q154" i="4"/>
  <c r="R154" i="4"/>
  <c r="S154" i="4"/>
  <c r="T154" i="4"/>
  <c r="U154" i="4"/>
  <c r="V154" i="4"/>
  <c r="W154" i="4"/>
  <c r="X154" i="4"/>
  <c r="Y154" i="4"/>
  <c r="Z154" i="4"/>
  <c r="AA154" i="4"/>
  <c r="AB154" i="4"/>
  <c r="AC154" i="4"/>
  <c r="AD154" i="4"/>
  <c r="AE154" i="4"/>
  <c r="AF154" i="4"/>
  <c r="AG154" i="4"/>
  <c r="AH154" i="4"/>
  <c r="AI154" i="4"/>
  <c r="AJ154" i="4"/>
  <c r="AK154" i="4"/>
  <c r="AL154" i="4"/>
  <c r="AM154" i="4"/>
  <c r="AN154" i="4"/>
  <c r="AO154" i="4"/>
  <c r="AP154" i="4"/>
  <c r="AQ154" i="4"/>
  <c r="D155" i="4"/>
  <c r="AR155" i="4" s="1"/>
  <c r="E155" i="4"/>
  <c r="F155" i="4"/>
  <c r="G155" i="4"/>
  <c r="H155" i="4"/>
  <c r="I155" i="4"/>
  <c r="J155" i="4"/>
  <c r="K155" i="4"/>
  <c r="L155" i="4"/>
  <c r="M155" i="4"/>
  <c r="N155" i="4"/>
  <c r="O155" i="4"/>
  <c r="P155" i="4"/>
  <c r="Q155" i="4"/>
  <c r="R155" i="4"/>
  <c r="S155" i="4"/>
  <c r="T155" i="4"/>
  <c r="U155" i="4"/>
  <c r="V155" i="4"/>
  <c r="W155" i="4"/>
  <c r="X155" i="4"/>
  <c r="Y155" i="4"/>
  <c r="Z155" i="4"/>
  <c r="AA155" i="4"/>
  <c r="AB155" i="4"/>
  <c r="AC155" i="4"/>
  <c r="AD155" i="4"/>
  <c r="AE155" i="4"/>
  <c r="AF155" i="4"/>
  <c r="AG155" i="4"/>
  <c r="AH155" i="4"/>
  <c r="AI155" i="4"/>
  <c r="AJ155" i="4"/>
  <c r="AK155" i="4"/>
  <c r="AL155" i="4"/>
  <c r="AM155" i="4"/>
  <c r="AN155" i="4"/>
  <c r="AO155" i="4"/>
  <c r="AP155" i="4"/>
  <c r="AQ155" i="4"/>
  <c r="D156" i="4"/>
  <c r="AR156" i="4" s="1"/>
  <c r="E156" i="4"/>
  <c r="F156" i="4"/>
  <c r="G156" i="4"/>
  <c r="H156" i="4"/>
  <c r="I156" i="4"/>
  <c r="J156" i="4"/>
  <c r="K156" i="4"/>
  <c r="L156" i="4"/>
  <c r="M156" i="4"/>
  <c r="N156" i="4"/>
  <c r="O156" i="4"/>
  <c r="P156" i="4"/>
  <c r="Q156" i="4"/>
  <c r="R156" i="4"/>
  <c r="S156" i="4"/>
  <c r="T156" i="4"/>
  <c r="U156" i="4"/>
  <c r="V156" i="4"/>
  <c r="W156" i="4"/>
  <c r="X156" i="4"/>
  <c r="Y156" i="4"/>
  <c r="Z156" i="4"/>
  <c r="AA156" i="4"/>
  <c r="AB156" i="4"/>
  <c r="AC156" i="4"/>
  <c r="AD156" i="4"/>
  <c r="AE156" i="4"/>
  <c r="AF156" i="4"/>
  <c r="AG156" i="4"/>
  <c r="AH156" i="4"/>
  <c r="AI156" i="4"/>
  <c r="AJ156" i="4"/>
  <c r="AK156" i="4"/>
  <c r="AL156" i="4"/>
  <c r="AM156" i="4"/>
  <c r="AN156" i="4"/>
  <c r="AO156" i="4"/>
  <c r="AP156" i="4"/>
  <c r="AQ156" i="4"/>
  <c r="D157" i="4"/>
  <c r="AR157" i="4" s="1"/>
  <c r="E157" i="4"/>
  <c r="F157" i="4"/>
  <c r="G157" i="4"/>
  <c r="H157" i="4"/>
  <c r="I157" i="4"/>
  <c r="J157" i="4"/>
  <c r="K157" i="4"/>
  <c r="L157" i="4"/>
  <c r="M157" i="4"/>
  <c r="N157" i="4"/>
  <c r="O157" i="4"/>
  <c r="P157" i="4"/>
  <c r="Q157" i="4"/>
  <c r="R157" i="4"/>
  <c r="S157" i="4"/>
  <c r="T157" i="4"/>
  <c r="U157" i="4"/>
  <c r="V157" i="4"/>
  <c r="W157" i="4"/>
  <c r="X157" i="4"/>
  <c r="Y157" i="4"/>
  <c r="Z157" i="4"/>
  <c r="AA157" i="4"/>
  <c r="AB157" i="4"/>
  <c r="AC157" i="4"/>
  <c r="AD157" i="4"/>
  <c r="AE157" i="4"/>
  <c r="AF157" i="4"/>
  <c r="AG157" i="4"/>
  <c r="AH157" i="4"/>
  <c r="AI157" i="4"/>
  <c r="AJ157" i="4"/>
  <c r="AK157" i="4"/>
  <c r="AL157" i="4"/>
  <c r="AM157" i="4"/>
  <c r="AN157" i="4"/>
  <c r="AO157" i="4"/>
  <c r="AP157" i="4"/>
  <c r="AQ157" i="4"/>
  <c r="D158" i="4"/>
  <c r="AR158" i="4" s="1"/>
  <c r="E158" i="4"/>
  <c r="F158" i="4"/>
  <c r="G158" i="4"/>
  <c r="H158" i="4"/>
  <c r="I158" i="4"/>
  <c r="J158" i="4"/>
  <c r="K158" i="4"/>
  <c r="L158" i="4"/>
  <c r="M158" i="4"/>
  <c r="N158" i="4"/>
  <c r="O158" i="4"/>
  <c r="P158" i="4"/>
  <c r="Q158" i="4"/>
  <c r="R158" i="4"/>
  <c r="S158" i="4"/>
  <c r="T158" i="4"/>
  <c r="U158" i="4"/>
  <c r="V158" i="4"/>
  <c r="W158" i="4"/>
  <c r="X158" i="4"/>
  <c r="Y158" i="4"/>
  <c r="Z158" i="4"/>
  <c r="AA158" i="4"/>
  <c r="AB158" i="4"/>
  <c r="AC158" i="4"/>
  <c r="AD158" i="4"/>
  <c r="AE158" i="4"/>
  <c r="AF158" i="4"/>
  <c r="AG158" i="4"/>
  <c r="AH158" i="4"/>
  <c r="AI158" i="4"/>
  <c r="AJ158" i="4"/>
  <c r="AK158" i="4"/>
  <c r="AL158" i="4"/>
  <c r="AM158" i="4"/>
  <c r="AN158" i="4"/>
  <c r="AO158" i="4"/>
  <c r="AP158" i="4"/>
  <c r="AQ158" i="4"/>
  <c r="D159" i="4"/>
  <c r="E159" i="4"/>
  <c r="F159" i="4"/>
  <c r="G159" i="4"/>
  <c r="H159" i="4"/>
  <c r="I159" i="4"/>
  <c r="J159" i="4"/>
  <c r="K159" i="4"/>
  <c r="L159" i="4"/>
  <c r="M159" i="4"/>
  <c r="N159" i="4"/>
  <c r="O159" i="4"/>
  <c r="P159" i="4"/>
  <c r="Q159" i="4"/>
  <c r="R159" i="4"/>
  <c r="S159" i="4"/>
  <c r="T159" i="4"/>
  <c r="U159" i="4"/>
  <c r="V159" i="4"/>
  <c r="W159" i="4"/>
  <c r="X159" i="4"/>
  <c r="Y159" i="4"/>
  <c r="Z159" i="4"/>
  <c r="AA159" i="4"/>
  <c r="AB159" i="4"/>
  <c r="AC159" i="4"/>
  <c r="AD159" i="4"/>
  <c r="AE159" i="4"/>
  <c r="AF159" i="4"/>
  <c r="AG159" i="4"/>
  <c r="AH159" i="4"/>
  <c r="AI159" i="4"/>
  <c r="AJ159" i="4"/>
  <c r="AK159" i="4"/>
  <c r="AL159" i="4"/>
  <c r="AM159" i="4"/>
  <c r="AN159" i="4"/>
  <c r="AO159" i="4"/>
  <c r="AP159" i="4"/>
  <c r="AQ159" i="4"/>
  <c r="D160" i="4"/>
  <c r="E160" i="4"/>
  <c r="F160" i="4"/>
  <c r="G160" i="4"/>
  <c r="H160" i="4"/>
  <c r="I160" i="4"/>
  <c r="J160" i="4"/>
  <c r="K160" i="4"/>
  <c r="L160" i="4"/>
  <c r="M160" i="4"/>
  <c r="N160" i="4"/>
  <c r="O160" i="4"/>
  <c r="P160" i="4"/>
  <c r="Q160" i="4"/>
  <c r="R160" i="4"/>
  <c r="S160" i="4"/>
  <c r="T160" i="4"/>
  <c r="U160" i="4"/>
  <c r="V160" i="4"/>
  <c r="W160" i="4"/>
  <c r="X160" i="4"/>
  <c r="Y160" i="4"/>
  <c r="Z160" i="4"/>
  <c r="AA160" i="4"/>
  <c r="AB160" i="4"/>
  <c r="AC160" i="4"/>
  <c r="AD160" i="4"/>
  <c r="AE160" i="4"/>
  <c r="AF160" i="4"/>
  <c r="AG160" i="4"/>
  <c r="AH160" i="4"/>
  <c r="AI160" i="4"/>
  <c r="AJ160" i="4"/>
  <c r="AK160" i="4"/>
  <c r="AL160" i="4"/>
  <c r="AM160" i="4"/>
  <c r="AN160" i="4"/>
  <c r="AO160" i="4"/>
  <c r="AP160" i="4"/>
  <c r="AQ160" i="4"/>
  <c r="D161" i="4"/>
  <c r="AR161" i="4" s="1"/>
  <c r="E161" i="4"/>
  <c r="F161" i="4"/>
  <c r="G161" i="4"/>
  <c r="H161" i="4"/>
  <c r="I161" i="4"/>
  <c r="J161" i="4"/>
  <c r="K161" i="4"/>
  <c r="L161" i="4"/>
  <c r="M161" i="4"/>
  <c r="N161" i="4"/>
  <c r="O161" i="4"/>
  <c r="P161" i="4"/>
  <c r="Q161" i="4"/>
  <c r="R161" i="4"/>
  <c r="S161" i="4"/>
  <c r="T161" i="4"/>
  <c r="U161" i="4"/>
  <c r="V161" i="4"/>
  <c r="W161" i="4"/>
  <c r="X161" i="4"/>
  <c r="Y161" i="4"/>
  <c r="Z161" i="4"/>
  <c r="AA161" i="4"/>
  <c r="AB161" i="4"/>
  <c r="AC161" i="4"/>
  <c r="AD161" i="4"/>
  <c r="AE161" i="4"/>
  <c r="AF161" i="4"/>
  <c r="AG161" i="4"/>
  <c r="AH161" i="4"/>
  <c r="AI161" i="4"/>
  <c r="AJ161" i="4"/>
  <c r="AK161" i="4"/>
  <c r="AL161" i="4"/>
  <c r="AM161" i="4"/>
  <c r="AN161" i="4"/>
  <c r="AO161" i="4"/>
  <c r="AP161" i="4"/>
  <c r="AQ161" i="4"/>
  <c r="D162" i="4"/>
  <c r="E162" i="4"/>
  <c r="F162" i="4"/>
  <c r="G162" i="4"/>
  <c r="H162" i="4"/>
  <c r="I162" i="4"/>
  <c r="J162" i="4"/>
  <c r="K162" i="4"/>
  <c r="L162" i="4"/>
  <c r="M162" i="4"/>
  <c r="N162" i="4"/>
  <c r="O162" i="4"/>
  <c r="P162" i="4"/>
  <c r="Q162" i="4"/>
  <c r="R162" i="4"/>
  <c r="S162" i="4"/>
  <c r="T162" i="4"/>
  <c r="U162" i="4"/>
  <c r="V162" i="4"/>
  <c r="W162" i="4"/>
  <c r="X162" i="4"/>
  <c r="Y162" i="4"/>
  <c r="Z162" i="4"/>
  <c r="AA162" i="4"/>
  <c r="AB162" i="4"/>
  <c r="AC162" i="4"/>
  <c r="AD162" i="4"/>
  <c r="AE162" i="4"/>
  <c r="AF162" i="4"/>
  <c r="AG162" i="4"/>
  <c r="AH162" i="4"/>
  <c r="AI162" i="4"/>
  <c r="AJ162" i="4"/>
  <c r="AK162" i="4"/>
  <c r="AL162" i="4"/>
  <c r="AM162" i="4"/>
  <c r="AN162" i="4"/>
  <c r="AO162" i="4"/>
  <c r="AP162" i="4"/>
  <c r="AQ162" i="4"/>
  <c r="D163" i="4"/>
  <c r="AR163" i="4" s="1"/>
  <c r="E163" i="4"/>
  <c r="F163" i="4"/>
  <c r="G163" i="4"/>
  <c r="H163" i="4"/>
  <c r="I163" i="4"/>
  <c r="J163" i="4"/>
  <c r="K163" i="4"/>
  <c r="L163" i="4"/>
  <c r="M163" i="4"/>
  <c r="N163" i="4"/>
  <c r="O163" i="4"/>
  <c r="P163" i="4"/>
  <c r="Q163" i="4"/>
  <c r="R163" i="4"/>
  <c r="S163" i="4"/>
  <c r="T163" i="4"/>
  <c r="U163" i="4"/>
  <c r="V163" i="4"/>
  <c r="W163" i="4"/>
  <c r="X163" i="4"/>
  <c r="Y163" i="4"/>
  <c r="Z163" i="4"/>
  <c r="AA163" i="4"/>
  <c r="AB163" i="4"/>
  <c r="AC163" i="4"/>
  <c r="AD163" i="4"/>
  <c r="AE163" i="4"/>
  <c r="AF163" i="4"/>
  <c r="AG163" i="4"/>
  <c r="AH163" i="4"/>
  <c r="AI163" i="4"/>
  <c r="AJ163" i="4"/>
  <c r="AK163" i="4"/>
  <c r="AL163" i="4"/>
  <c r="AM163" i="4"/>
  <c r="AN163" i="4"/>
  <c r="AO163" i="4"/>
  <c r="AP163" i="4"/>
  <c r="AQ163" i="4"/>
  <c r="D164" i="4"/>
  <c r="AR164" i="4" s="1"/>
  <c r="E164" i="4"/>
  <c r="F164" i="4"/>
  <c r="G164" i="4"/>
  <c r="H164" i="4"/>
  <c r="I164" i="4"/>
  <c r="J164" i="4"/>
  <c r="K164" i="4"/>
  <c r="L164" i="4"/>
  <c r="M164" i="4"/>
  <c r="N164" i="4"/>
  <c r="O164" i="4"/>
  <c r="P164" i="4"/>
  <c r="Q164" i="4"/>
  <c r="R164" i="4"/>
  <c r="S164" i="4"/>
  <c r="T164" i="4"/>
  <c r="U164" i="4"/>
  <c r="V164" i="4"/>
  <c r="W164" i="4"/>
  <c r="X164" i="4"/>
  <c r="Y164" i="4"/>
  <c r="Z164" i="4"/>
  <c r="AA164" i="4"/>
  <c r="AB164" i="4"/>
  <c r="AC164" i="4"/>
  <c r="AD164" i="4"/>
  <c r="AE164" i="4"/>
  <c r="AF164" i="4"/>
  <c r="AG164" i="4"/>
  <c r="AH164" i="4"/>
  <c r="AI164" i="4"/>
  <c r="AJ164" i="4"/>
  <c r="AK164" i="4"/>
  <c r="AL164" i="4"/>
  <c r="AM164" i="4"/>
  <c r="AN164" i="4"/>
  <c r="AO164" i="4"/>
  <c r="AP164" i="4"/>
  <c r="AQ164" i="4"/>
  <c r="D165" i="4"/>
  <c r="AR165" i="4" s="1"/>
  <c r="E165" i="4"/>
  <c r="F165" i="4"/>
  <c r="G165" i="4"/>
  <c r="H165" i="4"/>
  <c r="I165" i="4"/>
  <c r="J165" i="4"/>
  <c r="K165" i="4"/>
  <c r="L165" i="4"/>
  <c r="M165" i="4"/>
  <c r="N165" i="4"/>
  <c r="O165" i="4"/>
  <c r="P165" i="4"/>
  <c r="Q165" i="4"/>
  <c r="R165" i="4"/>
  <c r="S165" i="4"/>
  <c r="T165" i="4"/>
  <c r="U165" i="4"/>
  <c r="V165" i="4"/>
  <c r="W165" i="4"/>
  <c r="X165" i="4"/>
  <c r="Y165" i="4"/>
  <c r="Z165" i="4"/>
  <c r="AA165" i="4"/>
  <c r="AB165" i="4"/>
  <c r="AC165" i="4"/>
  <c r="AD165" i="4"/>
  <c r="AE165" i="4"/>
  <c r="AF165" i="4"/>
  <c r="AG165" i="4"/>
  <c r="AH165" i="4"/>
  <c r="AI165" i="4"/>
  <c r="AJ165" i="4"/>
  <c r="AK165" i="4"/>
  <c r="AL165" i="4"/>
  <c r="AM165" i="4"/>
  <c r="AN165" i="4"/>
  <c r="AO165" i="4"/>
  <c r="AP165" i="4"/>
  <c r="AQ165" i="4"/>
  <c r="D166" i="4"/>
  <c r="AR166" i="4" s="1"/>
  <c r="E166" i="4"/>
  <c r="F166" i="4"/>
  <c r="G166" i="4"/>
  <c r="H166" i="4"/>
  <c r="I166" i="4"/>
  <c r="J166" i="4"/>
  <c r="K166" i="4"/>
  <c r="L166" i="4"/>
  <c r="M166" i="4"/>
  <c r="N166" i="4"/>
  <c r="O166" i="4"/>
  <c r="P166" i="4"/>
  <c r="Q166" i="4"/>
  <c r="R166" i="4"/>
  <c r="S166" i="4"/>
  <c r="T166" i="4"/>
  <c r="U166" i="4"/>
  <c r="V166" i="4"/>
  <c r="W166" i="4"/>
  <c r="X166" i="4"/>
  <c r="Y166" i="4"/>
  <c r="Z166" i="4"/>
  <c r="AA166" i="4"/>
  <c r="AB166" i="4"/>
  <c r="AC166" i="4"/>
  <c r="AD166" i="4"/>
  <c r="AE166" i="4"/>
  <c r="AF166" i="4"/>
  <c r="AG166" i="4"/>
  <c r="AH166" i="4"/>
  <c r="AI166" i="4"/>
  <c r="AJ166" i="4"/>
  <c r="AK166" i="4"/>
  <c r="AL166" i="4"/>
  <c r="AM166" i="4"/>
  <c r="AN166" i="4"/>
  <c r="AO166" i="4"/>
  <c r="AP166" i="4"/>
  <c r="AQ166" i="4"/>
  <c r="D167" i="4"/>
  <c r="E167" i="4"/>
  <c r="F167" i="4"/>
  <c r="G167" i="4"/>
  <c r="H167" i="4"/>
  <c r="I167" i="4"/>
  <c r="J167" i="4"/>
  <c r="K167" i="4"/>
  <c r="L167" i="4"/>
  <c r="M167" i="4"/>
  <c r="N167" i="4"/>
  <c r="O167" i="4"/>
  <c r="P167" i="4"/>
  <c r="Q167" i="4"/>
  <c r="R167" i="4"/>
  <c r="S167" i="4"/>
  <c r="T167" i="4"/>
  <c r="U167" i="4"/>
  <c r="V167" i="4"/>
  <c r="W167" i="4"/>
  <c r="X167" i="4"/>
  <c r="Y167" i="4"/>
  <c r="Z167" i="4"/>
  <c r="AA167" i="4"/>
  <c r="AB167" i="4"/>
  <c r="AC167" i="4"/>
  <c r="AD167" i="4"/>
  <c r="AE167" i="4"/>
  <c r="AF167" i="4"/>
  <c r="AG167" i="4"/>
  <c r="AH167" i="4"/>
  <c r="AI167" i="4"/>
  <c r="AJ167" i="4"/>
  <c r="AK167" i="4"/>
  <c r="AL167" i="4"/>
  <c r="AM167" i="4"/>
  <c r="AN167" i="4"/>
  <c r="AO167" i="4"/>
  <c r="AP167" i="4"/>
  <c r="AQ167" i="4"/>
  <c r="D168" i="4"/>
  <c r="E168" i="4"/>
  <c r="F168" i="4"/>
  <c r="G168" i="4"/>
  <c r="H168" i="4"/>
  <c r="I168" i="4"/>
  <c r="J168" i="4"/>
  <c r="K168" i="4"/>
  <c r="L168" i="4"/>
  <c r="M168" i="4"/>
  <c r="N168" i="4"/>
  <c r="O168" i="4"/>
  <c r="P168" i="4"/>
  <c r="Q168" i="4"/>
  <c r="R168" i="4"/>
  <c r="S168" i="4"/>
  <c r="T168" i="4"/>
  <c r="U168" i="4"/>
  <c r="V168" i="4"/>
  <c r="W168" i="4"/>
  <c r="X168" i="4"/>
  <c r="Y168" i="4"/>
  <c r="Z168" i="4"/>
  <c r="AA168" i="4"/>
  <c r="AB168" i="4"/>
  <c r="AC168" i="4"/>
  <c r="AD168" i="4"/>
  <c r="AE168" i="4"/>
  <c r="AF168" i="4"/>
  <c r="AG168" i="4"/>
  <c r="AH168" i="4"/>
  <c r="AI168" i="4"/>
  <c r="AJ168" i="4"/>
  <c r="AK168" i="4"/>
  <c r="AL168" i="4"/>
  <c r="AM168" i="4"/>
  <c r="AN168" i="4"/>
  <c r="AO168" i="4"/>
  <c r="AP168" i="4"/>
  <c r="AQ168" i="4"/>
  <c r="D169" i="4"/>
  <c r="AR169" i="4" s="1"/>
  <c r="E169" i="4"/>
  <c r="F169" i="4"/>
  <c r="G169" i="4"/>
  <c r="H169" i="4"/>
  <c r="I169" i="4"/>
  <c r="J169" i="4"/>
  <c r="K169" i="4"/>
  <c r="L169" i="4"/>
  <c r="M169" i="4"/>
  <c r="N169" i="4"/>
  <c r="O169" i="4"/>
  <c r="P169" i="4"/>
  <c r="Q169" i="4"/>
  <c r="R169" i="4"/>
  <c r="S169" i="4"/>
  <c r="T169" i="4"/>
  <c r="U169" i="4"/>
  <c r="V169" i="4"/>
  <c r="W169" i="4"/>
  <c r="X169" i="4"/>
  <c r="Y169" i="4"/>
  <c r="Z169" i="4"/>
  <c r="AA169" i="4"/>
  <c r="AB169" i="4"/>
  <c r="AC169" i="4"/>
  <c r="AD169" i="4"/>
  <c r="AE169" i="4"/>
  <c r="AF169" i="4"/>
  <c r="AG169" i="4"/>
  <c r="AH169" i="4"/>
  <c r="AI169" i="4"/>
  <c r="AJ169" i="4"/>
  <c r="AK169" i="4"/>
  <c r="AL169" i="4"/>
  <c r="AM169" i="4"/>
  <c r="AN169" i="4"/>
  <c r="AO169" i="4"/>
  <c r="AP169" i="4"/>
  <c r="AQ169" i="4"/>
  <c r="D170" i="4"/>
  <c r="AR170" i="4" s="1"/>
  <c r="E170" i="4"/>
  <c r="F170" i="4"/>
  <c r="G170" i="4"/>
  <c r="H170" i="4"/>
  <c r="I170" i="4"/>
  <c r="J170" i="4"/>
  <c r="K170" i="4"/>
  <c r="L170" i="4"/>
  <c r="M170" i="4"/>
  <c r="N170" i="4"/>
  <c r="O170" i="4"/>
  <c r="P170" i="4"/>
  <c r="Q170" i="4"/>
  <c r="R170" i="4"/>
  <c r="S170" i="4"/>
  <c r="T170" i="4"/>
  <c r="U170" i="4"/>
  <c r="V170" i="4"/>
  <c r="W170" i="4"/>
  <c r="X170" i="4"/>
  <c r="Y170" i="4"/>
  <c r="Z170" i="4"/>
  <c r="AA170" i="4"/>
  <c r="AB170" i="4"/>
  <c r="AC170" i="4"/>
  <c r="AD170" i="4"/>
  <c r="AE170" i="4"/>
  <c r="AF170" i="4"/>
  <c r="AG170" i="4"/>
  <c r="AH170" i="4"/>
  <c r="AI170" i="4"/>
  <c r="AJ170" i="4"/>
  <c r="AK170" i="4"/>
  <c r="AL170" i="4"/>
  <c r="AM170" i="4"/>
  <c r="AN170" i="4"/>
  <c r="AO170" i="4"/>
  <c r="AP170" i="4"/>
  <c r="AQ170" i="4"/>
  <c r="D171" i="4"/>
  <c r="E171" i="4"/>
  <c r="F171" i="4"/>
  <c r="G171" i="4"/>
  <c r="H171" i="4"/>
  <c r="I171" i="4"/>
  <c r="J171" i="4"/>
  <c r="K171" i="4"/>
  <c r="L171" i="4"/>
  <c r="M171" i="4"/>
  <c r="N171" i="4"/>
  <c r="O171" i="4"/>
  <c r="P171" i="4"/>
  <c r="Q171" i="4"/>
  <c r="R171" i="4"/>
  <c r="S171" i="4"/>
  <c r="T171" i="4"/>
  <c r="U171" i="4"/>
  <c r="V171" i="4"/>
  <c r="W171" i="4"/>
  <c r="X171" i="4"/>
  <c r="Y171" i="4"/>
  <c r="Z171" i="4"/>
  <c r="AA171" i="4"/>
  <c r="AB171" i="4"/>
  <c r="AC171" i="4"/>
  <c r="AD171" i="4"/>
  <c r="AE171" i="4"/>
  <c r="AF171" i="4"/>
  <c r="AG171" i="4"/>
  <c r="AH171" i="4"/>
  <c r="AI171" i="4"/>
  <c r="AJ171" i="4"/>
  <c r="AK171" i="4"/>
  <c r="AL171" i="4"/>
  <c r="AM171" i="4"/>
  <c r="AN171" i="4"/>
  <c r="AO171" i="4"/>
  <c r="AP171" i="4"/>
  <c r="AQ171" i="4"/>
  <c r="D172" i="4"/>
  <c r="AR172" i="4" s="1"/>
  <c r="E172" i="4"/>
  <c r="F172" i="4"/>
  <c r="G172" i="4"/>
  <c r="H172" i="4"/>
  <c r="I172" i="4"/>
  <c r="J172" i="4"/>
  <c r="K172" i="4"/>
  <c r="L172" i="4"/>
  <c r="M172" i="4"/>
  <c r="N172" i="4"/>
  <c r="O172" i="4"/>
  <c r="P172" i="4"/>
  <c r="Q172" i="4"/>
  <c r="R172" i="4"/>
  <c r="S172" i="4"/>
  <c r="T172" i="4"/>
  <c r="U172" i="4"/>
  <c r="V172" i="4"/>
  <c r="W172" i="4"/>
  <c r="X172" i="4"/>
  <c r="Y172" i="4"/>
  <c r="Z172" i="4"/>
  <c r="AA172" i="4"/>
  <c r="AB172" i="4"/>
  <c r="AC172" i="4"/>
  <c r="AD172" i="4"/>
  <c r="AE172" i="4"/>
  <c r="AF172" i="4"/>
  <c r="AG172" i="4"/>
  <c r="AH172" i="4"/>
  <c r="AI172" i="4"/>
  <c r="AJ172" i="4"/>
  <c r="AK172" i="4"/>
  <c r="AL172" i="4"/>
  <c r="AM172" i="4"/>
  <c r="AN172" i="4"/>
  <c r="AO172" i="4"/>
  <c r="AP172" i="4"/>
  <c r="AQ172" i="4"/>
  <c r="D173" i="4"/>
  <c r="E173" i="4"/>
  <c r="F173" i="4"/>
  <c r="G173" i="4"/>
  <c r="H173" i="4"/>
  <c r="I173" i="4"/>
  <c r="J173" i="4"/>
  <c r="K173" i="4"/>
  <c r="L173" i="4"/>
  <c r="M173" i="4"/>
  <c r="N173" i="4"/>
  <c r="O173" i="4"/>
  <c r="P173" i="4"/>
  <c r="Q173" i="4"/>
  <c r="R173" i="4"/>
  <c r="S173" i="4"/>
  <c r="T173" i="4"/>
  <c r="U173" i="4"/>
  <c r="V173" i="4"/>
  <c r="W173" i="4"/>
  <c r="X173" i="4"/>
  <c r="Y173" i="4"/>
  <c r="Z173" i="4"/>
  <c r="AA173" i="4"/>
  <c r="AB173" i="4"/>
  <c r="AC173" i="4"/>
  <c r="AD173" i="4"/>
  <c r="AE173" i="4"/>
  <c r="AF173" i="4"/>
  <c r="AG173" i="4"/>
  <c r="AH173" i="4"/>
  <c r="AI173" i="4"/>
  <c r="AJ173" i="4"/>
  <c r="AK173" i="4"/>
  <c r="AL173" i="4"/>
  <c r="AM173" i="4"/>
  <c r="AN173" i="4"/>
  <c r="AO173" i="4"/>
  <c r="AP173" i="4"/>
  <c r="AQ173" i="4"/>
  <c r="D174" i="4"/>
  <c r="AR174" i="4" s="1"/>
  <c r="E174" i="4"/>
  <c r="F174" i="4"/>
  <c r="G174" i="4"/>
  <c r="H174" i="4"/>
  <c r="I174" i="4"/>
  <c r="J174" i="4"/>
  <c r="K174" i="4"/>
  <c r="L174" i="4"/>
  <c r="M174" i="4"/>
  <c r="N174" i="4"/>
  <c r="O174" i="4"/>
  <c r="P174" i="4"/>
  <c r="Q174" i="4"/>
  <c r="R174" i="4"/>
  <c r="S174" i="4"/>
  <c r="T174" i="4"/>
  <c r="U174" i="4"/>
  <c r="V174" i="4"/>
  <c r="W174" i="4"/>
  <c r="X174" i="4"/>
  <c r="Y174" i="4"/>
  <c r="Z174" i="4"/>
  <c r="AA174" i="4"/>
  <c r="AB174" i="4"/>
  <c r="AC174" i="4"/>
  <c r="AD174" i="4"/>
  <c r="AE174" i="4"/>
  <c r="AF174" i="4"/>
  <c r="AG174" i="4"/>
  <c r="AH174" i="4"/>
  <c r="AI174" i="4"/>
  <c r="AJ174" i="4"/>
  <c r="AK174" i="4"/>
  <c r="AL174" i="4"/>
  <c r="AM174" i="4"/>
  <c r="AN174" i="4"/>
  <c r="AO174" i="4"/>
  <c r="AP174" i="4"/>
  <c r="AQ174" i="4"/>
  <c r="D175" i="4"/>
  <c r="E175" i="4"/>
  <c r="F175" i="4"/>
  <c r="G175" i="4"/>
  <c r="H175" i="4"/>
  <c r="I175" i="4"/>
  <c r="J175" i="4"/>
  <c r="K175" i="4"/>
  <c r="L175" i="4"/>
  <c r="M175" i="4"/>
  <c r="N175" i="4"/>
  <c r="O175" i="4"/>
  <c r="P175" i="4"/>
  <c r="Q175" i="4"/>
  <c r="R175" i="4"/>
  <c r="S175" i="4"/>
  <c r="T175" i="4"/>
  <c r="U175" i="4"/>
  <c r="V175" i="4"/>
  <c r="W175" i="4"/>
  <c r="X175" i="4"/>
  <c r="Y175" i="4"/>
  <c r="Z175" i="4"/>
  <c r="AA175" i="4"/>
  <c r="AB175" i="4"/>
  <c r="AC175" i="4"/>
  <c r="AD175" i="4"/>
  <c r="AE175" i="4"/>
  <c r="AF175" i="4"/>
  <c r="AG175" i="4"/>
  <c r="AH175" i="4"/>
  <c r="AI175" i="4"/>
  <c r="AJ175" i="4"/>
  <c r="AK175" i="4"/>
  <c r="AL175" i="4"/>
  <c r="AM175" i="4"/>
  <c r="AN175" i="4"/>
  <c r="AO175" i="4"/>
  <c r="AP175" i="4"/>
  <c r="AQ175" i="4"/>
  <c r="D176" i="4"/>
  <c r="AR176" i="4" s="1"/>
  <c r="E176" i="4"/>
  <c r="F176" i="4"/>
  <c r="G176" i="4"/>
  <c r="H176" i="4"/>
  <c r="I176" i="4"/>
  <c r="J176" i="4"/>
  <c r="K176" i="4"/>
  <c r="L176" i="4"/>
  <c r="M176" i="4"/>
  <c r="N176" i="4"/>
  <c r="O176" i="4"/>
  <c r="P176" i="4"/>
  <c r="Q176" i="4"/>
  <c r="R176" i="4"/>
  <c r="S176" i="4"/>
  <c r="T176" i="4"/>
  <c r="U176" i="4"/>
  <c r="V176" i="4"/>
  <c r="W176" i="4"/>
  <c r="X176" i="4"/>
  <c r="Y176" i="4"/>
  <c r="Z176" i="4"/>
  <c r="AA176" i="4"/>
  <c r="AB176" i="4"/>
  <c r="AC176" i="4"/>
  <c r="AD176" i="4"/>
  <c r="AE176" i="4"/>
  <c r="AF176" i="4"/>
  <c r="AG176" i="4"/>
  <c r="AH176" i="4"/>
  <c r="AI176" i="4"/>
  <c r="AJ176" i="4"/>
  <c r="AK176" i="4"/>
  <c r="AL176" i="4"/>
  <c r="AM176" i="4"/>
  <c r="AN176" i="4"/>
  <c r="AO176" i="4"/>
  <c r="AP176" i="4"/>
  <c r="AQ176" i="4"/>
  <c r="D177" i="4"/>
  <c r="AR177" i="4" s="1"/>
  <c r="E177" i="4"/>
  <c r="F177" i="4"/>
  <c r="G177" i="4"/>
  <c r="H177" i="4"/>
  <c r="I177" i="4"/>
  <c r="J177" i="4"/>
  <c r="K177" i="4"/>
  <c r="L177" i="4"/>
  <c r="M177" i="4"/>
  <c r="N177" i="4"/>
  <c r="O177" i="4"/>
  <c r="P177" i="4"/>
  <c r="Q177" i="4"/>
  <c r="R177" i="4"/>
  <c r="S177" i="4"/>
  <c r="T177" i="4"/>
  <c r="U177" i="4"/>
  <c r="V177" i="4"/>
  <c r="W177" i="4"/>
  <c r="X177" i="4"/>
  <c r="Y177" i="4"/>
  <c r="Z177" i="4"/>
  <c r="AA177" i="4"/>
  <c r="AB177" i="4"/>
  <c r="AC177" i="4"/>
  <c r="AD177" i="4"/>
  <c r="AE177" i="4"/>
  <c r="AF177" i="4"/>
  <c r="AG177" i="4"/>
  <c r="AH177" i="4"/>
  <c r="AI177" i="4"/>
  <c r="AJ177" i="4"/>
  <c r="AK177" i="4"/>
  <c r="AL177" i="4"/>
  <c r="AM177" i="4"/>
  <c r="AN177" i="4"/>
  <c r="AO177" i="4"/>
  <c r="AP177" i="4"/>
  <c r="AQ177" i="4"/>
  <c r="E127" i="4"/>
  <c r="F127" i="4"/>
  <c r="G127" i="4"/>
  <c r="H127" i="4"/>
  <c r="I127" i="4"/>
  <c r="J127" i="4"/>
  <c r="K127" i="4"/>
  <c r="L127" i="4"/>
  <c r="M127" i="4"/>
  <c r="N127" i="4"/>
  <c r="O127" i="4"/>
  <c r="P127" i="4"/>
  <c r="Q127" i="4"/>
  <c r="R127" i="4"/>
  <c r="S127" i="4"/>
  <c r="T127" i="4"/>
  <c r="U127" i="4"/>
  <c r="V127" i="4"/>
  <c r="W127" i="4"/>
  <c r="X127" i="4"/>
  <c r="Y127" i="4"/>
  <c r="Z127" i="4"/>
  <c r="AA127" i="4"/>
  <c r="AB127" i="4"/>
  <c r="AC127" i="4"/>
  <c r="AD127" i="4"/>
  <c r="AE127" i="4"/>
  <c r="AF127" i="4"/>
  <c r="AG127" i="4"/>
  <c r="AH127" i="4"/>
  <c r="AI127" i="4"/>
  <c r="AJ127" i="4"/>
  <c r="AK127" i="4"/>
  <c r="AL127" i="4"/>
  <c r="AM127" i="4"/>
  <c r="AN127" i="4"/>
  <c r="AO127" i="4"/>
  <c r="AP127" i="4"/>
  <c r="AQ127" i="4"/>
  <c r="AR127" i="4"/>
  <c r="AS68" i="4"/>
  <c r="AS69" i="4"/>
  <c r="AS70" i="4"/>
  <c r="AS71" i="4"/>
  <c r="AS72" i="4"/>
  <c r="AS73" i="4"/>
  <c r="AS74" i="4"/>
  <c r="AS75" i="4"/>
  <c r="AS76" i="4"/>
  <c r="AS77" i="4"/>
  <c r="AS78" i="4"/>
  <c r="AS79" i="4"/>
  <c r="AS80" i="4"/>
  <c r="AS81" i="4"/>
  <c r="AS82" i="4"/>
  <c r="AS83" i="4"/>
  <c r="AS84" i="4"/>
  <c r="AS85" i="4"/>
  <c r="AS86" i="4"/>
  <c r="AS87" i="4"/>
  <c r="AS88" i="4"/>
  <c r="AS89" i="4"/>
  <c r="AS90" i="4"/>
  <c r="AS91" i="4"/>
  <c r="AT91" i="4" s="1"/>
  <c r="AS92" i="4"/>
  <c r="AS93" i="4"/>
  <c r="AS94" i="4"/>
  <c r="AS95" i="4"/>
  <c r="AS96" i="4"/>
  <c r="AS97" i="4"/>
  <c r="AS98" i="4"/>
  <c r="AS99" i="4"/>
  <c r="AS100" i="4"/>
  <c r="AS101" i="4"/>
  <c r="AS102" i="4"/>
  <c r="AS103" i="4"/>
  <c r="AS104" i="4"/>
  <c r="AS105" i="4"/>
  <c r="AS106" i="4"/>
  <c r="AS107" i="4"/>
  <c r="AT107" i="4" s="1"/>
  <c r="AS108" i="4"/>
  <c r="AS109" i="4"/>
  <c r="AS110" i="4"/>
  <c r="AS111" i="4"/>
  <c r="AS112" i="4"/>
  <c r="AS113" i="4"/>
  <c r="AS114" i="4"/>
  <c r="AS115" i="4"/>
  <c r="AS116" i="4"/>
  <c r="AS117" i="4"/>
  <c r="AS118" i="4"/>
  <c r="AS119" i="4"/>
  <c r="AS120" i="4"/>
  <c r="AT120" i="4" s="1"/>
  <c r="AS121" i="4"/>
  <c r="AS122" i="4"/>
  <c r="AS123" i="4"/>
  <c r="AT123" i="4" s="1"/>
  <c r="AS67" i="4"/>
  <c r="AR68" i="4"/>
  <c r="AR69" i="4"/>
  <c r="AR70" i="4"/>
  <c r="AR71" i="4"/>
  <c r="AR72" i="4"/>
  <c r="AR73" i="4"/>
  <c r="AR74" i="4"/>
  <c r="AR75" i="4"/>
  <c r="AR76" i="4"/>
  <c r="AR77" i="4"/>
  <c r="AR78" i="4"/>
  <c r="AR79" i="4"/>
  <c r="AR80" i="4"/>
  <c r="AR81" i="4"/>
  <c r="AR82" i="4"/>
  <c r="AR83" i="4"/>
  <c r="AR84" i="4"/>
  <c r="AR85" i="4"/>
  <c r="AR86" i="4"/>
  <c r="AR87" i="4"/>
  <c r="AR88" i="4"/>
  <c r="AR89" i="4"/>
  <c r="AR90" i="4"/>
  <c r="AR91" i="4"/>
  <c r="AR92" i="4"/>
  <c r="AR93" i="4"/>
  <c r="AR94" i="4"/>
  <c r="AR95" i="4"/>
  <c r="AR96" i="4"/>
  <c r="AR97" i="4"/>
  <c r="AR98" i="4"/>
  <c r="AR99" i="4"/>
  <c r="AR100" i="4"/>
  <c r="AR101" i="4"/>
  <c r="AR102" i="4"/>
  <c r="AR103" i="4"/>
  <c r="AR104" i="4"/>
  <c r="AR105" i="4"/>
  <c r="AR106" i="4"/>
  <c r="AR107" i="4"/>
  <c r="AR108" i="4"/>
  <c r="AR109" i="4"/>
  <c r="AR110" i="4"/>
  <c r="AR111" i="4"/>
  <c r="AR112" i="4"/>
  <c r="AR113" i="4"/>
  <c r="AR114" i="4"/>
  <c r="AR115" i="4"/>
  <c r="AR116" i="4"/>
  <c r="AR117" i="4"/>
  <c r="AR118" i="4"/>
  <c r="AR119" i="4"/>
  <c r="AR120" i="4"/>
  <c r="AR121" i="4"/>
  <c r="AR122" i="4"/>
  <c r="AR123" i="4"/>
  <c r="AR67" i="4"/>
  <c r="AR168" i="4" l="1"/>
  <c r="AR132" i="4"/>
  <c r="AR154" i="4"/>
  <c r="AR129" i="4"/>
  <c r="AR173" i="4"/>
  <c r="AR162" i="4"/>
  <c r="AR159" i="4"/>
  <c r="AR133" i="4"/>
  <c r="AR167" i="4"/>
  <c r="AR160" i="4"/>
  <c r="AR135" i="4"/>
  <c r="AR175" i="4"/>
  <c r="AR171" i="4"/>
  <c r="AR149" i="4"/>
  <c r="AR143" i="4"/>
  <c r="AR141" i="4"/>
  <c r="AR179" i="4"/>
  <c r="AT119" i="4"/>
  <c r="AT103" i="4"/>
  <c r="AT87" i="4"/>
  <c r="AT71" i="4"/>
  <c r="AT75" i="4"/>
  <c r="AT122" i="4"/>
  <c r="AT118" i="4"/>
  <c r="AT121" i="4"/>
  <c r="AT105" i="4"/>
  <c r="AT89" i="4"/>
  <c r="AT73" i="4"/>
  <c r="AT104" i="4"/>
  <c r="AT88" i="4"/>
  <c r="AT72" i="4"/>
  <c r="AT102" i="4"/>
  <c r="AT86" i="4"/>
  <c r="AT70" i="4"/>
  <c r="AT116" i="4"/>
  <c r="AT112" i="4"/>
  <c r="AT96" i="4"/>
  <c r="AT67" i="4"/>
  <c r="AT117" i="4"/>
  <c r="AT101" i="4"/>
  <c r="AT85" i="4"/>
  <c r="AT69" i="4"/>
  <c r="AT100" i="4"/>
  <c r="AT84" i="4"/>
  <c r="AT68" i="4"/>
  <c r="AT115" i="4"/>
  <c r="AT99" i="4"/>
  <c r="AT83" i="4"/>
  <c r="AT114" i="4"/>
  <c r="AT98" i="4"/>
  <c r="AT82" i="4"/>
  <c r="AT113" i="4"/>
  <c r="AT97" i="4"/>
  <c r="AT81" i="4"/>
  <c r="AT80" i="4"/>
  <c r="AT111" i="4"/>
  <c r="AT95" i="4"/>
  <c r="AT79" i="4"/>
  <c r="AT110" i="4"/>
  <c r="AT94" i="4"/>
  <c r="AT78" i="4"/>
  <c r="AT109" i="4"/>
  <c r="AT93" i="4"/>
  <c r="AT77" i="4"/>
  <c r="AT108" i="4"/>
  <c r="AT92" i="4"/>
  <c r="AT76" i="4"/>
  <c r="AT106" i="4"/>
  <c r="AT90" i="4"/>
  <c r="AT74" i="4"/>
  <c r="P25" i="1"/>
  <c r="AC25" i="1" s="1"/>
</calcChain>
</file>

<file path=xl/sharedStrings.xml><?xml version="1.0" encoding="utf-8"?>
<sst xmlns="http://schemas.openxmlformats.org/spreadsheetml/2006/main" count="6280" uniqueCount="927">
  <si>
    <t>姓名</t>
  </si>
  <si>
    <t>2020010511</t>
  </si>
  <si>
    <t>2021010374</t>
  </si>
  <si>
    <t>何若妍</t>
  </si>
  <si>
    <t>2021010376</t>
  </si>
  <si>
    <t>李传洋</t>
  </si>
  <si>
    <t>2021010377</t>
  </si>
  <si>
    <t>甘浩</t>
  </si>
  <si>
    <t>2021010380</t>
  </si>
  <si>
    <t>詹作鑫</t>
  </si>
  <si>
    <t>2021010381</t>
  </si>
  <si>
    <t>李维昊</t>
  </si>
  <si>
    <t>2021010382</t>
  </si>
  <si>
    <t>王理哲</t>
  </si>
  <si>
    <t>2021010387</t>
  </si>
  <si>
    <t>李洪博</t>
  </si>
  <si>
    <t>2021010389</t>
  </si>
  <si>
    <t>李臻彦</t>
  </si>
  <si>
    <t>2021010392</t>
  </si>
  <si>
    <t>苏辛一</t>
  </si>
  <si>
    <t>2021010393</t>
  </si>
  <si>
    <t>唐顾玮</t>
  </si>
  <si>
    <t>2021010428</t>
  </si>
  <si>
    <t>周忠康</t>
  </si>
  <si>
    <t>2021010431</t>
  </si>
  <si>
    <t>王医灵</t>
  </si>
  <si>
    <t>2021010432</t>
  </si>
  <si>
    <t>梁卓文</t>
  </si>
  <si>
    <t>2021010433</t>
  </si>
  <si>
    <t>朱佳怡</t>
  </si>
  <si>
    <t>2021010442</t>
  </si>
  <si>
    <t>裴俊豪</t>
  </si>
  <si>
    <t>2021010443</t>
  </si>
  <si>
    <t>鲍怡帅</t>
  </si>
  <si>
    <t>2021010445</t>
  </si>
  <si>
    <t>耿智鸿</t>
  </si>
  <si>
    <t>2021010457</t>
  </si>
  <si>
    <t>栾俊添</t>
  </si>
  <si>
    <t>2021010465</t>
  </si>
  <si>
    <t>潘思迪</t>
  </si>
  <si>
    <t>2021010482</t>
  </si>
  <si>
    <t>王岩青</t>
  </si>
  <si>
    <t>2021010493</t>
  </si>
  <si>
    <t>李燕琴</t>
  </si>
  <si>
    <t>2021010494</t>
  </si>
  <si>
    <t>黄镜</t>
  </si>
  <si>
    <t>2021010496</t>
  </si>
  <si>
    <t>解天羽</t>
  </si>
  <si>
    <t>2021010498</t>
  </si>
  <si>
    <t>阿力木努·赛买提</t>
  </si>
  <si>
    <t>2021010513</t>
  </si>
  <si>
    <t>曹逸恒</t>
  </si>
  <si>
    <t>2021010514</t>
  </si>
  <si>
    <t>曹哲仁</t>
  </si>
  <si>
    <t>2021010515</t>
  </si>
  <si>
    <t>陈骄阳</t>
  </si>
  <si>
    <t>2021010395</t>
  </si>
  <si>
    <t>王浙</t>
  </si>
  <si>
    <t>2021010403</t>
  </si>
  <si>
    <t>崔珈榕</t>
  </si>
  <si>
    <t>2021010409</t>
  </si>
  <si>
    <t>刘兴旺</t>
  </si>
  <si>
    <t>2021010412</t>
  </si>
  <si>
    <t>陈逸飞</t>
  </si>
  <si>
    <t>2021010413</t>
  </si>
  <si>
    <t>林云志</t>
  </si>
  <si>
    <t>2021010419</t>
  </si>
  <si>
    <t>鲁鹤宇</t>
  </si>
  <si>
    <t>2021010426</t>
  </si>
  <si>
    <t>杨凯迪</t>
  </si>
  <si>
    <t>2021010427</t>
  </si>
  <si>
    <t>张金坤</t>
  </si>
  <si>
    <t>2021010439</t>
  </si>
  <si>
    <t>吴晗毓</t>
  </si>
  <si>
    <t>2021010450</t>
  </si>
  <si>
    <t>周围</t>
  </si>
  <si>
    <t>2021010461</t>
  </si>
  <si>
    <t>杨嘉琦</t>
  </si>
  <si>
    <t>2021010462</t>
  </si>
  <si>
    <t>武晗</t>
  </si>
  <si>
    <t>2021010464</t>
  </si>
  <si>
    <t>周香格</t>
  </si>
  <si>
    <t>2021010466</t>
  </si>
  <si>
    <t>程嘉欣</t>
  </si>
  <si>
    <t>2021010467</t>
  </si>
  <si>
    <t>颜伊宁</t>
  </si>
  <si>
    <t>2021010470</t>
  </si>
  <si>
    <t>刘睿扬</t>
  </si>
  <si>
    <t>2021010471</t>
  </si>
  <si>
    <t>柳子涵</t>
  </si>
  <si>
    <t>2021010475</t>
  </si>
  <si>
    <t>蒲文博</t>
  </si>
  <si>
    <t>2021010476</t>
  </si>
  <si>
    <t>齐翔龙</t>
  </si>
  <si>
    <t>2021010477</t>
  </si>
  <si>
    <t>何余胜</t>
  </si>
  <si>
    <t>2021010478</t>
  </si>
  <si>
    <t>常一帆</t>
  </si>
  <si>
    <t>2021010479</t>
  </si>
  <si>
    <t>覃师凯</t>
  </si>
  <si>
    <t>2021010486</t>
  </si>
  <si>
    <t>鹿麒麟</t>
  </si>
  <si>
    <t>2021010487</t>
  </si>
  <si>
    <t>吴隆卓</t>
  </si>
  <si>
    <t>2021010492</t>
  </si>
  <si>
    <t>左笑维</t>
  </si>
  <si>
    <t>2021010501</t>
  </si>
  <si>
    <t>陈湘宜</t>
  </si>
  <si>
    <t>2021010502</t>
  </si>
  <si>
    <t>王晨宣</t>
  </si>
  <si>
    <t>2021010506</t>
  </si>
  <si>
    <t>陈国荣</t>
  </si>
  <si>
    <t>2021010521</t>
  </si>
  <si>
    <t>王梓涵</t>
  </si>
  <si>
    <t>能化21-1班</t>
  </si>
  <si>
    <t>能化21-2班</t>
  </si>
  <si>
    <t>体测成绩</t>
    <phoneticPr fontId="1" type="noConversion"/>
  </si>
  <si>
    <t>文艺加分</t>
    <phoneticPr fontId="1" type="noConversion"/>
  </si>
  <si>
    <t>体测备注</t>
    <phoneticPr fontId="1" type="noConversion"/>
  </si>
  <si>
    <t>及格</t>
  </si>
  <si>
    <t>不及格</t>
  </si>
  <si>
    <t>良好</t>
  </si>
  <si>
    <t>免测</t>
  </si>
  <si>
    <t>及格</t>
    <phoneticPr fontId="5" type="noConversion"/>
  </si>
  <si>
    <t>优秀</t>
  </si>
  <si>
    <t>暂无</t>
  </si>
  <si>
    <t>免测</t>
    <phoneticPr fontId="1" type="noConversion"/>
  </si>
  <si>
    <r>
      <rPr>
        <b/>
        <sz val="12"/>
        <color rgb="FF000000"/>
        <rFont val="微软雅黑"/>
        <family val="2"/>
        <charset val="134"/>
      </rPr>
      <t>德育</t>
    </r>
  </si>
  <si>
    <r>
      <rPr>
        <b/>
        <sz val="12"/>
        <color rgb="FF000000"/>
        <rFont val="微软雅黑"/>
        <family val="2"/>
        <charset val="134"/>
      </rPr>
      <t>体育</t>
    </r>
  </si>
  <si>
    <r>
      <rPr>
        <b/>
        <sz val="12"/>
        <color rgb="FF000000"/>
        <rFont val="微软雅黑"/>
        <family val="2"/>
        <charset val="134"/>
      </rPr>
      <t>综测成绩</t>
    </r>
  </si>
  <si>
    <r>
      <rPr>
        <b/>
        <sz val="12"/>
        <color rgb="FF000000"/>
        <rFont val="微软雅黑"/>
        <family val="2"/>
        <charset val="134"/>
      </rPr>
      <t>思想品德评估成绩</t>
    </r>
  </si>
  <si>
    <r>
      <rPr>
        <b/>
        <sz val="12"/>
        <color rgb="FF000000"/>
        <rFont val="微软雅黑"/>
        <family val="2"/>
        <charset val="134"/>
      </rPr>
      <t>学生荣誉</t>
    </r>
  </si>
  <si>
    <r>
      <rPr>
        <b/>
        <sz val="12"/>
        <color rgb="FF000000"/>
        <rFont val="微软雅黑"/>
        <family val="2"/>
        <charset val="134"/>
      </rPr>
      <t>学生干部及社团</t>
    </r>
  </si>
  <si>
    <r>
      <rPr>
        <b/>
        <sz val="12"/>
        <color rgb="FF000000"/>
        <rFont val="微软雅黑"/>
        <family val="2"/>
        <charset val="134"/>
      </rPr>
      <t>社会实践获奖</t>
    </r>
  </si>
  <si>
    <r>
      <rPr>
        <b/>
        <sz val="12"/>
        <color rgb="FF000000"/>
        <rFont val="微软雅黑"/>
        <family val="2"/>
        <charset val="134"/>
      </rPr>
      <t>志愿服务</t>
    </r>
  </si>
  <si>
    <r>
      <rPr>
        <b/>
        <sz val="12"/>
        <color rgb="FF000000"/>
        <rFont val="微软雅黑"/>
        <family val="2"/>
        <charset val="134"/>
      </rPr>
      <t>德育总成绩</t>
    </r>
  </si>
  <si>
    <r>
      <rPr>
        <b/>
        <sz val="12"/>
        <color rgb="FF000000"/>
        <rFont val="微软雅黑"/>
        <family val="2"/>
        <charset val="134"/>
      </rPr>
      <t>课程成绩</t>
    </r>
  </si>
  <si>
    <r>
      <rPr>
        <b/>
        <sz val="12"/>
        <color rgb="FF000000"/>
        <rFont val="微软雅黑"/>
        <family val="2"/>
        <charset val="134"/>
      </rPr>
      <t>智育成绩</t>
    </r>
  </si>
  <si>
    <r>
      <rPr>
        <b/>
        <sz val="12"/>
        <color rgb="FF000000"/>
        <rFont val="微软雅黑"/>
        <family val="2"/>
        <charset val="134"/>
      </rPr>
      <t>体育加分</t>
    </r>
  </si>
  <si>
    <r>
      <rPr>
        <b/>
        <sz val="12"/>
        <color rgb="FF000000"/>
        <rFont val="微软雅黑"/>
        <family val="2"/>
        <charset val="134"/>
      </rPr>
      <t>体育成绩</t>
    </r>
  </si>
  <si>
    <r>
      <rPr>
        <b/>
        <sz val="12"/>
        <color rgb="FF000000"/>
        <rFont val="微软雅黑"/>
        <family val="2"/>
        <charset val="134"/>
      </rPr>
      <t>班级</t>
    </r>
  </si>
  <si>
    <r>
      <rPr>
        <b/>
        <sz val="12"/>
        <color rgb="FF000000"/>
        <rFont val="微软雅黑"/>
        <family val="2"/>
        <charset val="134"/>
      </rPr>
      <t>辅导员评价</t>
    </r>
  </si>
  <si>
    <r>
      <rPr>
        <b/>
        <sz val="12"/>
        <color rgb="FF000000"/>
        <rFont val="微软雅黑"/>
        <family val="2"/>
        <charset val="134"/>
      </rPr>
      <t>同学互评</t>
    </r>
  </si>
  <si>
    <r>
      <rPr>
        <b/>
        <sz val="12"/>
        <color rgb="FF000000"/>
        <rFont val="微软雅黑"/>
        <family val="2"/>
        <charset val="134"/>
      </rPr>
      <t>必修课优良率</t>
    </r>
  </si>
  <si>
    <r>
      <rPr>
        <b/>
        <sz val="12"/>
        <color rgb="FF000000"/>
        <rFont val="微软雅黑"/>
        <family val="2"/>
        <charset val="134"/>
      </rPr>
      <t>必修课成绩</t>
    </r>
  </si>
  <si>
    <r>
      <rPr>
        <b/>
        <sz val="12"/>
        <color rgb="FF000000"/>
        <rFont val="微软雅黑"/>
        <family val="2"/>
        <charset val="134"/>
      </rPr>
      <t>选修课成绩</t>
    </r>
  </si>
  <si>
    <r>
      <rPr>
        <b/>
        <sz val="12"/>
        <color rgb="FF000000"/>
        <rFont val="微软雅黑"/>
        <family val="2"/>
        <charset val="134"/>
      </rPr>
      <t>学号</t>
    </r>
  </si>
  <si>
    <r>
      <rPr>
        <b/>
        <sz val="12"/>
        <color rgb="FF000000"/>
        <rFont val="微软雅黑"/>
        <family val="2"/>
        <charset val="134"/>
      </rPr>
      <t>姓名</t>
    </r>
  </si>
  <si>
    <r>
      <rPr>
        <b/>
        <sz val="12"/>
        <color rgb="FF000000"/>
        <rFont val="微软雅黑"/>
        <family val="2"/>
        <charset val="134"/>
      </rPr>
      <t>辅导员评价总分</t>
    </r>
  </si>
  <si>
    <r>
      <rPr>
        <b/>
        <sz val="12"/>
        <color rgb="FF000000"/>
        <rFont val="微软雅黑"/>
        <family val="2"/>
        <charset val="134"/>
      </rPr>
      <t>政治表现</t>
    </r>
    <r>
      <rPr>
        <b/>
        <sz val="12"/>
        <color rgb="FF000000"/>
        <rFont val="Times New Roman"/>
        <family val="1"/>
      </rPr>
      <t>+</t>
    </r>
    <r>
      <rPr>
        <b/>
        <sz val="12"/>
        <color rgb="FF000000"/>
        <rFont val="微软雅黑"/>
        <family val="2"/>
        <charset val="134"/>
      </rPr>
      <t>集体观念</t>
    </r>
    <r>
      <rPr>
        <b/>
        <sz val="12"/>
        <color rgb="FF000000"/>
        <rFont val="Times New Roman"/>
        <family val="1"/>
      </rPr>
      <t>+</t>
    </r>
    <r>
      <rPr>
        <b/>
        <sz val="12"/>
        <color rgb="FF000000"/>
        <rFont val="微软雅黑"/>
        <family val="2"/>
        <charset val="134"/>
      </rPr>
      <t>团结正直</t>
    </r>
    <r>
      <rPr>
        <b/>
        <sz val="12"/>
        <color rgb="FF000000"/>
        <rFont val="Times New Roman"/>
        <family val="1"/>
      </rPr>
      <t>+</t>
    </r>
    <r>
      <rPr>
        <b/>
        <sz val="12"/>
        <color rgb="FF000000"/>
        <rFont val="微软雅黑"/>
        <family val="2"/>
        <charset val="134"/>
      </rPr>
      <t>爱护公物</t>
    </r>
    <r>
      <rPr>
        <b/>
        <sz val="12"/>
        <color rgb="FF000000"/>
        <rFont val="Times New Roman"/>
        <family val="1"/>
      </rPr>
      <t>+</t>
    </r>
    <r>
      <rPr>
        <b/>
        <sz val="12"/>
        <color rgb="FF000000"/>
        <rFont val="微软雅黑"/>
        <family val="2"/>
        <charset val="134"/>
      </rPr>
      <t>诚实守信（满</t>
    </r>
    <r>
      <rPr>
        <b/>
        <sz val="12"/>
        <color rgb="FF000000"/>
        <rFont val="Times New Roman"/>
        <family val="1"/>
      </rPr>
      <t>45</t>
    </r>
    <r>
      <rPr>
        <b/>
        <sz val="12"/>
        <color rgb="FF000000"/>
        <rFont val="微软雅黑"/>
        <family val="2"/>
        <charset val="134"/>
      </rPr>
      <t>）</t>
    </r>
  </si>
  <si>
    <r>
      <rPr>
        <b/>
        <sz val="12"/>
        <color rgb="FF000000"/>
        <rFont val="微软雅黑"/>
        <family val="2"/>
        <charset val="134"/>
      </rPr>
      <t>学风学德</t>
    </r>
    <r>
      <rPr>
        <b/>
        <sz val="12"/>
        <color rgb="FF000000"/>
        <rFont val="Times New Roman"/>
        <family val="1"/>
      </rPr>
      <t>+</t>
    </r>
    <r>
      <rPr>
        <b/>
        <sz val="12"/>
        <color rgb="FF000000"/>
        <rFont val="微软雅黑"/>
        <family val="2"/>
        <charset val="134"/>
      </rPr>
      <t>文明礼貌</t>
    </r>
    <r>
      <rPr>
        <b/>
        <sz val="12"/>
        <color rgb="FF000000"/>
        <rFont val="Times New Roman"/>
        <family val="1"/>
      </rPr>
      <t>+</t>
    </r>
    <r>
      <rPr>
        <b/>
        <sz val="12"/>
        <color rgb="FF000000"/>
        <rFont val="微软雅黑"/>
        <family val="2"/>
        <charset val="134"/>
      </rPr>
      <t>勤俭节约（满</t>
    </r>
    <r>
      <rPr>
        <b/>
        <sz val="12"/>
        <color rgb="FF000000"/>
        <rFont val="Times New Roman"/>
        <family val="1"/>
      </rPr>
      <t>25</t>
    </r>
    <r>
      <rPr>
        <b/>
        <sz val="12"/>
        <color rgb="FF000000"/>
        <rFont val="微软雅黑"/>
        <family val="2"/>
        <charset val="134"/>
      </rPr>
      <t>）</t>
    </r>
  </si>
  <si>
    <r>
      <rPr>
        <b/>
        <sz val="12"/>
        <color rgb="FF000000"/>
        <rFont val="微软雅黑"/>
        <family val="2"/>
        <charset val="134"/>
      </rPr>
      <t>组织纪律</t>
    </r>
    <r>
      <rPr>
        <b/>
        <sz val="12"/>
        <color rgb="FF000000"/>
        <rFont val="Times New Roman"/>
        <family val="1"/>
      </rPr>
      <t>+</t>
    </r>
    <r>
      <rPr>
        <b/>
        <sz val="12"/>
        <color rgb="FF000000"/>
        <rFont val="微软雅黑"/>
        <family val="2"/>
        <charset val="134"/>
      </rPr>
      <t>劳动卫生</t>
    </r>
    <r>
      <rPr>
        <b/>
        <sz val="12"/>
        <color rgb="FF000000"/>
        <rFont val="Times New Roman"/>
        <family val="1"/>
      </rPr>
      <t>+</t>
    </r>
    <r>
      <rPr>
        <b/>
        <sz val="12"/>
        <color rgb="FF000000"/>
        <rFont val="微软雅黑"/>
        <family val="2"/>
        <charset val="134"/>
      </rPr>
      <t>社会实践（满</t>
    </r>
    <r>
      <rPr>
        <b/>
        <sz val="12"/>
        <color rgb="FF000000"/>
        <rFont val="Times New Roman"/>
        <family val="1"/>
      </rPr>
      <t>30</t>
    </r>
    <r>
      <rPr>
        <b/>
        <sz val="12"/>
        <color rgb="FF000000"/>
        <rFont val="微软雅黑"/>
        <family val="2"/>
        <charset val="134"/>
      </rPr>
      <t>）</t>
    </r>
  </si>
  <si>
    <r>
      <rPr>
        <b/>
        <sz val="12"/>
        <color indexed="8"/>
        <rFont val="微软雅黑"/>
        <family val="2"/>
        <charset val="134"/>
      </rPr>
      <t>李硕</t>
    </r>
  </si>
  <si>
    <r>
      <rPr>
        <b/>
        <sz val="12"/>
        <color indexed="8"/>
        <rFont val="微软雅黑"/>
        <family val="2"/>
        <charset val="134"/>
      </rPr>
      <t>能化</t>
    </r>
    <r>
      <rPr>
        <b/>
        <sz val="12"/>
        <color indexed="8"/>
        <rFont val="Times New Roman"/>
        <family val="1"/>
      </rPr>
      <t>21-1</t>
    </r>
    <r>
      <rPr>
        <b/>
        <sz val="12"/>
        <color indexed="8"/>
        <rFont val="微软雅黑"/>
        <family val="2"/>
        <charset val="134"/>
      </rPr>
      <t>班</t>
    </r>
  </si>
  <si>
    <r>
      <rPr>
        <b/>
        <sz val="12"/>
        <color indexed="8"/>
        <rFont val="微软雅黑"/>
        <family val="2"/>
        <charset val="134"/>
      </rPr>
      <t>何若妍</t>
    </r>
  </si>
  <si>
    <r>
      <rPr>
        <b/>
        <sz val="12"/>
        <color indexed="8"/>
        <rFont val="微软雅黑"/>
        <family val="2"/>
        <charset val="134"/>
      </rPr>
      <t>李传洋</t>
    </r>
  </si>
  <si>
    <r>
      <rPr>
        <b/>
        <sz val="12"/>
        <color theme="1"/>
        <rFont val="微软雅黑"/>
        <family val="2"/>
        <charset val="134"/>
      </rPr>
      <t>能化</t>
    </r>
    <r>
      <rPr>
        <b/>
        <sz val="12"/>
        <color theme="1"/>
        <rFont val="Times New Roman"/>
        <family val="1"/>
      </rPr>
      <t>21-1</t>
    </r>
    <r>
      <rPr>
        <b/>
        <sz val="12"/>
        <color theme="1"/>
        <rFont val="微软雅黑"/>
        <family val="2"/>
        <charset val="134"/>
      </rPr>
      <t>班</t>
    </r>
  </si>
  <si>
    <r>
      <rPr>
        <b/>
        <sz val="12"/>
        <color indexed="8"/>
        <rFont val="微软雅黑"/>
        <family val="2"/>
        <charset val="134"/>
      </rPr>
      <t>甘浩</t>
    </r>
  </si>
  <si>
    <r>
      <rPr>
        <b/>
        <sz val="12"/>
        <color indexed="8"/>
        <rFont val="微软雅黑"/>
        <family val="2"/>
        <charset val="134"/>
      </rPr>
      <t>詹作鑫</t>
    </r>
  </si>
  <si>
    <r>
      <rPr>
        <b/>
        <sz val="12"/>
        <color indexed="8"/>
        <rFont val="微软雅黑"/>
        <family val="2"/>
        <charset val="134"/>
      </rPr>
      <t>李维昊</t>
    </r>
  </si>
  <si>
    <r>
      <rPr>
        <b/>
        <sz val="12"/>
        <color indexed="8"/>
        <rFont val="微软雅黑"/>
        <family val="2"/>
        <charset val="134"/>
      </rPr>
      <t>王理哲</t>
    </r>
  </si>
  <si>
    <r>
      <rPr>
        <b/>
        <sz val="12"/>
        <color indexed="8"/>
        <rFont val="微软雅黑"/>
        <family val="2"/>
        <charset val="134"/>
      </rPr>
      <t>李洪博</t>
    </r>
  </si>
  <si>
    <r>
      <rPr>
        <b/>
        <sz val="12"/>
        <color indexed="8"/>
        <rFont val="微软雅黑"/>
        <family val="2"/>
        <charset val="134"/>
      </rPr>
      <t>李臻彦</t>
    </r>
  </si>
  <si>
    <r>
      <rPr>
        <b/>
        <sz val="12"/>
        <color indexed="8"/>
        <rFont val="微软雅黑"/>
        <family val="2"/>
        <charset val="134"/>
      </rPr>
      <t>苏辛一</t>
    </r>
  </si>
  <si>
    <r>
      <rPr>
        <b/>
        <sz val="12"/>
        <color indexed="8"/>
        <rFont val="微软雅黑"/>
        <family val="2"/>
        <charset val="134"/>
      </rPr>
      <t>唐顾玮</t>
    </r>
  </si>
  <si>
    <r>
      <rPr>
        <b/>
        <sz val="12"/>
        <color indexed="8"/>
        <rFont val="微软雅黑"/>
        <family val="2"/>
        <charset val="134"/>
      </rPr>
      <t>周忠康</t>
    </r>
  </si>
  <si>
    <r>
      <rPr>
        <b/>
        <sz val="12"/>
        <color indexed="8"/>
        <rFont val="微软雅黑"/>
        <family val="2"/>
        <charset val="134"/>
      </rPr>
      <t>王医灵</t>
    </r>
  </si>
  <si>
    <r>
      <rPr>
        <b/>
        <sz val="12"/>
        <color indexed="8"/>
        <rFont val="微软雅黑"/>
        <family val="2"/>
        <charset val="134"/>
      </rPr>
      <t>梁卓文</t>
    </r>
  </si>
  <si>
    <r>
      <rPr>
        <b/>
        <sz val="12"/>
        <color indexed="8"/>
        <rFont val="微软雅黑"/>
        <family val="2"/>
        <charset val="134"/>
      </rPr>
      <t>朱佳怡</t>
    </r>
  </si>
  <si>
    <r>
      <rPr>
        <b/>
        <sz val="12"/>
        <color indexed="8"/>
        <rFont val="微软雅黑"/>
        <family val="2"/>
        <charset val="134"/>
      </rPr>
      <t>裴俊豪</t>
    </r>
  </si>
  <si>
    <r>
      <rPr>
        <b/>
        <sz val="12"/>
        <color indexed="8"/>
        <rFont val="微软雅黑"/>
        <family val="2"/>
        <charset val="134"/>
      </rPr>
      <t>鲍怡帅</t>
    </r>
  </si>
  <si>
    <r>
      <rPr>
        <b/>
        <sz val="12"/>
        <color indexed="8"/>
        <rFont val="微软雅黑"/>
        <family val="2"/>
        <charset val="134"/>
      </rPr>
      <t>耿智鸿</t>
    </r>
  </si>
  <si>
    <r>
      <rPr>
        <b/>
        <sz val="12"/>
        <color indexed="8"/>
        <rFont val="微软雅黑"/>
        <family val="2"/>
        <charset val="134"/>
      </rPr>
      <t>栾俊添</t>
    </r>
  </si>
  <si>
    <r>
      <rPr>
        <b/>
        <sz val="12"/>
        <color indexed="8"/>
        <rFont val="微软雅黑"/>
        <family val="2"/>
        <charset val="134"/>
      </rPr>
      <t>潘思迪</t>
    </r>
  </si>
  <si>
    <r>
      <rPr>
        <b/>
        <sz val="12"/>
        <color indexed="8"/>
        <rFont val="微软雅黑"/>
        <family val="2"/>
        <charset val="134"/>
      </rPr>
      <t>王岩青</t>
    </r>
  </si>
  <si>
    <r>
      <rPr>
        <b/>
        <sz val="12"/>
        <color indexed="8"/>
        <rFont val="微软雅黑"/>
        <family val="2"/>
        <charset val="134"/>
      </rPr>
      <t>李燕琴</t>
    </r>
  </si>
  <si>
    <r>
      <rPr>
        <b/>
        <sz val="12"/>
        <color indexed="8"/>
        <rFont val="微软雅黑"/>
        <family val="2"/>
        <charset val="134"/>
      </rPr>
      <t>黄镜</t>
    </r>
  </si>
  <si>
    <r>
      <rPr>
        <b/>
        <sz val="12"/>
        <color indexed="8"/>
        <rFont val="微软雅黑"/>
        <family val="2"/>
        <charset val="134"/>
      </rPr>
      <t>解天羽</t>
    </r>
  </si>
  <si>
    <r>
      <rPr>
        <b/>
        <sz val="12"/>
        <color indexed="8"/>
        <rFont val="微软雅黑"/>
        <family val="2"/>
        <charset val="134"/>
      </rPr>
      <t>阿力木努</t>
    </r>
    <r>
      <rPr>
        <b/>
        <sz val="12"/>
        <color indexed="8"/>
        <rFont val="Times New Roman"/>
        <family val="1"/>
      </rPr>
      <t>·</t>
    </r>
    <r>
      <rPr>
        <b/>
        <sz val="12"/>
        <color indexed="8"/>
        <rFont val="微软雅黑"/>
        <family val="2"/>
        <charset val="134"/>
      </rPr>
      <t>赛买提</t>
    </r>
  </si>
  <si>
    <r>
      <rPr>
        <b/>
        <sz val="12"/>
        <color indexed="8"/>
        <rFont val="微软雅黑"/>
        <family val="2"/>
        <charset val="134"/>
      </rPr>
      <t>曹逸恒</t>
    </r>
  </si>
  <si>
    <r>
      <rPr>
        <b/>
        <sz val="12"/>
        <color indexed="8"/>
        <rFont val="微软雅黑"/>
        <family val="2"/>
        <charset val="134"/>
      </rPr>
      <t>曹哲仁</t>
    </r>
  </si>
  <si>
    <r>
      <rPr>
        <b/>
        <sz val="12"/>
        <color indexed="8"/>
        <rFont val="微软雅黑"/>
        <family val="2"/>
        <charset val="134"/>
      </rPr>
      <t>陈骄阳</t>
    </r>
  </si>
  <si>
    <r>
      <rPr>
        <b/>
        <sz val="12"/>
        <color indexed="8"/>
        <rFont val="微软雅黑"/>
        <family val="2"/>
        <charset val="134"/>
      </rPr>
      <t>王浙</t>
    </r>
  </si>
  <si>
    <r>
      <rPr>
        <b/>
        <sz val="12"/>
        <color theme="1"/>
        <rFont val="微软雅黑"/>
        <family val="2"/>
        <charset val="134"/>
      </rPr>
      <t>能化</t>
    </r>
    <r>
      <rPr>
        <b/>
        <sz val="12"/>
        <color theme="1"/>
        <rFont val="Times New Roman"/>
        <family val="1"/>
      </rPr>
      <t>21-2</t>
    </r>
    <r>
      <rPr>
        <b/>
        <sz val="12"/>
        <color theme="1"/>
        <rFont val="微软雅黑"/>
        <family val="2"/>
        <charset val="134"/>
      </rPr>
      <t>班</t>
    </r>
  </si>
  <si>
    <r>
      <rPr>
        <b/>
        <sz val="12"/>
        <color indexed="8"/>
        <rFont val="微软雅黑"/>
        <family val="2"/>
        <charset val="134"/>
      </rPr>
      <t>崔珈榕</t>
    </r>
  </si>
  <si>
    <r>
      <rPr>
        <b/>
        <sz val="12"/>
        <color indexed="8"/>
        <rFont val="微软雅黑"/>
        <family val="2"/>
        <charset val="134"/>
      </rPr>
      <t>刘兴旺</t>
    </r>
  </si>
  <si>
    <r>
      <rPr>
        <b/>
        <sz val="12"/>
        <color indexed="8"/>
        <rFont val="微软雅黑"/>
        <family val="2"/>
        <charset val="134"/>
      </rPr>
      <t>陈逸飞</t>
    </r>
  </si>
  <si>
    <r>
      <rPr>
        <b/>
        <sz val="12"/>
        <color indexed="8"/>
        <rFont val="微软雅黑"/>
        <family val="2"/>
        <charset val="134"/>
      </rPr>
      <t>林云志</t>
    </r>
  </si>
  <si>
    <r>
      <rPr>
        <b/>
        <sz val="12"/>
        <color indexed="8"/>
        <rFont val="微软雅黑"/>
        <family val="2"/>
        <charset val="134"/>
      </rPr>
      <t>鲁鹤宇</t>
    </r>
  </si>
  <si>
    <r>
      <rPr>
        <b/>
        <sz val="12"/>
        <color indexed="8"/>
        <rFont val="微软雅黑"/>
        <family val="2"/>
        <charset val="134"/>
      </rPr>
      <t>杨凯迪</t>
    </r>
  </si>
  <si>
    <r>
      <rPr>
        <b/>
        <sz val="12"/>
        <color indexed="8"/>
        <rFont val="微软雅黑"/>
        <family val="2"/>
        <charset val="134"/>
      </rPr>
      <t>张金坤</t>
    </r>
  </si>
  <si>
    <r>
      <rPr>
        <b/>
        <sz val="12"/>
        <color indexed="8"/>
        <rFont val="微软雅黑"/>
        <family val="2"/>
        <charset val="134"/>
      </rPr>
      <t>吴晗毓</t>
    </r>
  </si>
  <si>
    <r>
      <rPr>
        <b/>
        <sz val="12"/>
        <color indexed="8"/>
        <rFont val="微软雅黑"/>
        <family val="2"/>
        <charset val="134"/>
      </rPr>
      <t>周围</t>
    </r>
  </si>
  <si>
    <r>
      <rPr>
        <b/>
        <sz val="12"/>
        <color indexed="8"/>
        <rFont val="微软雅黑"/>
        <family val="2"/>
        <charset val="134"/>
      </rPr>
      <t>杨嘉琦</t>
    </r>
  </si>
  <si>
    <r>
      <rPr>
        <b/>
        <sz val="12"/>
        <color indexed="8"/>
        <rFont val="微软雅黑"/>
        <family val="2"/>
        <charset val="134"/>
      </rPr>
      <t>武晗</t>
    </r>
  </si>
  <si>
    <r>
      <rPr>
        <b/>
        <sz val="12"/>
        <color indexed="8"/>
        <rFont val="微软雅黑"/>
        <family val="2"/>
        <charset val="134"/>
      </rPr>
      <t>周香格</t>
    </r>
  </si>
  <si>
    <r>
      <rPr>
        <b/>
        <sz val="12"/>
        <color indexed="8"/>
        <rFont val="微软雅黑"/>
        <family val="2"/>
        <charset val="134"/>
      </rPr>
      <t>程嘉欣</t>
    </r>
  </si>
  <si>
    <r>
      <rPr>
        <b/>
        <sz val="12"/>
        <color indexed="8"/>
        <rFont val="微软雅黑"/>
        <family val="2"/>
        <charset val="134"/>
      </rPr>
      <t>颜伊宁</t>
    </r>
  </si>
  <si>
    <r>
      <rPr>
        <b/>
        <sz val="12"/>
        <color indexed="8"/>
        <rFont val="微软雅黑"/>
        <family val="2"/>
        <charset val="134"/>
      </rPr>
      <t>刘睿扬</t>
    </r>
  </si>
  <si>
    <r>
      <rPr>
        <b/>
        <sz val="12"/>
        <color indexed="8"/>
        <rFont val="微软雅黑"/>
        <family val="2"/>
        <charset val="134"/>
      </rPr>
      <t>柳子涵</t>
    </r>
  </si>
  <si>
    <r>
      <rPr>
        <b/>
        <sz val="12"/>
        <color indexed="8"/>
        <rFont val="微软雅黑"/>
        <family val="2"/>
        <charset val="134"/>
      </rPr>
      <t>蒲文博</t>
    </r>
  </si>
  <si>
    <r>
      <rPr>
        <b/>
        <sz val="12"/>
        <color indexed="8"/>
        <rFont val="微软雅黑"/>
        <family val="2"/>
        <charset val="134"/>
      </rPr>
      <t>齐翔龙</t>
    </r>
  </si>
  <si>
    <r>
      <rPr>
        <b/>
        <sz val="12"/>
        <color indexed="8"/>
        <rFont val="微软雅黑"/>
        <family val="2"/>
        <charset val="134"/>
      </rPr>
      <t>何余胜</t>
    </r>
  </si>
  <si>
    <r>
      <rPr>
        <b/>
        <sz val="12"/>
        <color indexed="8"/>
        <rFont val="微软雅黑"/>
        <family val="2"/>
        <charset val="134"/>
      </rPr>
      <t>常一帆</t>
    </r>
  </si>
  <si>
    <r>
      <rPr>
        <b/>
        <sz val="12"/>
        <color indexed="8"/>
        <rFont val="微软雅黑"/>
        <family val="2"/>
        <charset val="134"/>
      </rPr>
      <t>覃师凯</t>
    </r>
  </si>
  <si>
    <r>
      <rPr>
        <b/>
        <sz val="12"/>
        <color indexed="8"/>
        <rFont val="微软雅黑"/>
        <family val="2"/>
        <charset val="134"/>
      </rPr>
      <t>鹿麒麟</t>
    </r>
  </si>
  <si>
    <r>
      <rPr>
        <b/>
        <sz val="12"/>
        <color indexed="8"/>
        <rFont val="微软雅黑"/>
        <family val="2"/>
        <charset val="134"/>
      </rPr>
      <t>吴隆卓</t>
    </r>
  </si>
  <si>
    <r>
      <rPr>
        <b/>
        <sz val="12"/>
        <color indexed="8"/>
        <rFont val="微软雅黑"/>
        <family val="2"/>
        <charset val="134"/>
      </rPr>
      <t>左笑维</t>
    </r>
  </si>
  <si>
    <r>
      <rPr>
        <b/>
        <sz val="12"/>
        <color indexed="8"/>
        <rFont val="微软雅黑"/>
        <family val="2"/>
        <charset val="134"/>
      </rPr>
      <t>陈湘宜</t>
    </r>
  </si>
  <si>
    <r>
      <rPr>
        <b/>
        <sz val="12"/>
        <color indexed="8"/>
        <rFont val="微软雅黑"/>
        <family val="2"/>
        <charset val="134"/>
      </rPr>
      <t>王晨宣</t>
    </r>
  </si>
  <si>
    <r>
      <rPr>
        <b/>
        <sz val="12"/>
        <color indexed="8"/>
        <rFont val="微软雅黑"/>
        <family val="2"/>
        <charset val="134"/>
      </rPr>
      <t>陈国荣</t>
    </r>
  </si>
  <si>
    <r>
      <rPr>
        <b/>
        <sz val="12"/>
        <color indexed="8"/>
        <rFont val="微软雅黑"/>
        <family val="2"/>
        <charset val="134"/>
      </rPr>
      <t>王梓涵</t>
    </r>
  </si>
  <si>
    <t>年级</t>
    <phoneticPr fontId="5" type="noConversion"/>
  </si>
  <si>
    <t>院系</t>
  </si>
  <si>
    <t>行政班级</t>
  </si>
  <si>
    <t>学籍号</t>
  </si>
  <si>
    <t>性别</t>
  </si>
  <si>
    <t>备注</t>
    <phoneticPr fontId="5" type="noConversion"/>
  </si>
  <si>
    <t>身高</t>
  </si>
  <si>
    <t>体重</t>
  </si>
  <si>
    <t>肺活量</t>
  </si>
  <si>
    <t>50米跑</t>
  </si>
  <si>
    <t>立定跳远</t>
  </si>
  <si>
    <t>坐位体前屈</t>
  </si>
  <si>
    <t>800米/1000米</t>
  </si>
  <si>
    <t>仰卧起坐/引体向上</t>
  </si>
  <si>
    <t>总分</t>
  </si>
  <si>
    <t>等级</t>
  </si>
  <si>
    <t>化学工程与环境学院</t>
  </si>
  <si>
    <t>男</t>
  </si>
  <si>
    <t>女</t>
  </si>
  <si>
    <t>4'18''</t>
  </si>
  <si>
    <t>3'26''</t>
  </si>
  <si>
    <t>4'09''</t>
  </si>
  <si>
    <t>3'43''</t>
  </si>
  <si>
    <t>补测</t>
    <phoneticPr fontId="5" type="noConversion"/>
  </si>
  <si>
    <t>5'06''</t>
  </si>
  <si>
    <t>4'58''</t>
  </si>
  <si>
    <t>5'49''</t>
  </si>
  <si>
    <t>4'44''</t>
  </si>
  <si>
    <t>3'52''</t>
  </si>
  <si>
    <t>4'10''</t>
  </si>
  <si>
    <t>4'54''</t>
  </si>
  <si>
    <t>4'24''</t>
  </si>
  <si>
    <t>3'54''</t>
  </si>
  <si>
    <t>4'51''</t>
  </si>
  <si>
    <t>4'20''</t>
  </si>
  <si>
    <t>4'23''</t>
  </si>
  <si>
    <t>4'22''</t>
  </si>
  <si>
    <t>3'58''</t>
  </si>
  <si>
    <t>免测</t>
    <phoneticPr fontId="5" type="noConversion"/>
  </si>
  <si>
    <t>4'28''</t>
  </si>
  <si>
    <t>5'40''</t>
  </si>
  <si>
    <t>5'11''</t>
  </si>
  <si>
    <t>化学工程与环境学院</t>
    <phoneticPr fontId="5" type="noConversion"/>
  </si>
  <si>
    <t>能化21-2班</t>
    <phoneticPr fontId="5" type="noConversion"/>
  </si>
  <si>
    <t>5'05''</t>
  </si>
  <si>
    <t>4'34''</t>
  </si>
  <si>
    <t>5'39''</t>
  </si>
  <si>
    <t>4'55''</t>
  </si>
  <si>
    <t>4'27''</t>
  </si>
  <si>
    <t>5'17''</t>
  </si>
  <si>
    <t>3'57''</t>
  </si>
  <si>
    <t>4'07''</t>
  </si>
  <si>
    <t>5'04''</t>
  </si>
  <si>
    <t>4'45''</t>
  </si>
  <si>
    <t>4'15''</t>
  </si>
  <si>
    <t>4'30''</t>
  </si>
  <si>
    <t>4'26''</t>
  </si>
  <si>
    <t>3'05''</t>
  </si>
  <si>
    <t>3'41''</t>
  </si>
  <si>
    <t>5'25''</t>
  </si>
  <si>
    <t>5'10''</t>
  </si>
  <si>
    <t>4'29''</t>
  </si>
  <si>
    <t>4'25''</t>
  </si>
  <si>
    <t>补测</t>
    <phoneticPr fontId="1" type="noConversion"/>
  </si>
  <si>
    <t>严皓禹</t>
    <phoneticPr fontId="1" type="noConversion"/>
  </si>
  <si>
    <t>100305C001</t>
  </si>
  <si>
    <t>100305L007</t>
  </si>
  <si>
    <t>100305L008</t>
  </si>
  <si>
    <t>100305P019</t>
  </si>
  <si>
    <t>100305T032</t>
  </si>
  <si>
    <t>100305T064</t>
  </si>
  <si>
    <t>100305T075</t>
  </si>
  <si>
    <t>100305T076</t>
  </si>
  <si>
    <t>100305T081</t>
  </si>
  <si>
    <t>100305T099</t>
  </si>
  <si>
    <t>100305T109</t>
  </si>
  <si>
    <t>100308P006</t>
  </si>
  <si>
    <t>100308P009</t>
  </si>
  <si>
    <t>100308T015</t>
  </si>
  <si>
    <t>100308T016</t>
  </si>
  <si>
    <t>100328T001</t>
  </si>
  <si>
    <t>100328T005</t>
  </si>
  <si>
    <t>100328T014</t>
  </si>
  <si>
    <t>100513E006</t>
  </si>
  <si>
    <t>100616M003</t>
  </si>
  <si>
    <t>100616M005</t>
  </si>
  <si>
    <t>100616M018</t>
  </si>
  <si>
    <t>100616M019</t>
  </si>
  <si>
    <t>100617L014</t>
  </si>
  <si>
    <t>100617L025</t>
  </si>
  <si>
    <t>100617L027</t>
  </si>
  <si>
    <t>100617T005</t>
  </si>
  <si>
    <t>100617T006</t>
  </si>
  <si>
    <t>100617T059</t>
  </si>
  <si>
    <t>100617T061</t>
  </si>
  <si>
    <t>100627M012</t>
  </si>
  <si>
    <t>100627M016</t>
  </si>
  <si>
    <t>100627M017</t>
  </si>
  <si>
    <t>101000T001</t>
  </si>
  <si>
    <t>101099G045</t>
  </si>
  <si>
    <t>101099M008</t>
  </si>
  <si>
    <t>101099M010</t>
  </si>
  <si>
    <t>101099M013</t>
  </si>
  <si>
    <t>101300X003</t>
  </si>
  <si>
    <t>101500X002</t>
  </si>
  <si>
    <t>化工应用软件</t>
  </si>
  <si>
    <t>化工原理实验（Ⅰ）</t>
  </si>
  <si>
    <t>化工原理实验（Ⅱ）</t>
  </si>
  <si>
    <t>化工原理课程设计</t>
  </si>
  <si>
    <t>化工装备与控制</t>
  </si>
  <si>
    <t>化工热力学</t>
  </si>
  <si>
    <t>化工原理（Ⅰ）</t>
  </si>
  <si>
    <t>化工原理（Ⅱ）</t>
  </si>
  <si>
    <t>生物化学</t>
  </si>
  <si>
    <t>化学反应工程</t>
  </si>
  <si>
    <t>化工安全与环保</t>
  </si>
  <si>
    <t>能化认识实习</t>
  </si>
  <si>
    <t>能化生产实习</t>
  </si>
  <si>
    <t>煤化学转化工程</t>
  </si>
  <si>
    <t>天然气处理与转化工程</t>
  </si>
  <si>
    <t>化工用能评价</t>
  </si>
  <si>
    <t>能源化工设计基础</t>
  </si>
  <si>
    <t>石油加工工程</t>
  </si>
  <si>
    <t>电工学及实验</t>
  </si>
  <si>
    <t>线性代数</t>
  </si>
  <si>
    <t>概率统计基础</t>
  </si>
  <si>
    <t>高等数学B（Ⅰ）</t>
  </si>
  <si>
    <t>高等数学B（Ⅱ）</t>
  </si>
  <si>
    <t>有机化学实验</t>
  </si>
  <si>
    <t>物理化学实验（Ⅱ）</t>
  </si>
  <si>
    <t>物理化学（Ⅰ）</t>
  </si>
  <si>
    <t>物理化学（Ⅱ）</t>
  </si>
  <si>
    <t>无机化学与分析化学</t>
  </si>
  <si>
    <t>有机化学</t>
  </si>
  <si>
    <t>大学物理C（Ⅱ）</t>
  </si>
  <si>
    <t>大学物理实验B（Ⅰ）</t>
  </si>
  <si>
    <t>大学物理实验B（Ⅱ）</t>
  </si>
  <si>
    <t>项目管理与经济决策</t>
  </si>
  <si>
    <t>专项运动训练课Ⅰ</t>
  </si>
  <si>
    <t>大学体育必修（篮球）</t>
  </si>
  <si>
    <t>大学体育必修（健美）</t>
  </si>
  <si>
    <t>大学体育必修（健美操）</t>
  </si>
  <si>
    <t>就业指导</t>
  </si>
  <si>
    <t>入学教育与安全教育</t>
  </si>
  <si>
    <t>班级</t>
  </si>
  <si>
    <t>学号</t>
  </si>
  <si>
    <t>2020010644</t>
  </si>
  <si>
    <t>李硕</t>
  </si>
  <si>
    <t/>
  </si>
  <si>
    <t>35</t>
  </si>
  <si>
    <t>62</t>
  </si>
  <si>
    <t>12</t>
  </si>
  <si>
    <t>61</t>
  </si>
  <si>
    <t>80</t>
  </si>
  <si>
    <t>69</t>
  </si>
  <si>
    <t>53</t>
  </si>
  <si>
    <t>60</t>
  </si>
  <si>
    <t>87</t>
  </si>
  <si>
    <t>84</t>
  </si>
  <si>
    <t>91</t>
  </si>
  <si>
    <t>90</t>
  </si>
  <si>
    <t>95</t>
  </si>
  <si>
    <t>92</t>
  </si>
  <si>
    <t>93</t>
  </si>
  <si>
    <t>97</t>
  </si>
  <si>
    <t>96</t>
  </si>
  <si>
    <t>94</t>
  </si>
  <si>
    <t>88</t>
  </si>
  <si>
    <t>89</t>
  </si>
  <si>
    <t>16</t>
  </si>
  <si>
    <t>78</t>
  </si>
  <si>
    <t>4</t>
  </si>
  <si>
    <t>40 [40,40补1]</t>
  </si>
  <si>
    <t>70</t>
  </si>
  <si>
    <t>23 [23,23补1]</t>
  </si>
  <si>
    <t>82</t>
  </si>
  <si>
    <t>86</t>
  </si>
  <si>
    <t>50</t>
  </si>
  <si>
    <t>38</t>
  </si>
  <si>
    <t>73</t>
  </si>
  <si>
    <t>83</t>
  </si>
  <si>
    <t>65</t>
  </si>
  <si>
    <t>63</t>
  </si>
  <si>
    <t>79</t>
  </si>
  <si>
    <t>72</t>
  </si>
  <si>
    <t>46 [46,46补1]</t>
  </si>
  <si>
    <t>35 [35,35补1]</t>
  </si>
  <si>
    <t>77</t>
  </si>
  <si>
    <t>85</t>
  </si>
  <si>
    <t>76</t>
  </si>
  <si>
    <t>81</t>
  </si>
  <si>
    <t>68</t>
  </si>
  <si>
    <t>74</t>
  </si>
  <si>
    <t>58 [46,58补1]</t>
  </si>
  <si>
    <t>71</t>
  </si>
  <si>
    <t>66 [51,66补1]</t>
  </si>
  <si>
    <t>56</t>
  </si>
  <si>
    <t>28</t>
  </si>
  <si>
    <t>63 [51,63补1]</t>
  </si>
  <si>
    <t>66</t>
  </si>
  <si>
    <t>67</t>
  </si>
  <si>
    <t>48</t>
  </si>
  <si>
    <t>49 [39,49补1]</t>
  </si>
  <si>
    <t>75</t>
  </si>
  <si>
    <t>49 [41,49补1]</t>
  </si>
  <si>
    <t>19</t>
  </si>
  <si>
    <t>60 [49,60补1]</t>
  </si>
  <si>
    <t>46</t>
  </si>
  <si>
    <t>55</t>
  </si>
  <si>
    <t>25</t>
  </si>
  <si>
    <t>57 [50,57补1]</t>
  </si>
  <si>
    <t>49 [37,49补1]</t>
  </si>
  <si>
    <t>51</t>
  </si>
  <si>
    <t>64</t>
  </si>
  <si>
    <t>80 [54,80补1]</t>
  </si>
  <si>
    <t>57</t>
  </si>
  <si>
    <t>65 [54,65补1]</t>
  </si>
  <si>
    <t>57 [46,57补1]</t>
  </si>
  <si>
    <t>62 [53,62补1]</t>
  </si>
  <si>
    <t>54</t>
  </si>
  <si>
    <t>86 [86缓1]</t>
  </si>
  <si>
    <t>66 [66缓1]</t>
  </si>
  <si>
    <t>50 [46,50补1]</t>
  </si>
  <si>
    <t>47</t>
  </si>
  <si>
    <t>56 [56,56补1]</t>
  </si>
  <si>
    <t>44 [36,44补1]</t>
  </si>
  <si>
    <t>43</t>
  </si>
  <si>
    <t>56 [46,56补1]</t>
  </si>
  <si>
    <t>9</t>
  </si>
  <si>
    <t>34 [34,34补1]</t>
  </si>
  <si>
    <t>42 [42,42补1]</t>
  </si>
  <si>
    <t>21</t>
  </si>
  <si>
    <t>50 [50,50补1]</t>
  </si>
  <si>
    <t>11</t>
  </si>
  <si>
    <t>39</t>
  </si>
  <si>
    <t>58 [51,58补1]</t>
  </si>
  <si>
    <t>52 [52,52补1]</t>
  </si>
  <si>
    <t>52 [48,52补1]</t>
  </si>
  <si>
    <t>49 [44,49补1]</t>
  </si>
  <si>
    <t>51 [46,51补1]</t>
  </si>
  <si>
    <t>41</t>
  </si>
  <si>
    <t>36 [34,36补1]</t>
  </si>
  <si>
    <t>37</t>
  </si>
  <si>
    <t>39 [39,39补1]</t>
  </si>
  <si>
    <t>55 [55,55补1]</t>
  </si>
  <si>
    <t>58</t>
  </si>
  <si>
    <t>62 [54,62补1]</t>
  </si>
  <si>
    <t>100</t>
  </si>
  <si>
    <t>99</t>
  </si>
  <si>
    <t>54 [50,54补1]</t>
  </si>
  <si>
    <t>43 [36,43补1]</t>
  </si>
  <si>
    <t>100305T067</t>
  </si>
  <si>
    <t>100308T009</t>
  </si>
  <si>
    <t>100308T017</t>
  </si>
  <si>
    <t>100328T003</t>
  </si>
  <si>
    <t>100514G032</t>
  </si>
  <si>
    <t>100719G001</t>
  </si>
  <si>
    <t>100855G007</t>
  </si>
  <si>
    <t>100866G002</t>
  </si>
  <si>
    <t>100866G006</t>
  </si>
  <si>
    <t>100866G010</t>
  </si>
  <si>
    <t>100877G006</t>
  </si>
  <si>
    <t>100877G009</t>
  </si>
  <si>
    <t>100877G011</t>
  </si>
  <si>
    <t>100877G038</t>
  </si>
  <si>
    <t>100925G058</t>
  </si>
  <si>
    <t>100925G085</t>
  </si>
  <si>
    <t>100925G114</t>
  </si>
  <si>
    <t>101099G040</t>
  </si>
  <si>
    <t>101400G002</t>
  </si>
  <si>
    <t>新材料概论（全英文）</t>
  </si>
  <si>
    <t>能源化学工程专业英语</t>
  </si>
  <si>
    <t>能源工程基础</t>
  </si>
  <si>
    <t>能源转化催化原理</t>
  </si>
  <si>
    <t>Linux系统及应用</t>
  </si>
  <si>
    <t>经济学基础</t>
  </si>
  <si>
    <t>中国古代小说赏析</t>
  </si>
  <si>
    <t>素描</t>
  </si>
  <si>
    <t>乐理与视唱</t>
  </si>
  <si>
    <t>音乐审美与名曲博览</t>
  </si>
  <si>
    <t>两岸关系与台海问题</t>
  </si>
  <si>
    <t>西方哲学思潮</t>
  </si>
  <si>
    <t>民法概论</t>
  </si>
  <si>
    <t>国际能源政治</t>
  </si>
  <si>
    <t>日语入门</t>
  </si>
  <si>
    <t>英美戏剧赏读</t>
  </si>
  <si>
    <t>英汉互译实践与技巧</t>
  </si>
  <si>
    <t>围棋（慕课）</t>
  </si>
  <si>
    <t>信息检索与网络资源利用</t>
  </si>
  <si>
    <t>0</t>
  </si>
  <si>
    <t>68 [49,68重1]</t>
  </si>
  <si>
    <t>27</t>
  </si>
  <si>
    <t>79 [44,79重1]</t>
  </si>
  <si>
    <t>77 [55,77重1]</t>
  </si>
  <si>
    <t>必修门数</t>
    <phoneticPr fontId="1" type="noConversion"/>
  </si>
  <si>
    <t>优良门数</t>
    <phoneticPr fontId="1" type="noConversion"/>
  </si>
  <si>
    <t>必修课优良率</t>
    <phoneticPr fontId="1" type="noConversion"/>
  </si>
  <si>
    <t>必修课学分绩</t>
    <phoneticPr fontId="1" type="noConversion"/>
  </si>
  <si>
    <t>所修总学分</t>
    <phoneticPr fontId="1" type="noConversion"/>
  </si>
  <si>
    <t>必修课加权平均分</t>
    <phoneticPr fontId="1" type="noConversion"/>
  </si>
  <si>
    <t>选修学分</t>
    <phoneticPr fontId="1" type="noConversion"/>
  </si>
  <si>
    <t>选修学分绩</t>
    <phoneticPr fontId="1" type="noConversion"/>
  </si>
  <si>
    <t>选修加权平均绩</t>
    <phoneticPr fontId="1" type="noConversion"/>
  </si>
  <si>
    <r>
      <rPr>
        <b/>
        <sz val="12"/>
        <color rgb="FF000000"/>
        <rFont val="微软雅黑"/>
        <family val="2"/>
        <charset val="134"/>
      </rPr>
      <t>（</t>
    </r>
    <r>
      <rPr>
        <b/>
        <sz val="12"/>
        <color rgb="FF000000"/>
        <rFont val="宋体"/>
        <family val="2"/>
        <charset val="134"/>
      </rPr>
      <t>学科竞赛</t>
    </r>
    <r>
      <rPr>
        <b/>
        <sz val="12"/>
        <color rgb="FF000000"/>
        <rFont val="微软雅黑"/>
        <family val="2"/>
        <charset val="134"/>
      </rPr>
      <t>）智育加分</t>
    </r>
    <phoneticPr fontId="1" type="noConversion"/>
  </si>
  <si>
    <r>
      <rPr>
        <b/>
        <sz val="14"/>
        <rFont val="微软雅黑"/>
        <family val="2"/>
        <charset val="134"/>
      </rPr>
      <t>序号</t>
    </r>
  </si>
  <si>
    <r>
      <rPr>
        <b/>
        <sz val="14"/>
        <rFont val="微软雅黑"/>
        <family val="2"/>
        <charset val="134"/>
      </rPr>
      <t>姓名</t>
    </r>
  </si>
  <si>
    <r>
      <rPr>
        <b/>
        <sz val="14"/>
        <rFont val="微软雅黑"/>
        <family val="2"/>
        <charset val="134"/>
      </rPr>
      <t>学号</t>
    </r>
  </si>
  <si>
    <r>
      <rPr>
        <b/>
        <sz val="14"/>
        <rFont val="微软雅黑"/>
        <family val="2"/>
        <charset val="134"/>
      </rPr>
      <t>比赛类型</t>
    </r>
  </si>
  <si>
    <r>
      <rPr>
        <b/>
        <sz val="14"/>
        <rFont val="微软雅黑"/>
        <family val="2"/>
        <charset val="134"/>
      </rPr>
      <t>比赛全称（请输入）</t>
    </r>
  </si>
  <si>
    <r>
      <rPr>
        <b/>
        <sz val="14"/>
        <rFont val="微软雅黑"/>
        <family val="2"/>
        <charset val="134"/>
      </rPr>
      <t>学科竞赛级别（参考清单，校内赛事选择</t>
    </r>
    <r>
      <rPr>
        <b/>
        <sz val="14"/>
        <rFont val="Times New Roman"/>
        <family val="1"/>
      </rPr>
      <t>“</t>
    </r>
    <r>
      <rPr>
        <b/>
        <sz val="14"/>
        <rFont val="微软雅黑"/>
        <family val="2"/>
        <charset val="134"/>
      </rPr>
      <t>校赛</t>
    </r>
    <r>
      <rPr>
        <b/>
        <sz val="14"/>
        <rFont val="Times New Roman"/>
        <family val="1"/>
      </rPr>
      <t>”</t>
    </r>
    <r>
      <rPr>
        <b/>
        <sz val="14"/>
        <rFont val="微软雅黑"/>
        <family val="2"/>
        <charset val="134"/>
      </rPr>
      <t>）</t>
    </r>
  </si>
  <si>
    <r>
      <rPr>
        <b/>
        <sz val="14"/>
        <rFont val="微软雅黑"/>
        <family val="2"/>
        <charset val="134"/>
      </rPr>
      <t>获奖级别</t>
    </r>
  </si>
  <si>
    <r>
      <rPr>
        <b/>
        <sz val="14"/>
        <rFont val="微软雅黑"/>
        <family val="2"/>
        <charset val="134"/>
      </rPr>
      <t>获奖等级</t>
    </r>
  </si>
  <si>
    <r>
      <rPr>
        <b/>
        <sz val="14"/>
        <rFont val="微软雅黑"/>
        <family val="2"/>
        <charset val="134"/>
      </rPr>
      <t>获奖时间（</t>
    </r>
    <r>
      <rPr>
        <b/>
        <sz val="14"/>
        <rFont val="Times New Roman"/>
        <family val="1"/>
      </rPr>
      <t>xxxx</t>
    </r>
    <r>
      <rPr>
        <b/>
        <sz val="14"/>
        <rFont val="微软雅黑"/>
        <family val="2"/>
        <charset val="134"/>
      </rPr>
      <t>年</t>
    </r>
    <r>
      <rPr>
        <b/>
        <sz val="14"/>
        <rFont val="Times New Roman"/>
        <family val="1"/>
      </rPr>
      <t>xx</t>
    </r>
    <r>
      <rPr>
        <b/>
        <sz val="14"/>
        <rFont val="微软雅黑"/>
        <family val="2"/>
        <charset val="134"/>
      </rPr>
      <t>月）</t>
    </r>
  </si>
  <si>
    <r>
      <rPr>
        <b/>
        <sz val="14"/>
        <rFont val="微软雅黑"/>
        <family val="2"/>
        <charset val="134"/>
      </rPr>
      <t>竞赛类型</t>
    </r>
  </si>
  <si>
    <r>
      <rPr>
        <b/>
        <sz val="14"/>
        <rFont val="微软雅黑"/>
        <family val="2"/>
        <charset val="134"/>
      </rPr>
      <t>（团队竞赛填写）是否为队长</t>
    </r>
  </si>
  <si>
    <r>
      <rPr>
        <b/>
        <sz val="14"/>
        <rFont val="微软雅黑"/>
        <family val="2"/>
        <charset val="134"/>
      </rPr>
      <t>备注</t>
    </r>
  </si>
  <si>
    <r>
      <rPr>
        <b/>
        <sz val="14"/>
        <rFont val="微软雅黑"/>
        <family val="2"/>
        <charset val="134"/>
      </rPr>
      <t>体育及文艺竞赛在此备注名次</t>
    </r>
  </si>
  <si>
    <r>
      <rPr>
        <b/>
        <sz val="14"/>
        <rFont val="微软雅黑"/>
        <family val="2"/>
        <charset val="134"/>
      </rPr>
      <t>单项加分汇总</t>
    </r>
  </si>
  <si>
    <r>
      <rPr>
        <sz val="10"/>
        <rFont val="微软雅黑"/>
        <family val="2"/>
        <charset val="134"/>
      </rPr>
      <t>王浙</t>
    </r>
  </si>
  <si>
    <r>
      <rPr>
        <sz val="9"/>
        <rFont val="微软雅黑"/>
        <family val="2"/>
        <charset val="134"/>
      </rPr>
      <t>智育竞赛</t>
    </r>
  </si>
  <si>
    <r>
      <t>2024</t>
    </r>
    <r>
      <rPr>
        <sz val="10"/>
        <rFont val="微软雅黑"/>
        <family val="2"/>
        <charset val="134"/>
      </rPr>
      <t>年北京市大学生化工原理竞赛</t>
    </r>
  </si>
  <si>
    <r>
      <t>C</t>
    </r>
    <r>
      <rPr>
        <sz val="9"/>
        <rFont val="微软雅黑"/>
        <family val="2"/>
        <charset val="134"/>
      </rPr>
      <t>级</t>
    </r>
  </si>
  <si>
    <r>
      <rPr>
        <sz val="9"/>
        <rFont val="微软雅黑"/>
        <family val="2"/>
        <charset val="134"/>
      </rPr>
      <t>省部级（北京市级）</t>
    </r>
  </si>
  <si>
    <r>
      <rPr>
        <sz val="9"/>
        <rFont val="微软雅黑"/>
        <family val="2"/>
        <charset val="134"/>
      </rPr>
      <t>一等奖</t>
    </r>
  </si>
  <si>
    <r>
      <rPr>
        <sz val="9"/>
        <rFont val="微软雅黑"/>
        <family val="2"/>
        <charset val="134"/>
      </rPr>
      <t>个人竞赛</t>
    </r>
  </si>
  <si>
    <r>
      <rPr>
        <sz val="9"/>
        <rFont val="微软雅黑"/>
        <family val="2"/>
        <charset val="134"/>
      </rPr>
      <t>是</t>
    </r>
  </si>
  <si>
    <r>
      <t>B</t>
    </r>
    <r>
      <rPr>
        <sz val="9"/>
        <rFont val="微软雅黑"/>
        <family val="2"/>
        <charset val="134"/>
      </rPr>
      <t>级</t>
    </r>
  </si>
  <si>
    <r>
      <rPr>
        <sz val="9"/>
        <rFont val="微软雅黑"/>
        <family val="2"/>
        <charset val="134"/>
      </rPr>
      <t>团队竞赛</t>
    </r>
  </si>
  <si>
    <r>
      <rPr>
        <sz val="9"/>
        <rFont val="微软雅黑"/>
        <family val="2"/>
        <charset val="134"/>
      </rPr>
      <t>否</t>
    </r>
  </si>
  <si>
    <r>
      <rPr>
        <sz val="10"/>
        <rFont val="微软雅黑"/>
        <family val="2"/>
        <charset val="134"/>
      </rPr>
      <t>第十四届北京市大学生化学实验竞赛（</t>
    </r>
    <r>
      <rPr>
        <sz val="10"/>
        <rFont val="Times New Roman"/>
        <family val="1"/>
      </rPr>
      <t>2023</t>
    </r>
    <r>
      <rPr>
        <sz val="10"/>
        <rFont val="微软雅黑"/>
        <family val="2"/>
        <charset val="134"/>
      </rPr>
      <t>）</t>
    </r>
  </si>
  <si>
    <r>
      <rPr>
        <sz val="9"/>
        <rFont val="微软雅黑"/>
        <family val="2"/>
        <charset val="134"/>
      </rPr>
      <t>二等奖</t>
    </r>
  </si>
  <si>
    <r>
      <rPr>
        <sz val="9"/>
        <rFont val="微软雅黑"/>
        <family val="2"/>
        <charset val="134"/>
      </rPr>
      <t>校赛</t>
    </r>
  </si>
  <si>
    <r>
      <rPr>
        <sz val="9"/>
        <rFont val="微软雅黑"/>
        <family val="2"/>
        <charset val="134"/>
      </rPr>
      <t>校级</t>
    </r>
  </si>
  <si>
    <r>
      <rPr>
        <sz val="10"/>
        <rFont val="微软雅黑"/>
        <family val="2"/>
        <charset val="134"/>
      </rPr>
      <t>第十五届北京市化学实验竞赛校赛</t>
    </r>
  </si>
  <si>
    <r>
      <rPr>
        <sz val="10"/>
        <color rgb="FF000000"/>
        <rFont val="Times New Roman"/>
        <family val="1"/>
      </rPr>
      <t>2024</t>
    </r>
    <r>
      <rPr>
        <sz val="10"/>
        <color rgb="FF000000"/>
        <rFont val="微软雅黑"/>
        <family val="2"/>
        <charset val="134"/>
      </rPr>
      <t>年第七届全国</t>
    </r>
    <r>
      <rPr>
        <sz val="10"/>
        <color rgb="FF000000"/>
        <rFont val="Times New Roman"/>
        <family val="1"/>
      </rPr>
      <t>“</t>
    </r>
    <r>
      <rPr>
        <sz val="10"/>
        <color rgb="FF000000"/>
        <rFont val="微软雅黑"/>
        <family val="2"/>
        <charset val="134"/>
      </rPr>
      <t>互联网</t>
    </r>
    <r>
      <rPr>
        <sz val="10"/>
        <color rgb="FF000000"/>
        <rFont val="Times New Roman"/>
        <family val="1"/>
      </rPr>
      <t>+</t>
    </r>
    <r>
      <rPr>
        <sz val="10"/>
        <color rgb="FF000000"/>
        <rFont val="微软雅黑"/>
        <family val="2"/>
        <charset val="134"/>
      </rPr>
      <t>化学反应工程</t>
    </r>
    <r>
      <rPr>
        <sz val="10"/>
        <color rgb="FF000000"/>
        <rFont val="Times New Roman"/>
        <family val="1"/>
      </rPr>
      <t>”</t>
    </r>
    <r>
      <rPr>
        <sz val="10"/>
        <color rgb="FF000000"/>
        <rFont val="微软雅黑"/>
        <family val="2"/>
        <charset val="134"/>
      </rPr>
      <t>课模设计大赛</t>
    </r>
  </si>
  <si>
    <r>
      <t>D</t>
    </r>
    <r>
      <rPr>
        <sz val="9"/>
        <rFont val="微软雅黑"/>
        <family val="2"/>
        <charset val="134"/>
      </rPr>
      <t>级</t>
    </r>
  </si>
  <si>
    <r>
      <rPr>
        <sz val="9"/>
        <rFont val="微软雅黑"/>
        <family val="2"/>
        <charset val="134"/>
      </rPr>
      <t>国家级</t>
    </r>
  </si>
  <si>
    <r>
      <rPr>
        <sz val="10"/>
        <rFont val="微软雅黑"/>
        <family val="2"/>
        <charset val="134"/>
      </rPr>
      <t>第十五届中国石油大学（北京）节能减排社会实践和科技竞赛</t>
    </r>
  </si>
  <si>
    <r>
      <rPr>
        <sz val="10"/>
        <color theme="1"/>
        <rFont val="微软雅黑"/>
        <family val="2"/>
        <charset val="134"/>
      </rPr>
      <t>同一比赛只加等级最高项</t>
    </r>
  </si>
  <si>
    <r>
      <rPr>
        <sz val="10"/>
        <rFont val="微软雅黑"/>
        <family val="2"/>
        <charset val="134"/>
      </rPr>
      <t>北京市化学实验竞赛校内选拔赛</t>
    </r>
  </si>
  <si>
    <r>
      <rPr>
        <sz val="10"/>
        <rFont val="微软雅黑"/>
        <family val="2"/>
        <charset val="134"/>
      </rPr>
      <t>程嘉欣</t>
    </r>
  </si>
  <si>
    <r>
      <rPr>
        <sz val="9"/>
        <rFont val="微软雅黑"/>
        <family val="2"/>
        <charset val="134"/>
      </rPr>
      <t>文艺竞赛</t>
    </r>
  </si>
  <si>
    <r>
      <rPr>
        <sz val="10"/>
        <rFont val="微软雅黑"/>
        <family val="2"/>
        <charset val="134"/>
      </rPr>
      <t>中国石油大学（北京）</t>
    </r>
    <r>
      <rPr>
        <sz val="10"/>
        <rFont val="Times New Roman"/>
        <family val="1"/>
      </rPr>
      <t>“</t>
    </r>
    <r>
      <rPr>
        <sz val="10"/>
        <rFont val="微软雅黑"/>
        <family val="2"/>
        <charset val="134"/>
      </rPr>
      <t>学史爱校</t>
    </r>
    <r>
      <rPr>
        <sz val="10"/>
        <rFont val="Times New Roman"/>
        <family val="1"/>
      </rPr>
      <t xml:space="preserve"> </t>
    </r>
    <r>
      <rPr>
        <sz val="10"/>
        <rFont val="微软雅黑"/>
        <family val="2"/>
        <charset val="134"/>
      </rPr>
      <t>悟思传薪</t>
    </r>
    <r>
      <rPr>
        <sz val="10"/>
        <rFont val="Times New Roman"/>
        <family val="1"/>
      </rPr>
      <t>”</t>
    </r>
    <r>
      <rPr>
        <sz val="10"/>
        <rFont val="微软雅黑"/>
        <family val="2"/>
        <charset val="134"/>
      </rPr>
      <t>党史校情应知应会知识竞赛（初赛）</t>
    </r>
  </si>
  <si>
    <r>
      <rPr>
        <sz val="9"/>
        <rFont val="微软雅黑"/>
        <family val="2"/>
        <charset val="134"/>
      </rPr>
      <t>三等奖</t>
    </r>
  </si>
  <si>
    <r>
      <rPr>
        <sz val="10"/>
        <color theme="1"/>
        <rFont val="微软雅黑"/>
        <family val="2"/>
        <charset val="134"/>
      </rPr>
      <t>竞赛中初赛获奖不加分</t>
    </r>
  </si>
  <si>
    <r>
      <rPr>
        <sz val="10"/>
        <rFont val="微软雅黑"/>
        <family val="2"/>
        <charset val="134"/>
      </rPr>
      <t>鹿麒麟</t>
    </r>
  </si>
  <si>
    <r>
      <rPr>
        <sz val="9"/>
        <rFont val="微软雅黑"/>
        <family val="2"/>
        <charset val="134"/>
      </rPr>
      <t>特等奖</t>
    </r>
  </si>
  <si>
    <r>
      <rPr>
        <sz val="10"/>
        <rFont val="微软雅黑"/>
        <family val="2"/>
        <charset val="134"/>
      </rPr>
      <t>全国大学生英语竞赛</t>
    </r>
  </si>
  <si>
    <r>
      <rPr>
        <sz val="10"/>
        <rFont val="微软雅黑"/>
        <family val="2"/>
        <charset val="134"/>
      </rPr>
      <t>同一比赛只加等级最高项</t>
    </r>
  </si>
  <si>
    <r>
      <rPr>
        <sz val="10"/>
        <rFont val="微软雅黑"/>
        <family val="2"/>
        <charset val="134"/>
      </rPr>
      <t>中国石油大学（北京）</t>
    </r>
    <r>
      <rPr>
        <sz val="10"/>
        <rFont val="Times New Roman"/>
        <family val="1"/>
      </rPr>
      <t>2023</t>
    </r>
    <r>
      <rPr>
        <sz val="10"/>
        <rFont val="微软雅黑"/>
        <family val="2"/>
        <charset val="134"/>
      </rPr>
      <t>年暑期社会实践优秀实践团队</t>
    </r>
  </si>
  <si>
    <r>
      <t>2022-2023</t>
    </r>
    <r>
      <rPr>
        <sz val="10"/>
        <rFont val="微软雅黑"/>
        <family val="2"/>
        <charset val="134"/>
      </rPr>
      <t>年度中国石油大学（北京）社会实践优秀个人</t>
    </r>
  </si>
  <si>
    <r>
      <rPr>
        <sz val="9"/>
        <rFont val="微软雅黑"/>
        <family val="2"/>
        <charset val="134"/>
      </rPr>
      <t>优秀奖</t>
    </r>
    <r>
      <rPr>
        <sz val="9"/>
        <rFont val="Times New Roman"/>
        <family val="1"/>
      </rPr>
      <t>&amp;</t>
    </r>
    <r>
      <rPr>
        <sz val="9"/>
        <rFont val="微软雅黑"/>
        <family val="2"/>
        <charset val="134"/>
      </rPr>
      <t>鼓励奖</t>
    </r>
  </si>
  <si>
    <r>
      <rPr>
        <sz val="10"/>
        <color theme="1"/>
        <rFont val="微软雅黑"/>
        <family val="2"/>
        <charset val="134"/>
      </rPr>
      <t>参加多项社会实践，团体与个人可叠加一项</t>
    </r>
    <r>
      <rPr>
        <sz val="10"/>
        <color theme="1"/>
        <rFont val="Times New Roman"/>
        <family val="1"/>
      </rPr>
      <t>*0.5</t>
    </r>
    <r>
      <rPr>
        <sz val="10"/>
        <color theme="1"/>
        <rFont val="微软雅黑"/>
        <family val="2"/>
        <charset val="134"/>
      </rPr>
      <t>，上述已加</t>
    </r>
  </si>
  <si>
    <r>
      <rPr>
        <sz val="10"/>
        <rFont val="微软雅黑"/>
        <family val="2"/>
        <charset val="134"/>
      </rPr>
      <t>中国石油大学（北京）</t>
    </r>
    <r>
      <rPr>
        <sz val="10"/>
        <rFont val="Times New Roman"/>
        <family val="1"/>
      </rPr>
      <t>2023</t>
    </r>
    <r>
      <rPr>
        <sz val="10"/>
        <rFont val="微软雅黑"/>
        <family val="2"/>
        <charset val="134"/>
      </rPr>
      <t>年暑期社会实践优秀实践报告</t>
    </r>
  </si>
  <si>
    <r>
      <rPr>
        <sz val="10"/>
        <color theme="1"/>
        <rFont val="微软雅黑"/>
        <family val="2"/>
        <charset val="134"/>
      </rPr>
      <t>已加社会实践分数，不再累加实践报告分数</t>
    </r>
  </si>
  <si>
    <r>
      <rPr>
        <sz val="10"/>
        <rFont val="微软雅黑"/>
        <family val="2"/>
        <charset val="134"/>
      </rPr>
      <t>中国石油大学（北京）</t>
    </r>
    <r>
      <rPr>
        <sz val="10"/>
        <rFont val="Times New Roman"/>
        <family val="1"/>
      </rPr>
      <t>2023</t>
    </r>
    <r>
      <rPr>
        <sz val="10"/>
        <rFont val="微软雅黑"/>
        <family val="2"/>
        <charset val="134"/>
      </rPr>
      <t>年暑期社会实践优秀个人</t>
    </r>
  </si>
  <si>
    <r>
      <rPr>
        <sz val="9"/>
        <rFont val="微软雅黑"/>
        <family val="2"/>
        <charset val="134"/>
      </rPr>
      <t>体育竞赛</t>
    </r>
  </si>
  <si>
    <r>
      <t>2024</t>
    </r>
    <r>
      <rPr>
        <sz val="10"/>
        <rFont val="微软雅黑"/>
        <family val="2"/>
        <charset val="134"/>
      </rPr>
      <t>年中国石油大学（北京）春季学生运动会跳大绳男子组</t>
    </r>
  </si>
  <si>
    <r>
      <rPr>
        <sz val="9"/>
        <rFont val="微软雅黑"/>
        <family val="2"/>
        <charset val="134"/>
      </rPr>
      <t>名次奖（体育竞赛勾选）在备注中注明名次</t>
    </r>
  </si>
  <si>
    <r>
      <rPr>
        <sz val="9"/>
        <rFont val="微软雅黑"/>
        <family val="2"/>
        <charset val="134"/>
      </rPr>
      <t>不区分队员与队长</t>
    </r>
  </si>
  <si>
    <r>
      <rPr>
        <sz val="9"/>
        <rFont val="微软雅黑"/>
        <family val="2"/>
        <charset val="134"/>
      </rPr>
      <t>第一名</t>
    </r>
  </si>
  <si>
    <r>
      <rPr>
        <sz val="10"/>
        <rFont val="微软雅黑"/>
        <family val="2"/>
        <charset val="134"/>
      </rPr>
      <t>左笑维</t>
    </r>
  </si>
  <si>
    <r>
      <rPr>
        <sz val="10"/>
        <rFont val="微软雅黑"/>
        <family val="2"/>
        <charset val="134"/>
      </rPr>
      <t>大学生创新创业大赛</t>
    </r>
  </si>
  <si>
    <r>
      <rPr>
        <sz val="10"/>
        <color theme="1"/>
        <rFont val="微软雅黑"/>
        <family val="2"/>
        <charset val="134"/>
      </rPr>
      <t>科创类项目不计分</t>
    </r>
  </si>
  <si>
    <r>
      <t>2023</t>
    </r>
    <r>
      <rPr>
        <sz val="10"/>
        <rFont val="微软雅黑"/>
        <family val="2"/>
        <charset val="134"/>
      </rPr>
      <t>年石辩闳议杯华语辩论赛</t>
    </r>
  </si>
  <si>
    <r>
      <rPr>
        <sz val="9"/>
        <rFont val="微软雅黑"/>
        <family val="2"/>
        <charset val="134"/>
      </rPr>
      <t>为该竞赛领队</t>
    </r>
  </si>
  <si>
    <r>
      <rPr>
        <sz val="9"/>
        <rFont val="微软雅黑"/>
        <family val="2"/>
        <charset val="134"/>
      </rPr>
      <t>第二名</t>
    </r>
  </si>
  <si>
    <r>
      <rPr>
        <sz val="10"/>
        <rFont val="微软雅黑"/>
        <family val="2"/>
        <charset val="134"/>
      </rPr>
      <t>化工杯篮球比赛</t>
    </r>
  </si>
  <si>
    <r>
      <t>2024</t>
    </r>
    <r>
      <rPr>
        <sz val="10"/>
        <rFont val="微软雅黑"/>
        <family val="2"/>
        <charset val="134"/>
      </rPr>
      <t>石油杯优秀裁判员</t>
    </r>
  </si>
  <si>
    <r>
      <rPr>
        <sz val="10"/>
        <color theme="1"/>
        <rFont val="微软雅黑"/>
        <family val="2"/>
        <charset val="134"/>
      </rPr>
      <t>体育优秀奖无加分</t>
    </r>
  </si>
  <si>
    <r>
      <rPr>
        <sz val="10"/>
        <rFont val="微软雅黑"/>
        <family val="2"/>
        <charset val="134"/>
      </rPr>
      <t>覃师凯</t>
    </r>
  </si>
  <si>
    <r>
      <t>2024</t>
    </r>
    <r>
      <rPr>
        <sz val="10"/>
        <rFont val="微软雅黑"/>
        <family val="2"/>
        <charset val="134"/>
      </rPr>
      <t>年中国石油大学（北京）春季学生运动会三级跳</t>
    </r>
  </si>
  <si>
    <r>
      <rPr>
        <sz val="10"/>
        <color theme="1"/>
        <rFont val="微软雅黑"/>
        <family val="2"/>
        <charset val="134"/>
      </rPr>
      <t>体育类比赛最多可累加两项</t>
    </r>
  </si>
  <si>
    <r>
      <t>2024</t>
    </r>
    <r>
      <rPr>
        <sz val="10"/>
        <rFont val="微软雅黑"/>
        <family val="2"/>
        <charset val="134"/>
      </rPr>
      <t>年中国石油大学（北京）春季学生运动会</t>
    </r>
    <r>
      <rPr>
        <sz val="10"/>
        <rFont val="Times New Roman"/>
        <family val="1"/>
      </rPr>
      <t>100m</t>
    </r>
  </si>
  <si>
    <r>
      <rPr>
        <sz val="9"/>
        <rFont val="微软雅黑"/>
        <family val="2"/>
        <charset val="134"/>
      </rPr>
      <t>第五名</t>
    </r>
  </si>
  <si>
    <r>
      <rPr>
        <sz val="10"/>
        <rFont val="微软雅黑"/>
        <family val="2"/>
        <charset val="134"/>
      </rPr>
      <t>首都高校田径精英赛</t>
    </r>
    <r>
      <rPr>
        <sz val="10"/>
        <rFont val="Times New Roman"/>
        <family val="1"/>
      </rPr>
      <t>4*400</t>
    </r>
    <r>
      <rPr>
        <sz val="10"/>
        <rFont val="微软雅黑"/>
        <family val="2"/>
        <charset val="134"/>
      </rPr>
      <t>接力</t>
    </r>
  </si>
  <si>
    <r>
      <rPr>
        <sz val="9"/>
        <rFont val="微软雅黑"/>
        <family val="2"/>
        <charset val="134"/>
      </rPr>
      <t>第三名</t>
    </r>
  </si>
  <si>
    <r>
      <rPr>
        <sz val="10"/>
        <rFont val="微软雅黑"/>
        <family val="2"/>
        <charset val="134"/>
      </rPr>
      <t>首都高校田径精英赛</t>
    </r>
    <r>
      <rPr>
        <sz val="10"/>
        <rFont val="Times New Roman"/>
        <family val="1"/>
      </rPr>
      <t>60m</t>
    </r>
  </si>
  <si>
    <r>
      <rPr>
        <sz val="9"/>
        <rFont val="微软雅黑"/>
        <family val="2"/>
        <charset val="134"/>
      </rPr>
      <t>第六名</t>
    </r>
  </si>
  <si>
    <r>
      <t>2024</t>
    </r>
    <r>
      <rPr>
        <sz val="10"/>
        <rFont val="微软雅黑"/>
        <family val="2"/>
        <charset val="134"/>
      </rPr>
      <t>年中国石油大学（北京）春季学生运动会跳大绳</t>
    </r>
  </si>
  <si>
    <r>
      <rPr>
        <sz val="10"/>
        <rFont val="微软雅黑"/>
        <family val="2"/>
        <charset val="134"/>
      </rPr>
      <t>第十四届北京市大学生化学实验竞赛校赛</t>
    </r>
  </si>
  <si>
    <r>
      <rPr>
        <sz val="10"/>
        <rFont val="微软雅黑"/>
        <family val="2"/>
        <charset val="134"/>
      </rPr>
      <t>刘睿扬</t>
    </r>
  </si>
  <si>
    <r>
      <rPr>
        <sz val="10"/>
        <rFont val="微软雅黑"/>
        <family val="2"/>
        <charset val="134"/>
      </rPr>
      <t>杨嘉琦</t>
    </r>
  </si>
  <si>
    <t>奖惩赋分</t>
    <phoneticPr fontId="1" type="noConversion"/>
  </si>
  <si>
    <t>大型会议、讲座</t>
    <phoneticPr fontId="1" type="noConversion"/>
  </si>
  <si>
    <r>
      <t xml:space="preserve">2023-2024 </t>
    </r>
    <r>
      <rPr>
        <b/>
        <sz val="16"/>
        <rFont val="微软雅黑"/>
        <family val="2"/>
        <charset val="134"/>
      </rPr>
      <t>大三学年综测</t>
    </r>
    <r>
      <rPr>
        <b/>
        <sz val="16"/>
        <rFont val="Times New Roman"/>
        <family val="1"/>
      </rPr>
      <t xml:space="preserve"> </t>
    </r>
    <r>
      <rPr>
        <b/>
        <sz val="16"/>
        <rFont val="微软雅黑"/>
        <family val="2"/>
        <charset val="134"/>
      </rPr>
      <t>能化</t>
    </r>
    <r>
      <rPr>
        <b/>
        <sz val="16"/>
        <rFont val="Times New Roman"/>
        <family val="1"/>
      </rPr>
      <t>21-2</t>
    </r>
    <r>
      <rPr>
        <b/>
        <sz val="16"/>
        <rFont val="微软雅黑"/>
        <family val="2"/>
        <charset val="134"/>
      </rPr>
      <t>班竞赛活动获奖证明统计表</t>
    </r>
  </si>
  <si>
    <r>
      <rPr>
        <b/>
        <sz val="14"/>
        <rFont val="微软雅黑"/>
        <family val="2"/>
        <charset val="134"/>
      </rPr>
      <t>列入加分（</t>
    </r>
    <r>
      <rPr>
        <b/>
        <sz val="14"/>
        <rFont val="宋体"/>
        <family val="2"/>
        <charset val="134"/>
      </rPr>
      <t>何导已初审</t>
    </r>
    <r>
      <rPr>
        <b/>
        <sz val="14"/>
        <rFont val="微软雅黑"/>
        <family val="2"/>
        <charset val="134"/>
      </rPr>
      <t>）</t>
    </r>
    <phoneticPr fontId="50" type="noConversion"/>
  </si>
  <si>
    <r>
      <rPr>
        <b/>
        <sz val="14"/>
        <rFont val="微软雅黑"/>
        <family val="2"/>
        <charset val="134"/>
      </rPr>
      <t>具体单项加分</t>
    </r>
    <r>
      <rPr>
        <b/>
        <sz val="14"/>
        <rFont val="Times New Roman"/>
        <family val="1"/>
      </rPr>
      <t>/</t>
    </r>
    <r>
      <rPr>
        <b/>
        <sz val="14"/>
        <rFont val="微软雅黑"/>
        <family val="2"/>
        <charset val="134"/>
      </rPr>
      <t>不加分原因（何导已初审）</t>
    </r>
    <phoneticPr fontId="50" type="noConversion"/>
  </si>
  <si>
    <t>第六届北京市大学生节能节水低碳减排社会实践与科技竞赛</t>
    <phoneticPr fontId="50" type="noConversion"/>
  </si>
  <si>
    <r>
      <t>2024</t>
    </r>
    <r>
      <rPr>
        <sz val="10"/>
        <rFont val="微软雅黑"/>
        <family val="2"/>
        <charset val="134"/>
      </rPr>
      <t>年挑战杯中国大学生创业竞赛校内选拔赛</t>
    </r>
    <phoneticPr fontId="50" type="noConversion"/>
  </si>
  <si>
    <r>
      <t>2024</t>
    </r>
    <r>
      <rPr>
        <sz val="10"/>
        <rFont val="微软雅黑"/>
        <family val="2"/>
        <charset val="134"/>
      </rPr>
      <t>年</t>
    </r>
    <r>
      <rPr>
        <sz val="10"/>
        <rFont val="微软雅黑"/>
        <family val="1"/>
        <charset val="134"/>
      </rPr>
      <t>“</t>
    </r>
    <r>
      <rPr>
        <sz val="10"/>
        <rFont val="微软雅黑"/>
        <family val="2"/>
        <charset val="134"/>
      </rPr>
      <t>天正设计杯</t>
    </r>
    <r>
      <rPr>
        <sz val="10"/>
        <rFont val="微软雅黑"/>
        <family val="1"/>
        <charset val="134"/>
      </rPr>
      <t>”</t>
    </r>
    <r>
      <rPr>
        <sz val="10"/>
        <rFont val="微软雅黑"/>
        <family val="2"/>
        <charset val="134"/>
      </rPr>
      <t>第十八届全国大学生化工设计竞赛</t>
    </r>
    <phoneticPr fontId="50" type="noConversion"/>
  </si>
  <si>
    <t>中国石油大学（北京）第二届信息素养大赛</t>
    <phoneticPr fontId="50" type="noConversion"/>
  </si>
  <si>
    <t>第十五届北京市大学生化学实验竞赛校赛</t>
    <phoneticPr fontId="50" type="noConversion"/>
  </si>
  <si>
    <r>
      <t>“</t>
    </r>
    <r>
      <rPr>
        <sz val="10"/>
        <rFont val="微软雅黑"/>
        <family val="2"/>
        <charset val="134"/>
      </rPr>
      <t>青创北京</t>
    </r>
    <r>
      <rPr>
        <sz val="10"/>
        <rFont val="微软雅黑"/>
        <family val="1"/>
        <charset val="134"/>
      </rPr>
      <t>”</t>
    </r>
    <r>
      <rPr>
        <sz val="10"/>
        <rFont val="Times New Roman"/>
        <family val="1"/>
      </rPr>
      <t>2024“</t>
    </r>
    <r>
      <rPr>
        <sz val="10"/>
        <rFont val="微软雅黑"/>
        <family val="2"/>
        <charset val="134"/>
      </rPr>
      <t>挑战杯</t>
    </r>
    <r>
      <rPr>
        <sz val="10"/>
        <rFont val="微软雅黑"/>
        <family val="1"/>
        <charset val="134"/>
      </rPr>
      <t>”</t>
    </r>
    <r>
      <rPr>
        <sz val="10"/>
        <rFont val="微软雅黑"/>
        <family val="2"/>
        <charset val="134"/>
      </rPr>
      <t>首都大学生创业计划竞赛</t>
    </r>
    <phoneticPr fontId="50" type="noConversion"/>
  </si>
  <si>
    <t>C级</t>
  </si>
  <si>
    <t>目前加分仅作参考，2024综测办法已出，有改动，最终加分情况仍需公示确认后才可生效，特此延长公示时间，请有疑问的同学于9.5 17:00前反馈</t>
    <phoneticPr fontId="50" type="noConversion"/>
  </si>
  <si>
    <t xml:space="preserve"> 挂科门数</t>
    <phoneticPr fontId="1" type="noConversion"/>
  </si>
  <si>
    <t>是否可以评选奖学金</t>
    <phoneticPr fontId="1" type="noConversion"/>
  </si>
  <si>
    <t>否</t>
  </si>
  <si>
    <t>是</t>
  </si>
  <si>
    <t>否</t>
    <phoneticPr fontId="1" type="noConversion"/>
  </si>
  <si>
    <t>化工原理实验II未修</t>
  </si>
  <si>
    <t>化工热力学第一次正考未通过</t>
    <phoneticPr fontId="1" type="noConversion"/>
  </si>
  <si>
    <t>备注原因</t>
    <phoneticPr fontId="1" type="noConversion"/>
  </si>
  <si>
    <t>必修课是否有资格评选奖学金</t>
    <phoneticPr fontId="1" type="noConversion"/>
  </si>
  <si>
    <t>体测是否有资格评选奖学金</t>
    <phoneticPr fontId="1" type="noConversion"/>
  </si>
  <si>
    <r>
      <rPr>
        <sz val="10"/>
        <rFont val="微软雅黑"/>
        <family val="2"/>
        <charset val="134"/>
      </rPr>
      <t>姓名</t>
    </r>
    <phoneticPr fontId="5" type="noConversion"/>
  </si>
  <si>
    <r>
      <rPr>
        <sz val="10"/>
        <rFont val="微软雅黑"/>
        <family val="2"/>
        <charset val="134"/>
      </rPr>
      <t>学号</t>
    </r>
    <phoneticPr fontId="5" type="noConversion"/>
  </si>
  <si>
    <r>
      <rPr>
        <sz val="10"/>
        <rFont val="微软雅黑"/>
        <family val="2"/>
        <charset val="134"/>
      </rPr>
      <t>互评分数</t>
    </r>
    <phoneticPr fontId="5" type="noConversion"/>
  </si>
  <si>
    <r>
      <rPr>
        <sz val="10"/>
        <rFont val="微软雅黑"/>
        <family val="2"/>
        <charset val="134"/>
      </rPr>
      <t>李硕</t>
    </r>
  </si>
  <si>
    <r>
      <rPr>
        <sz val="10"/>
        <rFont val="微软雅黑"/>
        <family val="2"/>
        <charset val="134"/>
      </rPr>
      <t>何若妍</t>
    </r>
  </si>
  <si>
    <r>
      <rPr>
        <sz val="10"/>
        <rFont val="微软雅黑"/>
        <family val="2"/>
        <charset val="134"/>
      </rPr>
      <t>李传洋</t>
    </r>
  </si>
  <si>
    <r>
      <rPr>
        <sz val="10"/>
        <rFont val="微软雅黑"/>
        <family val="2"/>
        <charset val="134"/>
      </rPr>
      <t>甘浩</t>
    </r>
  </si>
  <si>
    <r>
      <rPr>
        <sz val="10"/>
        <rFont val="微软雅黑"/>
        <family val="2"/>
        <charset val="134"/>
      </rPr>
      <t>詹作鑫</t>
    </r>
  </si>
  <si>
    <r>
      <rPr>
        <sz val="10"/>
        <rFont val="微软雅黑"/>
        <family val="2"/>
        <charset val="134"/>
      </rPr>
      <t>李维昊</t>
    </r>
  </si>
  <si>
    <r>
      <rPr>
        <sz val="10"/>
        <rFont val="微软雅黑"/>
        <family val="2"/>
        <charset val="134"/>
      </rPr>
      <t>王理哲</t>
    </r>
  </si>
  <si>
    <r>
      <rPr>
        <sz val="10"/>
        <rFont val="微软雅黑"/>
        <family val="2"/>
        <charset val="134"/>
      </rPr>
      <t>李洪博</t>
    </r>
  </si>
  <si>
    <r>
      <rPr>
        <sz val="10"/>
        <rFont val="微软雅黑"/>
        <family val="2"/>
        <charset val="134"/>
      </rPr>
      <t>李臻彦</t>
    </r>
  </si>
  <si>
    <r>
      <rPr>
        <sz val="10"/>
        <rFont val="微软雅黑"/>
        <family val="2"/>
        <charset val="134"/>
      </rPr>
      <t>苏辛一</t>
    </r>
  </si>
  <si>
    <r>
      <rPr>
        <sz val="10"/>
        <rFont val="微软雅黑"/>
        <family val="2"/>
        <charset val="134"/>
      </rPr>
      <t>唐顾玮</t>
    </r>
  </si>
  <si>
    <r>
      <rPr>
        <sz val="10"/>
        <rFont val="微软雅黑"/>
        <family val="2"/>
        <charset val="134"/>
      </rPr>
      <t>周忠康</t>
    </r>
  </si>
  <si>
    <r>
      <rPr>
        <sz val="10"/>
        <rFont val="微软雅黑"/>
        <family val="2"/>
        <charset val="134"/>
      </rPr>
      <t>王医灵</t>
    </r>
  </si>
  <si>
    <r>
      <rPr>
        <sz val="10"/>
        <rFont val="微软雅黑"/>
        <family val="2"/>
        <charset val="134"/>
      </rPr>
      <t>梁卓文</t>
    </r>
  </si>
  <si>
    <r>
      <rPr>
        <sz val="10"/>
        <rFont val="微软雅黑"/>
        <family val="2"/>
        <charset val="134"/>
      </rPr>
      <t>朱佳怡</t>
    </r>
  </si>
  <si>
    <r>
      <rPr>
        <sz val="10"/>
        <rFont val="微软雅黑"/>
        <family val="2"/>
        <charset val="134"/>
      </rPr>
      <t>裴俊豪</t>
    </r>
  </si>
  <si>
    <r>
      <rPr>
        <sz val="10"/>
        <rFont val="微软雅黑"/>
        <family val="2"/>
        <charset val="134"/>
      </rPr>
      <t>鲍怡帅</t>
    </r>
  </si>
  <si>
    <r>
      <rPr>
        <sz val="10"/>
        <rFont val="微软雅黑"/>
        <family val="2"/>
        <charset val="134"/>
      </rPr>
      <t>耿智鸿</t>
    </r>
  </si>
  <si>
    <r>
      <rPr>
        <sz val="10"/>
        <rFont val="微软雅黑"/>
        <family val="2"/>
        <charset val="134"/>
      </rPr>
      <t>栾俊添</t>
    </r>
  </si>
  <si>
    <r>
      <rPr>
        <sz val="10"/>
        <rFont val="微软雅黑"/>
        <family val="2"/>
        <charset val="134"/>
      </rPr>
      <t>潘思迪</t>
    </r>
  </si>
  <si>
    <r>
      <rPr>
        <sz val="10"/>
        <rFont val="微软雅黑"/>
        <family val="2"/>
        <charset val="134"/>
      </rPr>
      <t>王岩青</t>
    </r>
  </si>
  <si>
    <r>
      <rPr>
        <sz val="10"/>
        <rFont val="微软雅黑"/>
        <family val="2"/>
        <charset val="134"/>
      </rPr>
      <t>李燕琴</t>
    </r>
  </si>
  <si>
    <r>
      <rPr>
        <sz val="10"/>
        <rFont val="微软雅黑"/>
        <family val="2"/>
        <charset val="134"/>
      </rPr>
      <t>黄镜</t>
    </r>
  </si>
  <si>
    <r>
      <rPr>
        <sz val="10"/>
        <rFont val="微软雅黑"/>
        <family val="2"/>
        <charset val="134"/>
      </rPr>
      <t>解天羽</t>
    </r>
  </si>
  <si>
    <r>
      <rPr>
        <sz val="10"/>
        <rFont val="微软雅黑"/>
        <family val="2"/>
        <charset val="134"/>
      </rPr>
      <t>阿力木努</t>
    </r>
    <r>
      <rPr>
        <sz val="10"/>
        <rFont val="Times New Roman"/>
        <family val="1"/>
      </rPr>
      <t>·</t>
    </r>
    <r>
      <rPr>
        <sz val="10"/>
        <rFont val="微软雅黑"/>
        <family val="2"/>
        <charset val="134"/>
      </rPr>
      <t>赛买提</t>
    </r>
  </si>
  <si>
    <r>
      <rPr>
        <sz val="10"/>
        <rFont val="微软雅黑"/>
        <family val="2"/>
        <charset val="134"/>
      </rPr>
      <t>曹逸恒</t>
    </r>
  </si>
  <si>
    <r>
      <rPr>
        <sz val="10"/>
        <rFont val="微软雅黑"/>
        <family val="2"/>
        <charset val="134"/>
      </rPr>
      <t>曹哲仁</t>
    </r>
  </si>
  <si>
    <r>
      <rPr>
        <sz val="10"/>
        <rFont val="微软雅黑"/>
        <family val="2"/>
        <charset val="134"/>
      </rPr>
      <t>陈骄阳</t>
    </r>
  </si>
  <si>
    <r>
      <rPr>
        <sz val="10"/>
        <rFont val="微软雅黑"/>
        <family val="2"/>
        <charset val="134"/>
      </rPr>
      <t>崔珈榕</t>
    </r>
  </si>
  <si>
    <r>
      <rPr>
        <sz val="10"/>
        <rFont val="微软雅黑"/>
        <family val="2"/>
        <charset val="134"/>
      </rPr>
      <t>刘兴旺</t>
    </r>
  </si>
  <si>
    <r>
      <rPr>
        <sz val="10.5"/>
        <rFont val="微软雅黑"/>
        <family val="2"/>
        <charset val="134"/>
      </rPr>
      <t>陈逸飞</t>
    </r>
  </si>
  <si>
    <r>
      <rPr>
        <sz val="10"/>
        <rFont val="微软雅黑"/>
        <family val="2"/>
        <charset val="134"/>
      </rPr>
      <t>林云志</t>
    </r>
  </si>
  <si>
    <r>
      <rPr>
        <sz val="10"/>
        <rFont val="微软雅黑"/>
        <family val="2"/>
        <charset val="134"/>
      </rPr>
      <t>鲁鹤宇</t>
    </r>
  </si>
  <si>
    <r>
      <rPr>
        <sz val="10"/>
        <rFont val="微软雅黑"/>
        <family val="2"/>
        <charset val="134"/>
      </rPr>
      <t>杨凯迪</t>
    </r>
  </si>
  <si>
    <r>
      <rPr>
        <sz val="10"/>
        <rFont val="微软雅黑"/>
        <family val="2"/>
        <charset val="134"/>
      </rPr>
      <t>张金坤</t>
    </r>
  </si>
  <si>
    <r>
      <rPr>
        <sz val="10"/>
        <rFont val="微软雅黑"/>
        <family val="2"/>
        <charset val="134"/>
      </rPr>
      <t>吴晗毓</t>
    </r>
  </si>
  <si>
    <r>
      <rPr>
        <sz val="10"/>
        <rFont val="微软雅黑"/>
        <family val="2"/>
        <charset val="134"/>
      </rPr>
      <t>周围</t>
    </r>
  </si>
  <si>
    <r>
      <rPr>
        <sz val="10"/>
        <rFont val="微软雅黑"/>
        <family val="2"/>
        <charset val="134"/>
      </rPr>
      <t>武晗</t>
    </r>
  </si>
  <si>
    <r>
      <rPr>
        <sz val="10"/>
        <rFont val="微软雅黑"/>
        <family val="2"/>
        <charset val="134"/>
      </rPr>
      <t>周香格</t>
    </r>
  </si>
  <si>
    <r>
      <rPr>
        <sz val="10"/>
        <rFont val="微软雅黑"/>
        <family val="2"/>
        <charset val="134"/>
      </rPr>
      <t>颜伊宁</t>
    </r>
  </si>
  <si>
    <r>
      <rPr>
        <sz val="10"/>
        <rFont val="微软雅黑"/>
        <family val="2"/>
        <charset val="134"/>
      </rPr>
      <t>柳子涵</t>
    </r>
  </si>
  <si>
    <r>
      <rPr>
        <sz val="10"/>
        <rFont val="微软雅黑"/>
        <family val="2"/>
        <charset val="134"/>
      </rPr>
      <t>蒲文博</t>
    </r>
  </si>
  <si>
    <r>
      <rPr>
        <sz val="10"/>
        <rFont val="微软雅黑"/>
        <family val="2"/>
        <charset val="134"/>
      </rPr>
      <t>齐翔龙</t>
    </r>
  </si>
  <si>
    <r>
      <rPr>
        <sz val="10"/>
        <rFont val="微软雅黑"/>
        <family val="2"/>
        <charset val="134"/>
      </rPr>
      <t>何余胜</t>
    </r>
  </si>
  <si>
    <r>
      <rPr>
        <sz val="10"/>
        <rFont val="微软雅黑"/>
        <family val="2"/>
        <charset val="134"/>
      </rPr>
      <t>常一帆</t>
    </r>
  </si>
  <si>
    <r>
      <rPr>
        <sz val="10"/>
        <rFont val="微软雅黑"/>
        <family val="2"/>
        <charset val="134"/>
      </rPr>
      <t>吴隆卓</t>
    </r>
  </si>
  <si>
    <r>
      <rPr>
        <sz val="10"/>
        <rFont val="微软雅黑"/>
        <family val="2"/>
        <charset val="134"/>
      </rPr>
      <t>陈湘宜</t>
    </r>
  </si>
  <si>
    <r>
      <rPr>
        <sz val="10"/>
        <rFont val="微软雅黑"/>
        <family val="2"/>
        <charset val="134"/>
      </rPr>
      <t>王晨宣</t>
    </r>
  </si>
  <si>
    <r>
      <rPr>
        <sz val="10"/>
        <rFont val="微软雅黑"/>
        <family val="2"/>
        <charset val="134"/>
      </rPr>
      <t>陈国荣</t>
    </r>
  </si>
  <si>
    <r>
      <rPr>
        <sz val="10"/>
        <rFont val="微软雅黑"/>
        <family val="2"/>
        <charset val="134"/>
      </rPr>
      <t>王梓涵</t>
    </r>
  </si>
  <si>
    <t>20级大三体测</t>
    <phoneticPr fontId="1" type="noConversion"/>
  </si>
  <si>
    <t>智育</t>
    <phoneticPr fontId="1" type="noConversion"/>
  </si>
  <si>
    <t>学号</t>
    <phoneticPr fontId="1" type="noConversion"/>
  </si>
  <si>
    <r>
      <rPr>
        <b/>
        <sz val="11"/>
        <color theme="1"/>
        <rFont val="微软雅黑"/>
        <family val="2"/>
        <charset val="134"/>
      </rPr>
      <t>姓名</t>
    </r>
    <phoneticPr fontId="1" type="noConversion"/>
  </si>
  <si>
    <t>班级</t>
    <phoneticPr fontId="1" type="noConversion"/>
  </si>
  <si>
    <r>
      <rPr>
        <b/>
        <sz val="11"/>
        <color theme="1"/>
        <rFont val="微软雅黑"/>
        <family val="2"/>
        <charset val="134"/>
      </rPr>
      <t>时长</t>
    </r>
    <phoneticPr fontId="1" type="noConversion"/>
  </si>
  <si>
    <r>
      <rPr>
        <b/>
        <sz val="11"/>
        <color theme="1"/>
        <rFont val="微软雅黑"/>
        <family val="2"/>
        <charset val="134"/>
      </rPr>
      <t>分数</t>
    </r>
    <phoneticPr fontId="1" type="noConversion"/>
  </si>
  <si>
    <r>
      <rPr>
        <sz val="12"/>
        <color indexed="8"/>
        <rFont val="微软雅黑"/>
        <family val="2"/>
        <charset val="134"/>
      </rPr>
      <t>李硕</t>
    </r>
  </si>
  <si>
    <r>
      <rPr>
        <sz val="12"/>
        <color indexed="8"/>
        <rFont val="微软雅黑"/>
        <family val="2"/>
        <charset val="134"/>
      </rPr>
      <t>能化</t>
    </r>
    <r>
      <rPr>
        <sz val="12"/>
        <color indexed="8"/>
        <rFont val="Times New Roman"/>
        <family val="1"/>
      </rPr>
      <t>21-1</t>
    </r>
    <r>
      <rPr>
        <sz val="12"/>
        <color indexed="8"/>
        <rFont val="微软雅黑"/>
        <family val="2"/>
        <charset val="134"/>
      </rPr>
      <t>班</t>
    </r>
  </si>
  <si>
    <r>
      <rPr>
        <sz val="12"/>
        <color indexed="8"/>
        <rFont val="微软雅黑"/>
        <family val="2"/>
        <charset val="134"/>
      </rPr>
      <t>何若妍</t>
    </r>
  </si>
  <si>
    <r>
      <rPr>
        <sz val="12"/>
        <color indexed="8"/>
        <rFont val="微软雅黑"/>
        <family val="2"/>
        <charset val="134"/>
      </rPr>
      <t>李传洋</t>
    </r>
  </si>
  <si>
    <r>
      <rPr>
        <sz val="12"/>
        <color theme="1"/>
        <rFont val="微软雅黑"/>
        <family val="2"/>
        <charset val="134"/>
      </rPr>
      <t>能化</t>
    </r>
    <r>
      <rPr>
        <sz val="12"/>
        <color theme="1"/>
        <rFont val="Times New Roman"/>
        <family val="1"/>
      </rPr>
      <t>21-1</t>
    </r>
    <r>
      <rPr>
        <sz val="12"/>
        <color theme="1"/>
        <rFont val="微软雅黑"/>
        <family val="2"/>
        <charset val="134"/>
      </rPr>
      <t>班</t>
    </r>
  </si>
  <si>
    <r>
      <rPr>
        <sz val="12"/>
        <color indexed="8"/>
        <rFont val="微软雅黑"/>
        <family val="2"/>
        <charset val="134"/>
      </rPr>
      <t>甘浩</t>
    </r>
  </si>
  <si>
    <r>
      <rPr>
        <sz val="12"/>
        <color indexed="8"/>
        <rFont val="微软雅黑"/>
        <family val="2"/>
        <charset val="134"/>
      </rPr>
      <t>詹作鑫</t>
    </r>
  </si>
  <si>
    <r>
      <rPr>
        <sz val="12"/>
        <color indexed="8"/>
        <rFont val="微软雅黑"/>
        <family val="2"/>
        <charset val="134"/>
      </rPr>
      <t>李维昊</t>
    </r>
  </si>
  <si>
    <r>
      <rPr>
        <sz val="12"/>
        <color indexed="8"/>
        <rFont val="微软雅黑"/>
        <family val="2"/>
        <charset val="134"/>
      </rPr>
      <t>王理哲</t>
    </r>
  </si>
  <si>
    <r>
      <rPr>
        <sz val="12"/>
        <color indexed="8"/>
        <rFont val="微软雅黑"/>
        <family val="2"/>
        <charset val="134"/>
      </rPr>
      <t>李洪博</t>
    </r>
  </si>
  <si>
    <r>
      <rPr>
        <sz val="12"/>
        <color indexed="8"/>
        <rFont val="微软雅黑"/>
        <family val="2"/>
        <charset val="134"/>
      </rPr>
      <t>李臻彦</t>
    </r>
  </si>
  <si>
    <r>
      <rPr>
        <sz val="12"/>
        <color indexed="8"/>
        <rFont val="微软雅黑"/>
        <family val="2"/>
        <charset val="134"/>
      </rPr>
      <t>苏辛一</t>
    </r>
  </si>
  <si>
    <r>
      <rPr>
        <sz val="12"/>
        <color indexed="8"/>
        <rFont val="微软雅黑"/>
        <family val="2"/>
        <charset val="134"/>
      </rPr>
      <t>唐顾玮</t>
    </r>
  </si>
  <si>
    <r>
      <rPr>
        <sz val="12"/>
        <color indexed="8"/>
        <rFont val="微软雅黑"/>
        <family val="2"/>
        <charset val="134"/>
      </rPr>
      <t>周忠康</t>
    </r>
  </si>
  <si>
    <r>
      <rPr>
        <sz val="12"/>
        <color indexed="8"/>
        <rFont val="微软雅黑"/>
        <family val="2"/>
        <charset val="134"/>
      </rPr>
      <t>王医灵</t>
    </r>
  </si>
  <si>
    <r>
      <rPr>
        <sz val="12"/>
        <color indexed="8"/>
        <rFont val="微软雅黑"/>
        <family val="2"/>
        <charset val="134"/>
      </rPr>
      <t>梁卓文</t>
    </r>
  </si>
  <si>
    <r>
      <rPr>
        <sz val="12"/>
        <color indexed="8"/>
        <rFont val="微软雅黑"/>
        <family val="2"/>
        <charset val="134"/>
      </rPr>
      <t>朱佳怡</t>
    </r>
  </si>
  <si>
    <r>
      <rPr>
        <sz val="12"/>
        <color indexed="8"/>
        <rFont val="微软雅黑"/>
        <family val="2"/>
        <charset val="134"/>
      </rPr>
      <t>裴俊豪</t>
    </r>
  </si>
  <si>
    <r>
      <rPr>
        <sz val="12"/>
        <color indexed="8"/>
        <rFont val="微软雅黑"/>
        <family val="2"/>
        <charset val="134"/>
      </rPr>
      <t>鲍怡帅</t>
    </r>
  </si>
  <si>
    <r>
      <rPr>
        <sz val="12"/>
        <color indexed="8"/>
        <rFont val="微软雅黑"/>
        <family val="2"/>
        <charset val="134"/>
      </rPr>
      <t>耿智鸿</t>
    </r>
  </si>
  <si>
    <r>
      <rPr>
        <sz val="12"/>
        <color indexed="8"/>
        <rFont val="微软雅黑"/>
        <family val="2"/>
        <charset val="134"/>
      </rPr>
      <t>栾俊添</t>
    </r>
  </si>
  <si>
    <r>
      <rPr>
        <sz val="12"/>
        <color indexed="8"/>
        <rFont val="微软雅黑"/>
        <family val="2"/>
        <charset val="134"/>
      </rPr>
      <t>潘思迪</t>
    </r>
  </si>
  <si>
    <r>
      <rPr>
        <sz val="12"/>
        <color indexed="8"/>
        <rFont val="微软雅黑"/>
        <family val="2"/>
        <charset val="134"/>
      </rPr>
      <t>王岩青</t>
    </r>
  </si>
  <si>
    <r>
      <rPr>
        <sz val="12"/>
        <color indexed="8"/>
        <rFont val="微软雅黑"/>
        <family val="2"/>
        <charset val="134"/>
      </rPr>
      <t>李燕琴</t>
    </r>
  </si>
  <si>
    <r>
      <rPr>
        <sz val="12"/>
        <color indexed="8"/>
        <rFont val="微软雅黑"/>
        <family val="2"/>
        <charset val="134"/>
      </rPr>
      <t>黄镜</t>
    </r>
  </si>
  <si>
    <r>
      <rPr>
        <sz val="12"/>
        <color indexed="8"/>
        <rFont val="微软雅黑"/>
        <family val="2"/>
        <charset val="134"/>
      </rPr>
      <t>解天羽</t>
    </r>
  </si>
  <si>
    <r>
      <rPr>
        <sz val="12"/>
        <color indexed="8"/>
        <rFont val="微软雅黑"/>
        <family val="2"/>
        <charset val="134"/>
      </rPr>
      <t>阿力木努</t>
    </r>
    <r>
      <rPr>
        <sz val="12"/>
        <color indexed="8"/>
        <rFont val="Times New Roman"/>
        <family val="1"/>
      </rPr>
      <t>·</t>
    </r>
    <r>
      <rPr>
        <sz val="12"/>
        <color indexed="8"/>
        <rFont val="微软雅黑"/>
        <family val="2"/>
        <charset val="134"/>
      </rPr>
      <t>赛买提</t>
    </r>
  </si>
  <si>
    <r>
      <rPr>
        <sz val="12"/>
        <color indexed="8"/>
        <rFont val="微软雅黑"/>
        <family val="2"/>
        <charset val="134"/>
      </rPr>
      <t>曹逸恒</t>
    </r>
  </si>
  <si>
    <r>
      <rPr>
        <sz val="12"/>
        <color indexed="8"/>
        <rFont val="微软雅黑"/>
        <family val="2"/>
        <charset val="134"/>
      </rPr>
      <t>曹哲仁</t>
    </r>
  </si>
  <si>
    <r>
      <rPr>
        <sz val="12"/>
        <color indexed="8"/>
        <rFont val="微软雅黑"/>
        <family val="2"/>
        <charset val="134"/>
      </rPr>
      <t>陈骄阳</t>
    </r>
  </si>
  <si>
    <r>
      <rPr>
        <sz val="12"/>
        <color indexed="8"/>
        <rFont val="微软雅黑"/>
        <family val="2"/>
        <charset val="134"/>
      </rPr>
      <t>王浙</t>
    </r>
  </si>
  <si>
    <r>
      <rPr>
        <sz val="12"/>
        <color theme="1"/>
        <rFont val="微软雅黑"/>
        <family val="2"/>
        <charset val="134"/>
      </rPr>
      <t>能化</t>
    </r>
    <r>
      <rPr>
        <sz val="12"/>
        <color theme="1"/>
        <rFont val="Times New Roman"/>
        <family val="1"/>
      </rPr>
      <t>21-2</t>
    </r>
    <r>
      <rPr>
        <sz val="12"/>
        <color theme="1"/>
        <rFont val="微软雅黑"/>
        <family val="2"/>
        <charset val="134"/>
      </rPr>
      <t>班</t>
    </r>
  </si>
  <si>
    <r>
      <rPr>
        <sz val="12"/>
        <color indexed="8"/>
        <rFont val="微软雅黑"/>
        <family val="2"/>
        <charset val="134"/>
      </rPr>
      <t>崔珈榕</t>
    </r>
  </si>
  <si>
    <r>
      <rPr>
        <sz val="12"/>
        <color indexed="8"/>
        <rFont val="微软雅黑"/>
        <family val="2"/>
        <charset val="134"/>
      </rPr>
      <t>刘兴旺</t>
    </r>
  </si>
  <si>
    <r>
      <rPr>
        <sz val="12"/>
        <color indexed="8"/>
        <rFont val="微软雅黑"/>
        <family val="2"/>
        <charset val="134"/>
      </rPr>
      <t>陈逸飞</t>
    </r>
  </si>
  <si>
    <r>
      <rPr>
        <sz val="12"/>
        <color indexed="8"/>
        <rFont val="微软雅黑"/>
        <family val="2"/>
        <charset val="134"/>
      </rPr>
      <t>林云志</t>
    </r>
  </si>
  <si>
    <r>
      <rPr>
        <sz val="12"/>
        <color indexed="8"/>
        <rFont val="微软雅黑"/>
        <family val="2"/>
        <charset val="134"/>
      </rPr>
      <t>鲁鹤宇</t>
    </r>
  </si>
  <si>
    <r>
      <rPr>
        <sz val="12"/>
        <color indexed="8"/>
        <rFont val="微软雅黑"/>
        <family val="2"/>
        <charset val="134"/>
      </rPr>
      <t>杨凯迪</t>
    </r>
  </si>
  <si>
    <r>
      <rPr>
        <sz val="12"/>
        <color indexed="8"/>
        <rFont val="微软雅黑"/>
        <family val="2"/>
        <charset val="134"/>
      </rPr>
      <t>张金坤</t>
    </r>
  </si>
  <si>
    <r>
      <rPr>
        <sz val="12"/>
        <color indexed="8"/>
        <rFont val="微软雅黑"/>
        <family val="2"/>
        <charset val="134"/>
      </rPr>
      <t>吴晗毓</t>
    </r>
  </si>
  <si>
    <r>
      <rPr>
        <sz val="12"/>
        <color indexed="8"/>
        <rFont val="微软雅黑"/>
        <family val="2"/>
        <charset val="134"/>
      </rPr>
      <t>周围</t>
    </r>
  </si>
  <si>
    <r>
      <rPr>
        <sz val="12"/>
        <color indexed="8"/>
        <rFont val="微软雅黑"/>
        <family val="2"/>
        <charset val="134"/>
      </rPr>
      <t>杨嘉琦</t>
    </r>
  </si>
  <si>
    <r>
      <rPr>
        <sz val="12"/>
        <color indexed="8"/>
        <rFont val="微软雅黑"/>
        <family val="2"/>
        <charset val="134"/>
      </rPr>
      <t>武晗</t>
    </r>
  </si>
  <si>
    <r>
      <rPr>
        <sz val="12"/>
        <color indexed="8"/>
        <rFont val="微软雅黑"/>
        <family val="2"/>
        <charset val="134"/>
      </rPr>
      <t>周香格</t>
    </r>
  </si>
  <si>
    <r>
      <rPr>
        <sz val="12"/>
        <color indexed="8"/>
        <rFont val="微软雅黑"/>
        <family val="2"/>
        <charset val="134"/>
      </rPr>
      <t>程嘉欣</t>
    </r>
  </si>
  <si>
    <r>
      <rPr>
        <sz val="12"/>
        <color indexed="8"/>
        <rFont val="微软雅黑"/>
        <family val="2"/>
        <charset val="134"/>
      </rPr>
      <t>颜伊宁</t>
    </r>
  </si>
  <si>
    <r>
      <rPr>
        <sz val="12"/>
        <color indexed="8"/>
        <rFont val="微软雅黑"/>
        <family val="2"/>
        <charset val="134"/>
      </rPr>
      <t>刘睿扬</t>
    </r>
  </si>
  <si>
    <r>
      <rPr>
        <sz val="12"/>
        <color indexed="8"/>
        <rFont val="微软雅黑"/>
        <family val="2"/>
        <charset val="134"/>
      </rPr>
      <t>柳子涵</t>
    </r>
  </si>
  <si>
    <r>
      <rPr>
        <sz val="12"/>
        <color indexed="8"/>
        <rFont val="微软雅黑"/>
        <family val="2"/>
        <charset val="134"/>
      </rPr>
      <t>蒲文博</t>
    </r>
  </si>
  <si>
    <r>
      <rPr>
        <sz val="12"/>
        <color indexed="8"/>
        <rFont val="微软雅黑"/>
        <family val="2"/>
        <charset val="134"/>
      </rPr>
      <t>齐翔龙</t>
    </r>
  </si>
  <si>
    <r>
      <rPr>
        <sz val="12"/>
        <color indexed="8"/>
        <rFont val="微软雅黑"/>
        <family val="2"/>
        <charset val="134"/>
      </rPr>
      <t>何余胜</t>
    </r>
  </si>
  <si>
    <r>
      <rPr>
        <sz val="12"/>
        <color indexed="8"/>
        <rFont val="微软雅黑"/>
        <family val="2"/>
        <charset val="134"/>
      </rPr>
      <t>常一帆</t>
    </r>
  </si>
  <si>
    <r>
      <rPr>
        <sz val="12"/>
        <color indexed="8"/>
        <rFont val="微软雅黑"/>
        <family val="2"/>
        <charset val="134"/>
      </rPr>
      <t>覃师凯</t>
    </r>
  </si>
  <si>
    <r>
      <rPr>
        <sz val="12"/>
        <color indexed="8"/>
        <rFont val="微软雅黑"/>
        <family val="2"/>
        <charset val="134"/>
      </rPr>
      <t>鹿麒麟</t>
    </r>
  </si>
  <si>
    <r>
      <rPr>
        <sz val="12"/>
        <color indexed="8"/>
        <rFont val="微软雅黑"/>
        <family val="2"/>
        <charset val="134"/>
      </rPr>
      <t>吴隆卓</t>
    </r>
  </si>
  <si>
    <r>
      <rPr>
        <sz val="12"/>
        <color indexed="8"/>
        <rFont val="微软雅黑"/>
        <family val="2"/>
        <charset val="134"/>
      </rPr>
      <t>左笑维</t>
    </r>
  </si>
  <si>
    <r>
      <rPr>
        <sz val="12"/>
        <color indexed="8"/>
        <rFont val="微软雅黑"/>
        <family val="2"/>
        <charset val="134"/>
      </rPr>
      <t>陈湘宜</t>
    </r>
  </si>
  <si>
    <r>
      <rPr>
        <sz val="12"/>
        <color indexed="8"/>
        <rFont val="微软雅黑"/>
        <family val="2"/>
        <charset val="134"/>
      </rPr>
      <t>王晨宣</t>
    </r>
  </si>
  <si>
    <r>
      <rPr>
        <sz val="12"/>
        <color indexed="8"/>
        <rFont val="微软雅黑"/>
        <family val="2"/>
        <charset val="134"/>
      </rPr>
      <t>陈国荣</t>
    </r>
  </si>
  <si>
    <r>
      <rPr>
        <sz val="12"/>
        <color indexed="8"/>
        <rFont val="微软雅黑"/>
        <family val="2"/>
        <charset val="134"/>
      </rPr>
      <t>王梓涵</t>
    </r>
  </si>
  <si>
    <r>
      <rPr>
        <b/>
        <sz val="10"/>
        <rFont val="微软雅黑"/>
        <family val="2"/>
        <charset val="134"/>
      </rPr>
      <t>能化</t>
    </r>
    <r>
      <rPr>
        <b/>
        <sz val="10"/>
        <rFont val="Times New Roman"/>
        <family val="1"/>
      </rPr>
      <t>21</t>
    </r>
    <r>
      <rPr>
        <b/>
        <sz val="10"/>
        <rFont val="宋体"/>
        <family val="1"/>
        <charset val="134"/>
      </rPr>
      <t>级</t>
    </r>
    <r>
      <rPr>
        <b/>
        <sz val="10"/>
        <rFont val="微软雅黑"/>
        <family val="2"/>
        <charset val="134"/>
      </rPr>
      <t>综测班内同学互评</t>
    </r>
    <phoneticPr fontId="5" type="noConversion"/>
  </si>
  <si>
    <r>
      <rPr>
        <b/>
        <sz val="18"/>
        <color theme="1"/>
        <rFont val="微软雅黑"/>
        <family val="2"/>
        <charset val="134"/>
      </rPr>
      <t>能化</t>
    </r>
    <r>
      <rPr>
        <b/>
        <sz val="18"/>
        <color theme="1"/>
        <rFont val="Times New Roman"/>
        <family val="1"/>
      </rPr>
      <t>21</t>
    </r>
    <r>
      <rPr>
        <b/>
        <sz val="18"/>
        <color theme="1"/>
        <rFont val="微软雅黑"/>
        <family val="2"/>
        <charset val="134"/>
      </rPr>
      <t>级</t>
    </r>
    <r>
      <rPr>
        <b/>
        <sz val="18"/>
        <color theme="1"/>
        <rFont val="Times New Roman"/>
        <family val="1"/>
      </rPr>
      <t xml:space="preserve"> </t>
    </r>
    <r>
      <rPr>
        <b/>
        <sz val="18"/>
        <color theme="1"/>
        <rFont val="微软雅黑"/>
        <family val="2"/>
        <charset val="134"/>
      </rPr>
      <t>大三学年学生职务加分汇总</t>
    </r>
    <phoneticPr fontId="1" type="noConversion"/>
  </si>
  <si>
    <r>
      <rPr>
        <b/>
        <sz val="11"/>
        <rFont val="微软雅黑"/>
        <family val="2"/>
        <charset val="134"/>
      </rPr>
      <t>姓名</t>
    </r>
  </si>
  <si>
    <r>
      <rPr>
        <b/>
        <sz val="11"/>
        <rFont val="微软雅黑"/>
        <family val="2"/>
        <charset val="134"/>
      </rPr>
      <t>学号</t>
    </r>
    <phoneticPr fontId="1" type="noConversion"/>
  </si>
  <si>
    <r>
      <rPr>
        <sz val="11"/>
        <color theme="1"/>
        <rFont val="微软雅黑"/>
        <family val="2"/>
        <charset val="134"/>
      </rPr>
      <t>班级</t>
    </r>
    <phoneticPr fontId="1" type="noConversion"/>
  </si>
  <si>
    <t>核分</t>
    <phoneticPr fontId="1" type="noConversion"/>
  </si>
  <si>
    <r>
      <rPr>
        <b/>
        <sz val="11"/>
        <color theme="1"/>
        <rFont val="微软雅黑"/>
        <family val="2"/>
        <charset val="134"/>
      </rPr>
      <t>中国石油大学（北京）红十字会</t>
    </r>
    <phoneticPr fontId="1" type="noConversion"/>
  </si>
  <si>
    <r>
      <rPr>
        <b/>
        <sz val="11"/>
        <color theme="1"/>
        <rFont val="微软雅黑"/>
        <family val="2"/>
        <charset val="134"/>
      </rPr>
      <t>中国石油大学（北京）篮球协会</t>
    </r>
    <phoneticPr fontId="1" type="noConversion"/>
  </si>
  <si>
    <r>
      <rPr>
        <b/>
        <sz val="11"/>
        <color theme="1"/>
        <rFont val="微软雅黑"/>
        <family val="2"/>
        <charset val="134"/>
      </rPr>
      <t>飞扬毽绳协会</t>
    </r>
    <phoneticPr fontId="1" type="noConversion"/>
  </si>
  <si>
    <r>
      <rPr>
        <b/>
        <sz val="11"/>
        <color theme="1"/>
        <rFont val="微软雅黑"/>
        <family val="2"/>
        <charset val="134"/>
      </rPr>
      <t>管弦乐团</t>
    </r>
    <phoneticPr fontId="1" type="noConversion"/>
  </si>
  <si>
    <r>
      <rPr>
        <b/>
        <sz val="11"/>
        <color theme="1"/>
        <rFont val="微软雅黑"/>
        <family val="2"/>
        <charset val="134"/>
      </rPr>
      <t>田径协会</t>
    </r>
    <phoneticPr fontId="1" type="noConversion"/>
  </si>
  <si>
    <r>
      <rPr>
        <b/>
        <sz val="11"/>
        <color theme="1"/>
        <rFont val="微软雅黑"/>
        <family val="2"/>
        <charset val="134"/>
      </rPr>
      <t>陶笛社</t>
    </r>
    <phoneticPr fontId="1" type="noConversion"/>
  </si>
  <si>
    <r>
      <rPr>
        <b/>
        <sz val="11"/>
        <color theme="1"/>
        <rFont val="微软雅黑"/>
        <family val="2"/>
        <charset val="134"/>
      </rPr>
      <t>化学爱好者协会</t>
    </r>
    <phoneticPr fontId="1" type="noConversion"/>
  </si>
  <si>
    <r>
      <rPr>
        <b/>
        <sz val="11"/>
        <color theme="1"/>
        <rFont val="微软雅黑"/>
        <family val="2"/>
        <charset val="134"/>
      </rPr>
      <t>中石大辩论队</t>
    </r>
    <phoneticPr fontId="1" type="noConversion"/>
  </si>
  <si>
    <r>
      <rPr>
        <b/>
        <sz val="11"/>
        <color theme="1"/>
        <rFont val="微软雅黑"/>
        <family val="2"/>
        <charset val="134"/>
      </rPr>
      <t>化成天下</t>
    </r>
  </si>
  <si>
    <r>
      <rPr>
        <b/>
        <sz val="11"/>
        <color theme="1"/>
        <rFont val="微软雅黑"/>
        <family val="2"/>
        <charset val="134"/>
      </rPr>
      <t>班委、课代表、宿舍长加分</t>
    </r>
  </si>
  <si>
    <r>
      <rPr>
        <b/>
        <sz val="11"/>
        <color theme="1"/>
        <rFont val="微软雅黑"/>
        <family val="2"/>
        <charset val="134"/>
      </rPr>
      <t>班委、课代表宿舍长备注</t>
    </r>
  </si>
  <si>
    <r>
      <rPr>
        <b/>
        <sz val="11"/>
        <color indexed="8"/>
        <rFont val="微软雅黑"/>
        <family val="2"/>
        <charset val="134"/>
      </rPr>
      <t>李硕</t>
    </r>
  </si>
  <si>
    <r>
      <rPr>
        <b/>
        <sz val="11"/>
        <color indexed="8"/>
        <rFont val="微软雅黑"/>
        <family val="2"/>
        <charset val="134"/>
      </rPr>
      <t>何若妍</t>
    </r>
  </si>
  <si>
    <r>
      <rPr>
        <sz val="11"/>
        <color theme="1"/>
        <rFont val="微软雅黑"/>
        <family val="2"/>
        <charset val="134"/>
      </rPr>
      <t>心理委员</t>
    </r>
    <phoneticPr fontId="1" type="noConversion"/>
  </si>
  <si>
    <r>
      <rPr>
        <b/>
        <sz val="11"/>
        <color indexed="8"/>
        <rFont val="微软雅黑"/>
        <family val="2"/>
        <charset val="134"/>
      </rPr>
      <t>李传洋</t>
    </r>
  </si>
  <si>
    <r>
      <rPr>
        <sz val="11"/>
        <color theme="1"/>
        <rFont val="微软雅黑"/>
        <family val="2"/>
        <charset val="134"/>
      </rPr>
      <t>能化设计基础课代表</t>
    </r>
    <phoneticPr fontId="1" type="noConversion"/>
  </si>
  <si>
    <r>
      <rPr>
        <b/>
        <sz val="11"/>
        <color indexed="8"/>
        <rFont val="微软雅黑"/>
        <family val="2"/>
        <charset val="134"/>
      </rPr>
      <t>甘浩</t>
    </r>
  </si>
  <si>
    <r>
      <rPr>
        <sz val="11"/>
        <color theme="1"/>
        <rFont val="微软雅黑"/>
        <family val="2"/>
        <charset val="134"/>
      </rPr>
      <t>宿舍长</t>
    </r>
    <phoneticPr fontId="1" type="noConversion"/>
  </si>
  <si>
    <r>
      <rPr>
        <b/>
        <sz val="11"/>
        <color indexed="8"/>
        <rFont val="微软雅黑"/>
        <family val="2"/>
        <charset val="134"/>
      </rPr>
      <t>詹作鑫</t>
    </r>
  </si>
  <si>
    <r>
      <rPr>
        <b/>
        <sz val="11"/>
        <color indexed="8"/>
        <rFont val="微软雅黑"/>
        <family val="2"/>
        <charset val="134"/>
      </rPr>
      <t>李维昊</t>
    </r>
  </si>
  <si>
    <r>
      <rPr>
        <b/>
        <sz val="11"/>
        <color indexed="8"/>
        <rFont val="微软雅黑"/>
        <family val="2"/>
        <charset val="134"/>
      </rPr>
      <t>王理哲</t>
    </r>
  </si>
  <si>
    <r>
      <rPr>
        <b/>
        <sz val="11"/>
        <color indexed="8"/>
        <rFont val="微软雅黑"/>
        <family val="2"/>
        <charset val="134"/>
      </rPr>
      <t>李洪博</t>
    </r>
  </si>
  <si>
    <r>
      <rPr>
        <b/>
        <sz val="11"/>
        <color indexed="8"/>
        <rFont val="微软雅黑"/>
        <family val="2"/>
        <charset val="134"/>
      </rPr>
      <t>李臻彦</t>
    </r>
  </si>
  <si>
    <r>
      <rPr>
        <b/>
        <sz val="11"/>
        <color indexed="8"/>
        <rFont val="微软雅黑"/>
        <family val="2"/>
        <charset val="134"/>
      </rPr>
      <t>苏辛一</t>
    </r>
  </si>
  <si>
    <t>6+1</t>
    <phoneticPr fontId="1" type="noConversion"/>
  </si>
  <si>
    <t>班长，生产实习课代表</t>
    <phoneticPr fontId="1" type="noConversion"/>
  </si>
  <si>
    <r>
      <rPr>
        <b/>
        <sz val="11"/>
        <color indexed="8"/>
        <rFont val="微软雅黑"/>
        <family val="2"/>
        <charset val="134"/>
      </rPr>
      <t>唐顾玮</t>
    </r>
  </si>
  <si>
    <r>
      <rPr>
        <b/>
        <sz val="11"/>
        <color indexed="8"/>
        <rFont val="微软雅黑"/>
        <family val="2"/>
        <charset val="134"/>
      </rPr>
      <t>周忠康</t>
    </r>
  </si>
  <si>
    <r>
      <rPr>
        <b/>
        <sz val="11"/>
        <color indexed="8"/>
        <rFont val="微软雅黑"/>
        <family val="2"/>
        <charset val="134"/>
      </rPr>
      <t>王医灵</t>
    </r>
  </si>
  <si>
    <t>4+1</t>
    <phoneticPr fontId="1" type="noConversion"/>
  </si>
  <si>
    <r>
      <rPr>
        <sz val="11"/>
        <color theme="1"/>
        <rFont val="微软雅黑"/>
        <family val="2"/>
        <charset val="134"/>
      </rPr>
      <t>学习委员，化反课代表</t>
    </r>
    <phoneticPr fontId="1" type="noConversion"/>
  </si>
  <si>
    <r>
      <rPr>
        <b/>
        <sz val="11"/>
        <color indexed="8"/>
        <rFont val="微软雅黑"/>
        <family val="2"/>
        <charset val="134"/>
      </rPr>
      <t>梁卓文</t>
    </r>
  </si>
  <si>
    <r>
      <rPr>
        <b/>
        <sz val="11"/>
        <color indexed="8"/>
        <rFont val="微软雅黑"/>
        <family val="2"/>
        <charset val="134"/>
      </rPr>
      <t>朱佳怡</t>
    </r>
  </si>
  <si>
    <r>
      <rPr>
        <b/>
        <sz val="11"/>
        <color indexed="8"/>
        <rFont val="微软雅黑"/>
        <family val="2"/>
        <charset val="134"/>
      </rPr>
      <t>裴俊豪</t>
    </r>
  </si>
  <si>
    <r>
      <rPr>
        <sz val="11"/>
        <color theme="1"/>
        <rFont val="微软雅黑"/>
        <family val="2"/>
        <charset val="134"/>
      </rPr>
      <t>宣传委员</t>
    </r>
    <phoneticPr fontId="1" type="noConversion"/>
  </si>
  <si>
    <r>
      <rPr>
        <b/>
        <sz val="11"/>
        <color indexed="8"/>
        <rFont val="微软雅黑"/>
        <family val="2"/>
        <charset val="134"/>
      </rPr>
      <t>鲍怡帅</t>
    </r>
  </si>
  <si>
    <r>
      <rPr>
        <sz val="11"/>
        <color theme="1"/>
        <rFont val="微软雅黑"/>
        <family val="2"/>
        <charset val="134"/>
      </rPr>
      <t>生活委员</t>
    </r>
    <phoneticPr fontId="1" type="noConversion"/>
  </si>
  <si>
    <r>
      <rPr>
        <b/>
        <sz val="11"/>
        <color indexed="8"/>
        <rFont val="微软雅黑"/>
        <family val="2"/>
        <charset val="134"/>
      </rPr>
      <t>耿智鸿</t>
    </r>
  </si>
  <si>
    <r>
      <rPr>
        <sz val="11"/>
        <color theme="1"/>
        <rFont val="微软雅黑"/>
        <family val="2"/>
        <charset val="134"/>
      </rPr>
      <t>化工用能评价课代表</t>
    </r>
    <phoneticPr fontId="1" type="noConversion"/>
  </si>
  <si>
    <r>
      <rPr>
        <b/>
        <sz val="11"/>
        <color indexed="8"/>
        <rFont val="微软雅黑"/>
        <family val="2"/>
        <charset val="134"/>
      </rPr>
      <t>栾俊添</t>
    </r>
  </si>
  <si>
    <r>
      <rPr>
        <sz val="11"/>
        <color theme="1"/>
        <rFont val="微软雅黑"/>
        <family val="2"/>
        <charset val="134"/>
      </rPr>
      <t>体育委员，课代表</t>
    </r>
    <phoneticPr fontId="1" type="noConversion"/>
  </si>
  <si>
    <r>
      <rPr>
        <b/>
        <sz val="11"/>
        <color indexed="8"/>
        <rFont val="微软雅黑"/>
        <family val="2"/>
        <charset val="134"/>
      </rPr>
      <t>潘思迪</t>
    </r>
  </si>
  <si>
    <r>
      <rPr>
        <b/>
        <sz val="11"/>
        <color indexed="8"/>
        <rFont val="微软雅黑"/>
        <family val="2"/>
        <charset val="134"/>
      </rPr>
      <t>王岩青</t>
    </r>
  </si>
  <si>
    <r>
      <rPr>
        <b/>
        <sz val="11"/>
        <color indexed="8"/>
        <rFont val="微软雅黑"/>
        <family val="2"/>
        <charset val="134"/>
      </rPr>
      <t>李燕琴</t>
    </r>
  </si>
  <si>
    <r>
      <rPr>
        <b/>
        <sz val="11"/>
        <color indexed="8"/>
        <rFont val="微软雅黑"/>
        <family val="2"/>
        <charset val="134"/>
      </rPr>
      <t>黄镜</t>
    </r>
  </si>
  <si>
    <r>
      <rPr>
        <sz val="11"/>
        <color theme="1"/>
        <rFont val="微软雅黑"/>
        <family val="2"/>
        <charset val="134"/>
      </rPr>
      <t>团支书</t>
    </r>
    <phoneticPr fontId="1" type="noConversion"/>
  </si>
  <si>
    <r>
      <rPr>
        <b/>
        <sz val="11"/>
        <color indexed="8"/>
        <rFont val="微软雅黑"/>
        <family val="2"/>
        <charset val="134"/>
      </rPr>
      <t>解天羽</t>
    </r>
  </si>
  <si>
    <r>
      <rPr>
        <b/>
        <sz val="11"/>
        <color indexed="8"/>
        <rFont val="微软雅黑"/>
        <family val="2"/>
        <charset val="134"/>
      </rPr>
      <t>阿力木努</t>
    </r>
    <r>
      <rPr>
        <b/>
        <sz val="11"/>
        <color indexed="8"/>
        <rFont val="Times New Roman"/>
        <family val="1"/>
      </rPr>
      <t>·</t>
    </r>
    <r>
      <rPr>
        <b/>
        <sz val="11"/>
        <color indexed="8"/>
        <rFont val="微软雅黑"/>
        <family val="2"/>
        <charset val="134"/>
      </rPr>
      <t>赛买提</t>
    </r>
  </si>
  <si>
    <r>
      <rPr>
        <b/>
        <sz val="11"/>
        <color indexed="8"/>
        <rFont val="微软雅黑"/>
        <family val="2"/>
        <charset val="134"/>
      </rPr>
      <t>曹逸恒</t>
    </r>
  </si>
  <si>
    <r>
      <rPr>
        <b/>
        <sz val="11"/>
        <color indexed="8"/>
        <rFont val="微软雅黑"/>
        <family val="2"/>
        <charset val="134"/>
      </rPr>
      <t>曹哲仁</t>
    </r>
  </si>
  <si>
    <r>
      <rPr>
        <sz val="11"/>
        <color theme="1"/>
        <rFont val="微软雅黑"/>
        <family val="2"/>
        <charset val="134"/>
      </rPr>
      <t>副班长</t>
    </r>
    <r>
      <rPr>
        <sz val="11"/>
        <color theme="1"/>
        <rFont val="Times New Roman"/>
        <family val="1"/>
      </rPr>
      <t>(</t>
    </r>
    <r>
      <rPr>
        <sz val="11"/>
        <color theme="1"/>
        <rFont val="微软雅黑"/>
        <family val="2"/>
        <charset val="134"/>
      </rPr>
      <t>组织委员</t>
    </r>
    <r>
      <rPr>
        <sz val="11"/>
        <color theme="1"/>
        <rFont val="Times New Roman"/>
        <family val="1"/>
      </rPr>
      <t>)</t>
    </r>
    <phoneticPr fontId="1" type="noConversion"/>
  </si>
  <si>
    <r>
      <rPr>
        <b/>
        <sz val="11"/>
        <color indexed="8"/>
        <rFont val="微软雅黑"/>
        <family val="2"/>
        <charset val="134"/>
      </rPr>
      <t>陈骄阳</t>
    </r>
  </si>
  <si>
    <r>
      <rPr>
        <b/>
        <sz val="11"/>
        <color theme="1"/>
        <rFont val="微软雅黑"/>
        <family val="2"/>
        <charset val="134"/>
      </rPr>
      <t>王浙</t>
    </r>
  </si>
  <si>
    <r>
      <rPr>
        <sz val="11"/>
        <color theme="1"/>
        <rFont val="微软雅黑"/>
        <family val="2"/>
        <charset val="134"/>
      </rPr>
      <t>生活委员、物化实验课代表</t>
    </r>
    <phoneticPr fontId="1" type="noConversion"/>
  </si>
  <si>
    <r>
      <rPr>
        <b/>
        <sz val="11"/>
        <color theme="1"/>
        <rFont val="微软雅黑"/>
        <family val="2"/>
        <charset val="134"/>
      </rPr>
      <t>崔珈榕</t>
    </r>
  </si>
  <si>
    <r>
      <rPr>
        <b/>
        <sz val="11"/>
        <color theme="1"/>
        <rFont val="微软雅黑"/>
        <family val="2"/>
        <charset val="134"/>
      </rPr>
      <t>刘兴旺</t>
    </r>
  </si>
  <si>
    <r>
      <rPr>
        <b/>
        <sz val="11"/>
        <color theme="1"/>
        <rFont val="微软雅黑"/>
        <family val="2"/>
        <charset val="134"/>
      </rPr>
      <t>陈逸飞</t>
    </r>
  </si>
  <si>
    <t>3+1</t>
    <phoneticPr fontId="1" type="noConversion"/>
  </si>
  <si>
    <r>
      <rPr>
        <sz val="11"/>
        <color theme="1"/>
        <rFont val="微软雅黑"/>
        <family val="2"/>
        <charset val="134"/>
      </rPr>
      <t>副班长、化原课设课代表</t>
    </r>
    <phoneticPr fontId="1" type="noConversion"/>
  </si>
  <si>
    <r>
      <rPr>
        <b/>
        <sz val="11"/>
        <color theme="1"/>
        <rFont val="微软雅黑"/>
        <family val="2"/>
        <charset val="134"/>
      </rPr>
      <t>林云志</t>
    </r>
  </si>
  <si>
    <r>
      <rPr>
        <b/>
        <sz val="11"/>
        <color theme="1"/>
        <rFont val="微软雅黑"/>
        <family val="2"/>
        <charset val="134"/>
      </rPr>
      <t>鲁鹤宇</t>
    </r>
  </si>
  <si>
    <r>
      <rPr>
        <b/>
        <sz val="11"/>
        <color theme="1"/>
        <rFont val="微软雅黑"/>
        <family val="2"/>
        <charset val="134"/>
      </rPr>
      <t>杨凯迪</t>
    </r>
  </si>
  <si>
    <r>
      <rPr>
        <b/>
        <sz val="11"/>
        <color theme="1"/>
        <rFont val="微软雅黑"/>
        <family val="2"/>
        <charset val="134"/>
      </rPr>
      <t>张金坤</t>
    </r>
  </si>
  <si>
    <r>
      <rPr>
        <b/>
        <sz val="11"/>
        <color theme="1"/>
        <rFont val="微软雅黑"/>
        <family val="2"/>
        <charset val="134"/>
      </rPr>
      <t>吴晗毓</t>
    </r>
  </si>
  <si>
    <r>
      <rPr>
        <b/>
        <sz val="11"/>
        <color theme="1"/>
        <rFont val="微软雅黑"/>
        <family val="2"/>
        <charset val="134"/>
      </rPr>
      <t>周围</t>
    </r>
  </si>
  <si>
    <r>
      <rPr>
        <b/>
        <sz val="11"/>
        <color theme="1"/>
        <rFont val="微软雅黑"/>
        <family val="2"/>
        <charset val="134"/>
      </rPr>
      <t>杨嘉琦</t>
    </r>
  </si>
  <si>
    <r>
      <rPr>
        <b/>
        <sz val="11"/>
        <color theme="1"/>
        <rFont val="微软雅黑"/>
        <family val="2"/>
        <charset val="134"/>
      </rPr>
      <t>武晗</t>
    </r>
  </si>
  <si>
    <r>
      <rPr>
        <b/>
        <sz val="11"/>
        <color theme="1"/>
        <rFont val="微软雅黑"/>
        <family val="2"/>
        <charset val="134"/>
      </rPr>
      <t>周香格</t>
    </r>
  </si>
  <si>
    <r>
      <rPr>
        <b/>
        <sz val="11"/>
        <color theme="1"/>
        <rFont val="微软雅黑"/>
        <family val="2"/>
        <charset val="134"/>
      </rPr>
      <t>程嘉欣</t>
    </r>
  </si>
  <si>
    <t>4+1+1</t>
    <phoneticPr fontId="1" type="noConversion"/>
  </si>
  <si>
    <r>
      <rPr>
        <sz val="11"/>
        <color theme="1"/>
        <rFont val="微软雅黑"/>
        <family val="2"/>
        <charset val="134"/>
      </rPr>
      <t>学习委员、化热</t>
    </r>
    <r>
      <rPr>
        <sz val="11"/>
        <color theme="1"/>
        <rFont val="Times New Roman"/>
        <family val="1"/>
      </rPr>
      <t>+</t>
    </r>
    <r>
      <rPr>
        <sz val="11"/>
        <color theme="1"/>
        <rFont val="微软雅黑"/>
        <family val="2"/>
        <charset val="134"/>
      </rPr>
      <t>煤化工课代表</t>
    </r>
    <phoneticPr fontId="1" type="noConversion"/>
  </si>
  <si>
    <r>
      <rPr>
        <b/>
        <sz val="11"/>
        <color theme="1"/>
        <rFont val="微软雅黑"/>
        <family val="2"/>
        <charset val="134"/>
      </rPr>
      <t>颜伊宁</t>
    </r>
  </si>
  <si>
    <r>
      <rPr>
        <b/>
        <sz val="11"/>
        <color theme="1"/>
        <rFont val="微软雅黑"/>
        <family val="2"/>
        <charset val="134"/>
      </rPr>
      <t>刘睿扬</t>
    </r>
  </si>
  <si>
    <r>
      <rPr>
        <sz val="11"/>
        <color theme="1"/>
        <rFont val="微软雅黑"/>
        <family val="2"/>
        <charset val="134"/>
      </rPr>
      <t>团支书、生产实习课代表</t>
    </r>
    <phoneticPr fontId="1" type="noConversion"/>
  </si>
  <si>
    <r>
      <rPr>
        <b/>
        <sz val="11"/>
        <color theme="1"/>
        <rFont val="微软雅黑"/>
        <family val="2"/>
        <charset val="134"/>
      </rPr>
      <t>柳子涵</t>
    </r>
  </si>
  <si>
    <r>
      <rPr>
        <b/>
        <sz val="11"/>
        <color theme="1"/>
        <rFont val="微软雅黑"/>
        <family val="2"/>
        <charset val="134"/>
      </rPr>
      <t>蒲文博</t>
    </r>
  </si>
  <si>
    <r>
      <rPr>
        <b/>
        <sz val="11"/>
        <color theme="1"/>
        <rFont val="微软雅黑"/>
        <family val="2"/>
        <charset val="134"/>
      </rPr>
      <t>齐翔龙</t>
    </r>
  </si>
  <si>
    <r>
      <rPr>
        <b/>
        <sz val="11"/>
        <color theme="1"/>
        <rFont val="微软雅黑"/>
        <family val="2"/>
        <charset val="134"/>
      </rPr>
      <t>何余胜</t>
    </r>
  </si>
  <si>
    <r>
      <rPr>
        <b/>
        <sz val="11"/>
        <color theme="1"/>
        <rFont val="微软雅黑"/>
        <family val="2"/>
        <charset val="134"/>
      </rPr>
      <t>常一帆</t>
    </r>
  </si>
  <si>
    <r>
      <rPr>
        <b/>
        <sz val="11"/>
        <color theme="1"/>
        <rFont val="微软雅黑"/>
        <family val="2"/>
        <charset val="134"/>
      </rPr>
      <t>覃师凯</t>
    </r>
  </si>
  <si>
    <r>
      <rPr>
        <sz val="11"/>
        <color theme="1"/>
        <rFont val="微软雅黑"/>
        <family val="2"/>
        <charset val="134"/>
      </rPr>
      <t>体育委员、化原课代表</t>
    </r>
    <phoneticPr fontId="1" type="noConversion"/>
  </si>
  <si>
    <r>
      <rPr>
        <b/>
        <sz val="11"/>
        <color theme="1"/>
        <rFont val="微软雅黑"/>
        <family val="2"/>
        <charset val="134"/>
      </rPr>
      <t>鹿麒麟</t>
    </r>
  </si>
  <si>
    <t>6+2+1+1+1+1</t>
    <phoneticPr fontId="1" type="noConversion"/>
  </si>
  <si>
    <r>
      <rPr>
        <sz val="11"/>
        <color theme="1"/>
        <rFont val="微软雅黑"/>
        <family val="2"/>
        <charset val="134"/>
      </rPr>
      <t>班长、宿舍长、电工学</t>
    </r>
    <r>
      <rPr>
        <sz val="11"/>
        <color theme="1"/>
        <rFont val="Times New Roman"/>
        <family val="1"/>
      </rPr>
      <t>+</t>
    </r>
    <r>
      <rPr>
        <sz val="11"/>
        <color theme="1"/>
        <rFont val="微软雅黑"/>
        <family val="2"/>
        <charset val="134"/>
      </rPr>
      <t>化工装备</t>
    </r>
    <r>
      <rPr>
        <sz val="11"/>
        <color theme="1"/>
        <rFont val="Times New Roman"/>
        <family val="1"/>
      </rPr>
      <t>+</t>
    </r>
    <r>
      <rPr>
        <sz val="11"/>
        <color theme="1"/>
        <rFont val="微软雅黑"/>
        <family val="2"/>
        <charset val="134"/>
      </rPr>
      <t>能化设计基础</t>
    </r>
    <r>
      <rPr>
        <sz val="11"/>
        <color theme="1"/>
        <rFont val="Times New Roman"/>
        <family val="1"/>
      </rPr>
      <t>+</t>
    </r>
    <r>
      <rPr>
        <sz val="11"/>
        <color theme="1"/>
        <rFont val="微软雅黑"/>
        <family val="2"/>
        <charset val="134"/>
      </rPr>
      <t>就业课代表</t>
    </r>
    <phoneticPr fontId="1" type="noConversion"/>
  </si>
  <si>
    <r>
      <rPr>
        <b/>
        <sz val="11"/>
        <color theme="1"/>
        <rFont val="微软雅黑"/>
        <family val="2"/>
        <charset val="134"/>
      </rPr>
      <t>吴隆卓</t>
    </r>
  </si>
  <si>
    <r>
      <rPr>
        <b/>
        <sz val="11"/>
        <color theme="1"/>
        <rFont val="微软雅黑"/>
        <family val="2"/>
        <charset val="134"/>
      </rPr>
      <t>左笑维</t>
    </r>
  </si>
  <si>
    <r>
      <rPr>
        <b/>
        <sz val="11"/>
        <color theme="1"/>
        <rFont val="微软雅黑"/>
        <family val="2"/>
        <charset val="134"/>
      </rPr>
      <t>陈湘宜</t>
    </r>
  </si>
  <si>
    <r>
      <rPr>
        <b/>
        <sz val="11"/>
        <color theme="1"/>
        <rFont val="微软雅黑"/>
        <family val="2"/>
        <charset val="134"/>
      </rPr>
      <t>王晨宣</t>
    </r>
  </si>
  <si>
    <r>
      <rPr>
        <b/>
        <sz val="11"/>
        <color theme="1"/>
        <rFont val="微软雅黑"/>
        <family val="2"/>
        <charset val="134"/>
      </rPr>
      <t>陈国荣</t>
    </r>
  </si>
  <si>
    <r>
      <rPr>
        <b/>
        <sz val="11"/>
        <color theme="1"/>
        <rFont val="微软雅黑"/>
        <family val="2"/>
        <charset val="134"/>
      </rPr>
      <t>王梓涵</t>
    </r>
  </si>
  <si>
    <r>
      <rPr>
        <sz val="36"/>
        <color rgb="FFFF0000"/>
        <rFont val="微软雅黑"/>
        <family val="2"/>
        <charset val="134"/>
      </rPr>
      <t>注：正副主席、正副部长、部委加分全部按</t>
    </r>
    <r>
      <rPr>
        <sz val="36"/>
        <color rgb="FFFF0000"/>
        <rFont val="Times New Roman"/>
        <family val="1"/>
      </rPr>
      <t>2/3</t>
    </r>
    <r>
      <rPr>
        <sz val="36"/>
        <color rgb="FFFF0000"/>
        <rFont val="微软雅黑"/>
        <family val="2"/>
        <charset val="134"/>
      </rPr>
      <t>折算；班级及各社团有担任两个班委职务的同学</t>
    </r>
    <r>
      <rPr>
        <sz val="36"/>
        <color rgb="FFFF0000"/>
        <rFont val="Times New Roman"/>
        <family val="1"/>
      </rPr>
      <t xml:space="preserve"> </t>
    </r>
    <r>
      <rPr>
        <sz val="36"/>
        <color rgb="FFFF0000"/>
        <rFont val="微软雅黑"/>
        <family val="2"/>
        <charset val="134"/>
      </rPr>
      <t>第二项</t>
    </r>
    <r>
      <rPr>
        <sz val="36"/>
        <color rgb="FFFF0000"/>
        <rFont val="Times New Roman"/>
        <family val="1"/>
      </rPr>
      <t>×0.2</t>
    </r>
    <r>
      <rPr>
        <sz val="36"/>
        <color rgb="FFFF0000"/>
        <rFont val="微软雅黑"/>
        <family val="2"/>
        <charset val="134"/>
      </rPr>
      <t>，只能累加</t>
    </r>
    <r>
      <rPr>
        <sz val="36"/>
        <color rgb="FFFF0000"/>
        <rFont val="Times New Roman"/>
        <family val="1"/>
      </rPr>
      <t>2</t>
    </r>
    <r>
      <rPr>
        <sz val="36"/>
        <color rgb="FFFF0000"/>
        <rFont val="微软雅黑"/>
        <family val="2"/>
        <charset val="134"/>
      </rPr>
      <t>项，一个班有两个心理委员的班级</t>
    </r>
    <r>
      <rPr>
        <sz val="36"/>
        <color rgb="FFFF0000"/>
        <rFont val="Times New Roman"/>
        <family val="1"/>
      </rPr>
      <t xml:space="preserve"> </t>
    </r>
    <r>
      <rPr>
        <sz val="36"/>
        <color rgb="FFFF0000"/>
        <rFont val="微软雅黑"/>
        <family val="2"/>
        <charset val="134"/>
      </rPr>
      <t>两人平分心委加分</t>
    </r>
    <r>
      <rPr>
        <sz val="36"/>
        <color rgb="FFFF0000"/>
        <rFont val="Times New Roman"/>
        <family val="1"/>
      </rPr>
      <t xml:space="preserve">  </t>
    </r>
    <r>
      <rPr>
        <sz val="36"/>
        <color rgb="FFFF0000"/>
        <rFont val="微软雅黑"/>
        <family val="2"/>
        <charset val="134"/>
      </rPr>
      <t>课代表统一加</t>
    </r>
    <r>
      <rPr>
        <sz val="36"/>
        <color rgb="FFFF0000"/>
        <rFont val="Times New Roman"/>
        <family val="1"/>
      </rPr>
      <t>1</t>
    </r>
    <r>
      <rPr>
        <sz val="36"/>
        <color rgb="FFFF0000"/>
        <rFont val="微软雅黑"/>
        <family val="2"/>
        <charset val="134"/>
      </rPr>
      <t>分</t>
    </r>
    <r>
      <rPr>
        <sz val="36"/>
        <color rgb="FFFF0000"/>
        <rFont val="Times New Roman"/>
        <family val="1"/>
      </rPr>
      <t xml:space="preserve"> </t>
    </r>
    <r>
      <rPr>
        <sz val="36"/>
        <color rgb="FFFF0000"/>
        <rFont val="微软雅黑"/>
        <family val="2"/>
        <charset val="134"/>
      </rPr>
      <t>宿舍长加</t>
    </r>
    <r>
      <rPr>
        <sz val="36"/>
        <color rgb="FFFF0000"/>
        <rFont val="Times New Roman"/>
        <family val="1"/>
      </rPr>
      <t>2</t>
    </r>
    <r>
      <rPr>
        <sz val="36"/>
        <color rgb="FFFF0000"/>
        <rFont val="微软雅黑"/>
        <family val="2"/>
        <charset val="134"/>
      </rPr>
      <t>分</t>
    </r>
    <r>
      <rPr>
        <sz val="36"/>
        <color rgb="FFFF0000"/>
        <rFont val="Times New Roman"/>
        <family val="1"/>
      </rPr>
      <t xml:space="preserve">  </t>
    </r>
    <phoneticPr fontId="1" type="noConversion"/>
  </si>
  <si>
    <r>
      <rPr>
        <sz val="10"/>
        <rFont val="Yu Gothic"/>
        <family val="2"/>
        <charset val="128"/>
      </rPr>
      <t>李</t>
    </r>
    <r>
      <rPr>
        <sz val="10"/>
        <rFont val="Microsoft JhengHei"/>
        <family val="2"/>
        <charset val="136"/>
      </rPr>
      <t>维昊</t>
    </r>
    <phoneticPr fontId="1" type="noConversion"/>
  </si>
  <si>
    <t>平时成绩</t>
    <phoneticPr fontId="1" type="noConversion"/>
  </si>
  <si>
    <t>16 [16,16补1]</t>
  </si>
  <si>
    <t>60 [44,60补1]</t>
  </si>
  <si>
    <t>60 [48,60补1]</t>
  </si>
  <si>
    <t>49 [49,49补1]</t>
  </si>
  <si>
    <t>38 [38,38补1]</t>
  </si>
  <si>
    <t>33 [33,33补1]</t>
  </si>
  <si>
    <t>60 [50,60补1]</t>
  </si>
  <si>
    <t>62 [50,62补1]</t>
  </si>
  <si>
    <t>71 [53,71补1]</t>
  </si>
  <si>
    <t>63 [53,63补1]</t>
  </si>
  <si>
    <t>79 [54,79补1]</t>
  </si>
  <si>
    <t>55 [44,55补1]</t>
  </si>
  <si>
    <t>54 [52,54补1]</t>
  </si>
  <si>
    <t>68 [52,68补1]</t>
  </si>
  <si>
    <t>67 [52,67补1]</t>
  </si>
  <si>
    <t>45 [45,45补1]</t>
  </si>
  <si>
    <t>63 [49,63补1]</t>
  </si>
  <si>
    <t>81 [55,81补1]</t>
  </si>
  <si>
    <t>66 [50,66补1]</t>
  </si>
  <si>
    <t>60 [52,60补1]</t>
  </si>
  <si>
    <t>69 [51,69补1]</t>
  </si>
  <si>
    <t>73 [50,73补1]</t>
  </si>
  <si>
    <t>53 [53,53补1]</t>
  </si>
  <si>
    <t>74 [56,74补1]</t>
  </si>
  <si>
    <t>62 [52,62补1]</t>
  </si>
  <si>
    <t>88 [51,88补1]</t>
  </si>
  <si>
    <t>60 [45,60补1]</t>
  </si>
  <si>
    <t>52 [34,52补1]</t>
  </si>
  <si>
    <t>65 [50,65补1]</t>
  </si>
  <si>
    <t>63 [45,63补1]</t>
  </si>
  <si>
    <t>47 [47,47补1]</t>
  </si>
  <si>
    <t>68 [36,68补1]</t>
  </si>
  <si>
    <t>89 [89缓1]</t>
  </si>
  <si>
    <t>姓名</t>
    <phoneticPr fontId="1" type="noConversion"/>
  </si>
  <si>
    <t>奖项</t>
    <phoneticPr fontId="1" type="noConversion"/>
  </si>
  <si>
    <t>职位</t>
    <phoneticPr fontId="1" type="noConversion"/>
  </si>
  <si>
    <t>竞赛等级</t>
    <phoneticPr fontId="1" type="noConversion"/>
  </si>
  <si>
    <t>备注</t>
    <phoneticPr fontId="1" type="noConversion"/>
  </si>
  <si>
    <t>潘思迪</t>
    <phoneticPr fontId="1" type="noConversion"/>
  </si>
  <si>
    <t>2024年第七届全国“互联网+化学反应工程”课模设计大赛  二等奖</t>
    <phoneticPr fontId="1" type="noConversion"/>
  </si>
  <si>
    <t>队员</t>
    <phoneticPr fontId="1" type="noConversion"/>
  </si>
  <si>
    <t>D</t>
    <phoneticPr fontId="1" type="noConversion"/>
  </si>
  <si>
    <t>2024年中国大学生Chem-E-Car竞赛性能竞赛  一等奖</t>
    <phoneticPr fontId="1" type="noConversion"/>
  </si>
  <si>
    <t>队长</t>
    <phoneticPr fontId="1" type="noConversion"/>
  </si>
  <si>
    <t>C</t>
    <phoneticPr fontId="1" type="noConversion"/>
  </si>
  <si>
    <t>曹哲仁</t>
    <phoneticPr fontId="1" type="noConversion"/>
  </si>
  <si>
    <t>2024年中国石油大学（北京）大学生化工原理竞赛  校级二等奖</t>
    <phoneticPr fontId="1" type="noConversion"/>
  </si>
  <si>
    <t>第18届“旭阳杯”全国大学生化工设计竞赛（华北赛区）  一等奖</t>
    <phoneticPr fontId="1" type="noConversion"/>
  </si>
  <si>
    <t>B</t>
    <phoneticPr fontId="1" type="noConversion"/>
  </si>
  <si>
    <t>栾俊添</t>
    <phoneticPr fontId="1" type="noConversion"/>
  </si>
  <si>
    <t xml:space="preserve">2024年第七届互联网+化学反应工程 课模设计大赛 二等奖 </t>
    <phoneticPr fontId="1" type="noConversion"/>
  </si>
  <si>
    <t>北京市节能节水低碳减排社会实践与科技竞赛  三等奖</t>
    <phoneticPr fontId="1" type="noConversion"/>
  </si>
  <si>
    <t>2024年第十四届mathor cup 数学应用挑战赛  三等奖</t>
    <phoneticPr fontId="1" type="noConversion"/>
  </si>
  <si>
    <t>2024年中国国际大学生创新比赛  二等奖</t>
    <phoneticPr fontId="1" type="noConversion"/>
  </si>
  <si>
    <t>A</t>
    <phoneticPr fontId="1" type="noConversion"/>
  </si>
  <si>
    <t>何若妍</t>
    <phoneticPr fontId="1" type="noConversion"/>
  </si>
  <si>
    <t>2024年第七届全国“互联网+化学反应工程”课模设计大赛  一等奖</t>
    <phoneticPr fontId="1" type="noConversion"/>
  </si>
  <si>
    <t>2024年北京市大学生化工原理竞赛  个人一等奖</t>
    <phoneticPr fontId="1" type="noConversion"/>
  </si>
  <si>
    <t>王岩青</t>
    <phoneticPr fontId="1" type="noConversion"/>
  </si>
  <si>
    <t>2022年北京市大学生音乐节器乐类展演   优秀表演奖   节目：《查尔达什》</t>
    <phoneticPr fontId="1" type="noConversion"/>
  </si>
  <si>
    <t>文体类，未从清单中发现</t>
    <phoneticPr fontId="1" type="noConversion"/>
  </si>
  <si>
    <t>2022年北京市大学生音乐节器乐类展演   优秀表演奖   节目：《北京喜讯到边塞》</t>
    <phoneticPr fontId="1" type="noConversion"/>
  </si>
  <si>
    <t>2022年北京市大学生音乐节器乐类展演   优秀表演奖   节目：《不忘初心》</t>
    <phoneticPr fontId="1" type="noConversion"/>
  </si>
  <si>
    <t>中国石油大学（北京）2023年暑期社会实践  优秀实践团队一等奖</t>
    <phoneticPr fontId="1" type="noConversion"/>
  </si>
  <si>
    <t>化学工程学院加分情况</t>
  </si>
  <si>
    <t>社团名</t>
  </si>
  <si>
    <t>职务</t>
  </si>
  <si>
    <t>加分</t>
  </si>
  <si>
    <t>专业</t>
  </si>
  <si>
    <t>分值</t>
  </si>
  <si>
    <t>中国石油大学（北京）篮球协会</t>
  </si>
  <si>
    <t>部委</t>
  </si>
  <si>
    <t>兴趣类部委不加</t>
  </si>
  <si>
    <t>能源化学工程</t>
  </si>
  <si>
    <t>飞扬毽绳协会</t>
  </si>
  <si>
    <t>主席</t>
  </si>
  <si>
    <t>兴趣类主席加2分不折算2/3</t>
  </si>
  <si>
    <t>田径协会</t>
  </si>
  <si>
    <t>部长</t>
  </si>
  <si>
    <t>兴趣类部长加1分不折算2/3</t>
  </si>
  <si>
    <t>陶笛社</t>
  </si>
  <si>
    <t>中石大辩论队</t>
  </si>
  <si>
    <t>中国石油大学（北京）红十字会</t>
  </si>
  <si>
    <t>功能性社团主席加10分折算2/3</t>
  </si>
  <si>
    <t>管弦乐团</t>
    <phoneticPr fontId="1" type="noConversion"/>
  </si>
  <si>
    <t>团员</t>
    <phoneticPr fontId="1" type="noConversion"/>
  </si>
  <si>
    <t>能化21-1班</t>
    <phoneticPr fontId="1" type="noConversion"/>
  </si>
  <si>
    <t>化学爱好者协会</t>
    <phoneticPr fontId="1" type="noConversion"/>
  </si>
  <si>
    <t>王浙</t>
    <phoneticPr fontId="1" type="noConversion"/>
  </si>
  <si>
    <t>功能性社团团员加分折算2/3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</si>
</sst>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76" formatCode="0.0000%"/>
    <numFmt numFmtId="177" formatCode="0_);[Red]\(0\)"/>
    <numFmt numFmtId="178" formatCode="0.0_);[Red]\(0.0\)"/>
    <numFmt numFmtId="179" formatCode="0.0000_);[Red]\(0.0000\)"/>
    <numFmt numFmtId="180" formatCode="0.00000000_);[Red]\(0.00000000\)"/>
    <numFmt numFmtId="181" formatCode="0.00_);[Red]\(0.00\)"/>
    <numFmt numFmtId="182" formatCode="0.000_);[Red]\(0.000\)"/>
    <numFmt numFmtId="183" formatCode="yyyy&quot;年&quot;m&quot;月&quot;;@"/>
    <numFmt numFmtId="184" formatCode="0.00_ "/>
    <numFmt numFmtId="185" formatCode="0.0000"/>
    <numFmt numFmtId="186" formatCode="0.0"/>
  </numFmts>
  <fonts count="8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rgb="FF000000"/>
      <name val="微软雅黑"/>
      <family val="2"/>
      <charset val="134"/>
    </font>
    <font>
      <sz val="12"/>
      <color rgb="FF000000"/>
      <name val="Times New Roman"/>
      <family val="1"/>
    </font>
    <font>
      <sz val="12"/>
      <name val="Times New Roman"/>
      <family val="1"/>
    </font>
    <font>
      <sz val="12"/>
      <color theme="1"/>
      <name val="等线"/>
      <family val="2"/>
      <scheme val="minor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theme="1"/>
      <name val="Times New Roman"/>
      <family val="1"/>
    </font>
    <font>
      <sz val="10"/>
      <name val="微软雅黑"/>
      <family val="2"/>
      <charset val="1"/>
    </font>
    <font>
      <b/>
      <sz val="12"/>
      <color rgb="FF000000"/>
      <name val="Times New Roman"/>
      <family val="1"/>
    </font>
    <font>
      <b/>
      <sz val="12"/>
      <color rgb="FF000000"/>
      <name val="微软雅黑"/>
      <family val="2"/>
      <charset val="134"/>
    </font>
    <font>
      <b/>
      <sz val="12"/>
      <color indexed="8"/>
      <name val="Times New Roman"/>
      <family val="1"/>
    </font>
    <font>
      <b/>
      <sz val="12"/>
      <color indexed="8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2"/>
      <color rgb="FF000000"/>
      <name val="宋体"/>
      <family val="3"/>
      <charset val="134"/>
    </font>
    <font>
      <sz val="10"/>
      <name val="Arial"/>
      <family val="2"/>
      <charset val="1"/>
    </font>
    <font>
      <b/>
      <sz val="10"/>
      <name val="微软雅黑"/>
      <family val="2"/>
      <charset val="1"/>
    </font>
    <font>
      <sz val="10"/>
      <name val="Arial"/>
      <family val="2"/>
    </font>
    <font>
      <sz val="10.5"/>
      <name val="等线"/>
      <family val="3"/>
      <charset val="134"/>
    </font>
    <font>
      <b/>
      <sz val="10"/>
      <name val="Times New Roman"/>
      <family val="1"/>
    </font>
    <font>
      <sz val="10"/>
      <name val="Times New Roman"/>
      <family val="1"/>
    </font>
    <font>
      <sz val="10.5"/>
      <name val="Times New Roman"/>
      <family val="1"/>
    </font>
    <font>
      <sz val="11"/>
      <color indexed="8"/>
      <name val="等线"/>
      <family val="2"/>
      <scheme val="minor"/>
    </font>
    <font>
      <sz val="10"/>
      <name val="Courier New"/>
      <family val="3"/>
    </font>
    <font>
      <sz val="10"/>
      <color indexed="10"/>
      <name val="Courier New"/>
      <family val="3"/>
    </font>
    <font>
      <b/>
      <sz val="12"/>
      <color rgb="FF000000"/>
      <name val="宋体"/>
      <family val="2"/>
      <charset val="134"/>
    </font>
    <font>
      <b/>
      <sz val="12"/>
      <color rgb="FF000000"/>
      <name val="Times New Roman"/>
      <family val="2"/>
      <charset val="134"/>
    </font>
    <font>
      <sz val="10"/>
      <color theme="1"/>
      <name val="等线"/>
      <family val="2"/>
      <charset val="134"/>
      <scheme val="minor"/>
    </font>
    <font>
      <b/>
      <sz val="14"/>
      <name val="Times New Roman"/>
      <family val="1"/>
    </font>
    <font>
      <b/>
      <sz val="14"/>
      <name val="微软雅黑"/>
      <family val="2"/>
      <charset val="134"/>
    </font>
    <font>
      <sz val="10"/>
      <color theme="1"/>
      <name val="Times New Roman"/>
      <family val="1"/>
    </font>
    <font>
      <sz val="10"/>
      <name val="微软雅黑"/>
      <family val="2"/>
      <charset val="134"/>
    </font>
    <font>
      <sz val="9"/>
      <name val="Times New Roman"/>
      <family val="1"/>
    </font>
    <font>
      <sz val="9"/>
      <name val="微软雅黑"/>
      <family val="2"/>
      <charset val="134"/>
    </font>
    <font>
      <sz val="10"/>
      <color rgb="FF000000"/>
      <name val="Times New Roman"/>
      <family val="1"/>
    </font>
    <font>
      <sz val="10"/>
      <color rgb="FF00000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name val="仿宋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Times New Roman"/>
      <family val="1"/>
    </font>
    <font>
      <b/>
      <sz val="16"/>
      <name val="Times New Roman"/>
      <family val="1"/>
    </font>
    <font>
      <b/>
      <sz val="16"/>
      <name val="微软雅黑"/>
      <family val="2"/>
      <charset val="134"/>
    </font>
    <font>
      <sz val="16"/>
      <color theme="1"/>
      <name val="Times New Roman"/>
      <family val="1"/>
    </font>
    <font>
      <b/>
      <sz val="14"/>
      <name val="Times New Roman"/>
      <family val="2"/>
      <charset val="134"/>
    </font>
    <font>
      <b/>
      <sz val="14"/>
      <name val="宋体"/>
      <family val="2"/>
      <charset val="134"/>
    </font>
    <font>
      <sz val="9"/>
      <name val="等线"/>
      <family val="2"/>
      <charset val="134"/>
      <scheme val="minor"/>
    </font>
    <font>
      <sz val="10"/>
      <name val="微软雅黑"/>
      <family val="1"/>
      <charset val="134"/>
    </font>
    <font>
      <b/>
      <sz val="36"/>
      <color rgb="FFFF0000"/>
      <name val="等线"/>
      <family val="3"/>
      <charset val="134"/>
    </font>
    <font>
      <b/>
      <sz val="48"/>
      <color rgb="FFFF0000"/>
      <name val="等线"/>
      <family val="3"/>
      <charset val="134"/>
    </font>
    <font>
      <sz val="10"/>
      <name val="Microsoft JhengHei"/>
      <family val="2"/>
      <charset val="136"/>
    </font>
    <font>
      <sz val="10"/>
      <name val="宋体"/>
      <family val="2"/>
      <charset val="134"/>
    </font>
    <font>
      <b/>
      <sz val="10"/>
      <name val="微软雅黑"/>
      <family val="2"/>
      <charset val="134"/>
    </font>
    <font>
      <sz val="10.5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b/>
      <sz val="11"/>
      <color theme="1"/>
      <name val="Times New Roman"/>
      <family val="1"/>
    </font>
    <font>
      <sz val="12"/>
      <color indexed="8"/>
      <name val="Times New Roman"/>
      <family val="1"/>
    </font>
    <font>
      <sz val="12"/>
      <color indexed="8"/>
      <name val="微软雅黑"/>
      <family val="2"/>
      <charset val="134"/>
    </font>
    <font>
      <sz val="11"/>
      <color theme="1"/>
      <name val="Times New Roman"/>
      <family val="1"/>
    </font>
    <font>
      <sz val="12"/>
      <color theme="1"/>
      <name val="微软雅黑"/>
      <family val="2"/>
      <charset val="134"/>
    </font>
    <font>
      <b/>
      <sz val="10"/>
      <name val="宋体"/>
      <family val="1"/>
      <charset val="134"/>
    </font>
    <font>
      <b/>
      <sz val="10"/>
      <name val="Times New Roman"/>
      <family val="2"/>
      <charset val="134"/>
    </font>
    <font>
      <b/>
      <sz val="18"/>
      <color theme="1"/>
      <name val="Times New Roman"/>
      <family val="1"/>
    </font>
    <font>
      <b/>
      <sz val="18"/>
      <color theme="1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1"/>
      <color theme="1"/>
      <name val="宋体"/>
      <family val="1"/>
      <charset val="134"/>
    </font>
    <font>
      <b/>
      <sz val="11"/>
      <color indexed="8"/>
      <name val="微软雅黑"/>
      <family val="2"/>
      <charset val="134"/>
    </font>
    <font>
      <b/>
      <sz val="11"/>
      <color indexed="8"/>
      <name val="Times New Roman"/>
      <family val="1"/>
    </font>
    <font>
      <sz val="36"/>
      <color rgb="FFFF0000"/>
      <name val="Times New Roman"/>
      <family val="1"/>
    </font>
    <font>
      <sz val="36"/>
      <color rgb="FFFF0000"/>
      <name val="微软雅黑"/>
      <family val="2"/>
      <charset val="134"/>
    </font>
    <font>
      <sz val="10"/>
      <name val="Yu Gothic"/>
      <family val="2"/>
      <charset val="128"/>
    </font>
    <font>
      <sz val="10"/>
      <name val="Courier New"/>
      <family val="2"/>
      <charset val="128"/>
    </font>
    <font>
      <b/>
      <sz val="11"/>
      <color rgb="FFFF0000"/>
      <name val="Times New Roman"/>
      <family val="1"/>
    </font>
    <font>
      <sz val="16"/>
      <name val="等线"/>
      <family val="3"/>
      <charset val="134"/>
      <scheme val="minor"/>
    </font>
    <font>
      <sz val="16"/>
      <color theme="1"/>
      <name val="等线"/>
      <family val="3"/>
      <charset val="134"/>
      <scheme val="minor"/>
    </font>
    <font>
      <sz val="16"/>
      <color rgb="FF000000"/>
      <name val="等线"/>
      <family val="3"/>
      <charset val="134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0">
    <xf numFmtId="0" fontId="0" fillId="0" borderId="0"/>
    <xf numFmtId="0" fontId="4" fillId="0" borderId="0"/>
    <xf numFmtId="0" fontId="2" fillId="0" borderId="0"/>
    <xf numFmtId="0" fontId="20" fillId="0" borderId="0"/>
    <xf numFmtId="0" fontId="22" fillId="0" borderId="0"/>
    <xf numFmtId="0" fontId="27" fillId="0" borderId="0">
      <alignment vertical="center"/>
    </xf>
    <xf numFmtId="0" fontId="32" fillId="0" borderId="0">
      <alignment vertical="center"/>
    </xf>
    <xf numFmtId="0" fontId="2" fillId="0" borderId="0">
      <alignment vertical="center"/>
    </xf>
    <xf numFmtId="0" fontId="69" fillId="0" borderId="0">
      <alignment vertical="center"/>
    </xf>
    <xf numFmtId="0" fontId="2" fillId="0" borderId="0" applyBorder="0">
      <alignment vertical="center"/>
    </xf>
  </cellStyleXfs>
  <cellXfs count="189">
    <xf numFmtId="0" fontId="0" fillId="0" borderId="0" xfId="0"/>
    <xf numFmtId="0" fontId="7" fillId="0" borderId="1" xfId="0" applyFont="1" applyBorder="1" applyAlignment="1">
      <alignment horizontal="center" vertical="center"/>
    </xf>
    <xf numFmtId="0" fontId="9" fillId="0" borderId="0" xfId="0" applyFont="1"/>
    <xf numFmtId="10" fontId="7" fillId="0" borderId="1" xfId="0" applyNumberFormat="1" applyFont="1" applyBorder="1" applyAlignment="1">
      <alignment horizontal="center" vertical="center"/>
    </xf>
    <xf numFmtId="10" fontId="10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77" fontId="11" fillId="0" borderId="6" xfId="1" applyNumberFormat="1" applyFont="1" applyBorder="1" applyAlignment="1">
      <alignment horizontal="center" vertical="center" wrapText="1" shrinkToFit="1"/>
    </xf>
    <xf numFmtId="0" fontId="7" fillId="0" borderId="6" xfId="0" applyFont="1" applyBorder="1" applyAlignment="1">
      <alignment horizontal="center" vertical="center"/>
    </xf>
    <xf numFmtId="177" fontId="12" fillId="0" borderId="6" xfId="1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178" fontId="8" fillId="0" borderId="6" xfId="1" applyNumberFormat="1" applyFont="1" applyBorder="1" applyAlignment="1">
      <alignment horizontal="center" vertical="center" wrapText="1" shrinkToFit="1"/>
    </xf>
    <xf numFmtId="178" fontId="3" fillId="0" borderId="0" xfId="0" applyNumberFormat="1" applyFon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78" fontId="14" fillId="0" borderId="6" xfId="0" applyNumberFormat="1" applyFont="1" applyBorder="1" applyAlignment="1">
      <alignment horizontal="center" vertical="center"/>
    </xf>
    <xf numFmtId="10" fontId="14" fillId="0" borderId="1" xfId="0" applyNumberFormat="1" applyFont="1" applyBorder="1" applyAlignment="1">
      <alignment horizontal="center" vertical="center"/>
    </xf>
    <xf numFmtId="178" fontId="14" fillId="0" borderId="6" xfId="0" applyNumberFormat="1" applyFont="1" applyBorder="1" applyAlignment="1">
      <alignment vertical="center"/>
    </xf>
    <xf numFmtId="49" fontId="16" fillId="2" borderId="5" xfId="0" applyNumberFormat="1" applyFont="1" applyFill="1" applyBorder="1" applyAlignment="1">
      <alignment horizontal="center" vertical="center"/>
    </xf>
    <xf numFmtId="49" fontId="16" fillId="2" borderId="5" xfId="0" applyNumberFormat="1" applyFont="1" applyFill="1" applyBorder="1" applyAlignment="1">
      <alignment horizontal="center" vertical="center" wrapText="1" shrinkToFit="1"/>
    </xf>
    <xf numFmtId="177" fontId="12" fillId="0" borderId="1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1" fillId="5" borderId="7" xfId="3" applyFont="1" applyFill="1" applyBorder="1" applyAlignment="1">
      <alignment horizontal="center"/>
    </xf>
    <xf numFmtId="0" fontId="20" fillId="0" borderId="0" xfId="3"/>
    <xf numFmtId="0" fontId="13" fillId="0" borderId="0" xfId="3" applyFont="1" applyAlignment="1">
      <alignment horizontal="center"/>
    </xf>
    <xf numFmtId="0" fontId="13" fillId="0" borderId="6" xfId="3" applyFont="1" applyBorder="1" applyAlignment="1">
      <alignment horizontal="center"/>
    </xf>
    <xf numFmtId="0" fontId="22" fillId="0" borderId="0" xfId="4" applyAlignment="1">
      <alignment horizontal="center" vertical="center"/>
    </xf>
    <xf numFmtId="179" fontId="22" fillId="0" borderId="0" xfId="4" applyNumberFormat="1" applyAlignment="1">
      <alignment horizontal="center" vertical="center"/>
    </xf>
    <xf numFmtId="177" fontId="22" fillId="0" borderId="0" xfId="4" applyNumberFormat="1" applyAlignment="1">
      <alignment horizontal="center" vertical="center"/>
    </xf>
    <xf numFmtId="177" fontId="23" fillId="0" borderId="0" xfId="4" applyNumberFormat="1" applyFont="1" applyAlignment="1">
      <alignment horizontal="center" vertical="center"/>
    </xf>
    <xf numFmtId="179" fontId="23" fillId="0" borderId="0" xfId="4" applyNumberFormat="1" applyFont="1" applyAlignment="1">
      <alignment horizontal="center" vertical="center"/>
    </xf>
    <xf numFmtId="180" fontId="25" fillId="0" borderId="6" xfId="4" applyNumberFormat="1" applyFont="1" applyBorder="1" applyAlignment="1">
      <alignment horizontal="center" vertical="center"/>
    </xf>
    <xf numFmtId="177" fontId="25" fillId="0" borderId="6" xfId="4" applyNumberFormat="1" applyFont="1" applyBorder="1" applyAlignment="1">
      <alignment horizontal="center" vertical="center"/>
    </xf>
    <xf numFmtId="181" fontId="25" fillId="0" borderId="6" xfId="4" applyNumberFormat="1" applyFont="1" applyBorder="1" applyAlignment="1">
      <alignment horizontal="center" vertical="center"/>
    </xf>
    <xf numFmtId="177" fontId="26" fillId="0" borderId="6" xfId="4" applyNumberFormat="1" applyFont="1" applyBorder="1" applyAlignment="1">
      <alignment horizontal="center" vertical="center"/>
    </xf>
    <xf numFmtId="179" fontId="14" fillId="0" borderId="1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center" vertical="center"/>
    </xf>
    <xf numFmtId="0" fontId="28" fillId="0" borderId="6" xfId="5" applyFont="1" applyBorder="1" applyAlignment="1">
      <alignment horizontal="center" vertical="center" wrapText="1"/>
    </xf>
    <xf numFmtId="0" fontId="27" fillId="0" borderId="0" xfId="5">
      <alignment vertical="center"/>
    </xf>
    <xf numFmtId="0" fontId="27" fillId="0" borderId="0" xfId="5" applyAlignment="1">
      <alignment horizontal="center" vertical="center"/>
    </xf>
    <xf numFmtId="0" fontId="29" fillId="0" borderId="6" xfId="5" applyFont="1" applyBorder="1" applyAlignment="1">
      <alignment horizontal="center" vertical="center" wrapText="1"/>
    </xf>
    <xf numFmtId="0" fontId="27" fillId="0" borderId="6" xfId="5" applyBorder="1" applyAlignment="1">
      <alignment horizontal="center" vertical="center"/>
    </xf>
    <xf numFmtId="11" fontId="27" fillId="0" borderId="6" xfId="5" applyNumberFormat="1" applyBorder="1" applyAlignment="1">
      <alignment horizontal="center" vertical="center"/>
    </xf>
    <xf numFmtId="178" fontId="27" fillId="0" borderId="6" xfId="5" applyNumberFormat="1" applyBorder="1" applyAlignment="1">
      <alignment horizontal="center" vertical="center"/>
    </xf>
    <xf numFmtId="178" fontId="27" fillId="0" borderId="0" xfId="5" applyNumberFormat="1">
      <alignment vertical="center"/>
    </xf>
    <xf numFmtId="177" fontId="27" fillId="0" borderId="6" xfId="5" applyNumberFormat="1" applyBorder="1" applyAlignment="1">
      <alignment horizontal="center" vertical="center"/>
    </xf>
    <xf numFmtId="177" fontId="27" fillId="0" borderId="0" xfId="5" applyNumberFormat="1" applyAlignment="1">
      <alignment horizontal="center" vertical="center"/>
    </xf>
    <xf numFmtId="177" fontId="27" fillId="0" borderId="0" xfId="5" applyNumberFormat="1">
      <alignment vertical="center"/>
    </xf>
    <xf numFmtId="178" fontId="27" fillId="0" borderId="0" xfId="5" applyNumberFormat="1" applyAlignment="1">
      <alignment horizontal="center" vertical="center"/>
    </xf>
    <xf numFmtId="10" fontId="27" fillId="0" borderId="0" xfId="5" applyNumberFormat="1" applyAlignment="1">
      <alignment horizontal="center" vertical="center"/>
    </xf>
    <xf numFmtId="182" fontId="27" fillId="0" borderId="0" xfId="5" applyNumberFormat="1">
      <alignment vertical="center"/>
    </xf>
    <xf numFmtId="182" fontId="27" fillId="0" borderId="0" xfId="5" applyNumberFormat="1" applyAlignment="1">
      <alignment horizontal="center" vertical="center"/>
    </xf>
    <xf numFmtId="0" fontId="29" fillId="6" borderId="6" xfId="5" applyFont="1" applyFill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/>
    </xf>
    <xf numFmtId="0" fontId="42" fillId="0" borderId="6" xfId="0" applyFont="1" applyBorder="1" applyAlignment="1">
      <alignment horizontal="center" vertical="center"/>
    </xf>
    <xf numFmtId="0" fontId="43" fillId="0" borderId="6" xfId="0" applyFont="1" applyBorder="1" applyAlignment="1">
      <alignment horizontal="center" vertical="center" wrapText="1"/>
    </xf>
    <xf numFmtId="0" fontId="32" fillId="0" borderId="0" xfId="6">
      <alignment vertical="center"/>
    </xf>
    <xf numFmtId="0" fontId="33" fillId="0" borderId="6" xfId="6" applyFont="1" applyBorder="1" applyAlignment="1">
      <alignment horizontal="center" vertical="center"/>
    </xf>
    <xf numFmtId="0" fontId="48" fillId="0" borderId="6" xfId="6" applyFont="1" applyBorder="1" applyAlignment="1">
      <alignment horizontal="center" vertical="center"/>
    </xf>
    <xf numFmtId="0" fontId="25" fillId="0" borderId="6" xfId="6" applyFont="1" applyBorder="1" applyAlignment="1">
      <alignment horizontal="center" vertical="center"/>
    </xf>
    <xf numFmtId="0" fontId="37" fillId="0" borderId="6" xfId="6" applyFont="1" applyBorder="1" applyAlignment="1">
      <alignment horizontal="center" vertical="center"/>
    </xf>
    <xf numFmtId="183" fontId="25" fillId="0" borderId="6" xfId="6" applyNumberFormat="1" applyFont="1" applyBorder="1" applyAlignment="1">
      <alignment horizontal="center"/>
    </xf>
    <xf numFmtId="0" fontId="35" fillId="0" borderId="6" xfId="6" applyFont="1" applyBorder="1" applyAlignment="1">
      <alignment horizontal="center" vertical="center"/>
    </xf>
    <xf numFmtId="0" fontId="36" fillId="0" borderId="6" xfId="6" applyFont="1" applyBorder="1" applyAlignment="1">
      <alignment horizontal="center" vertical="center"/>
    </xf>
    <xf numFmtId="0" fontId="32" fillId="0" borderId="0" xfId="6" applyAlignment="1">
      <alignment horizontal="center" vertical="center"/>
    </xf>
    <xf numFmtId="183" fontId="35" fillId="0" borderId="6" xfId="6" applyNumberFormat="1" applyFont="1" applyBorder="1" applyAlignment="1">
      <alignment horizontal="center" vertical="center"/>
    </xf>
    <xf numFmtId="183" fontId="35" fillId="0" borderId="6" xfId="6" applyNumberFormat="1" applyFont="1" applyBorder="1" applyAlignment="1">
      <alignment horizontal="center"/>
    </xf>
    <xf numFmtId="49" fontId="28" fillId="0" borderId="6" xfId="5" applyNumberFormat="1" applyFont="1" applyBorder="1" applyAlignment="1">
      <alignment horizontal="center" vertical="center" wrapText="1"/>
    </xf>
    <xf numFmtId="49" fontId="29" fillId="0" borderId="6" xfId="5" applyNumberFormat="1" applyFont="1" applyBorder="1" applyAlignment="1">
      <alignment horizontal="center" vertical="center" wrapText="1"/>
    </xf>
    <xf numFmtId="0" fontId="27" fillId="7" borderId="6" xfId="5" applyFill="1" applyBorder="1" applyAlignment="1">
      <alignment horizontal="center" vertical="center"/>
    </xf>
    <xf numFmtId="177" fontId="27" fillId="7" borderId="6" xfId="5" applyNumberFormat="1" applyFill="1" applyBorder="1" applyAlignment="1">
      <alignment horizontal="center" vertical="center"/>
    </xf>
    <xf numFmtId="177" fontId="27" fillId="7" borderId="0" xfId="5" applyNumberFormat="1" applyFill="1" applyAlignment="1">
      <alignment horizontal="center" vertical="center"/>
    </xf>
    <xf numFmtId="10" fontId="27" fillId="7" borderId="0" xfId="5" applyNumberFormat="1" applyFill="1" applyAlignment="1">
      <alignment horizontal="center" vertical="center"/>
    </xf>
    <xf numFmtId="178" fontId="27" fillId="7" borderId="0" xfId="5" applyNumberFormat="1" applyFill="1" applyAlignment="1">
      <alignment horizontal="center" vertical="center"/>
    </xf>
    <xf numFmtId="182" fontId="27" fillId="7" borderId="0" xfId="5" applyNumberFormat="1" applyFill="1" applyAlignment="1">
      <alignment horizontal="center" vertical="center"/>
    </xf>
    <xf numFmtId="0" fontId="27" fillId="7" borderId="0" xfId="5" applyFill="1" applyAlignment="1">
      <alignment horizontal="center" vertical="center"/>
    </xf>
    <xf numFmtId="0" fontId="55" fillId="0" borderId="0" xfId="3" applyFont="1" applyAlignment="1">
      <alignment horizontal="center" vertical="center"/>
    </xf>
    <xf numFmtId="0" fontId="20" fillId="0" borderId="0" xfId="3" applyAlignment="1">
      <alignment horizontal="center" vertical="center"/>
    </xf>
    <xf numFmtId="0" fontId="25" fillId="0" borderId="0" xfId="4" applyFont="1" applyAlignment="1">
      <alignment horizontal="center" vertical="center"/>
    </xf>
    <xf numFmtId="181" fontId="15" fillId="0" borderId="1" xfId="0" applyNumberFormat="1" applyFont="1" applyBorder="1" applyAlignment="1">
      <alignment horizontal="center" vertical="center"/>
    </xf>
    <xf numFmtId="181" fontId="14" fillId="0" borderId="1" xfId="0" applyNumberFormat="1" applyFont="1" applyBorder="1" applyAlignment="1">
      <alignment horizontal="center" vertical="center"/>
    </xf>
    <xf numFmtId="181" fontId="14" fillId="0" borderId="2" xfId="0" applyNumberFormat="1" applyFont="1" applyBorder="1" applyAlignment="1">
      <alignment horizontal="center" vertical="center"/>
    </xf>
    <xf numFmtId="181" fontId="7" fillId="0" borderId="1" xfId="0" applyNumberFormat="1" applyFont="1" applyBorder="1" applyAlignment="1">
      <alignment horizontal="center" vertical="center"/>
    </xf>
    <xf numFmtId="181" fontId="10" fillId="0" borderId="1" xfId="0" applyNumberFormat="1" applyFont="1" applyBorder="1" applyAlignment="1">
      <alignment horizontal="center" vertical="center"/>
    </xf>
    <xf numFmtId="181" fontId="3" fillId="0" borderId="0" xfId="0" applyNumberFormat="1" applyFont="1" applyAlignment="1">
      <alignment horizontal="center" vertical="center"/>
    </xf>
    <xf numFmtId="182" fontId="14" fillId="0" borderId="1" xfId="0" applyNumberFormat="1" applyFont="1" applyBorder="1" applyAlignment="1">
      <alignment horizontal="center" vertical="center"/>
    </xf>
    <xf numFmtId="182" fontId="3" fillId="0" borderId="0" xfId="0" applyNumberFormat="1" applyFont="1" applyAlignment="1">
      <alignment horizontal="center" vertical="center"/>
    </xf>
    <xf numFmtId="179" fontId="44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178" fontId="7" fillId="0" borderId="1" xfId="0" applyNumberFormat="1" applyFont="1" applyBorder="1" applyAlignment="1">
      <alignment horizontal="center" vertical="center"/>
    </xf>
    <xf numFmtId="178" fontId="12" fillId="0" borderId="1" xfId="2" applyNumberFormat="1" applyFont="1" applyBorder="1" applyAlignment="1">
      <alignment horizontal="center" vertical="center"/>
    </xf>
    <xf numFmtId="182" fontId="7" fillId="0" borderId="1" xfId="0" applyNumberFormat="1" applyFont="1" applyBorder="1" applyAlignment="1">
      <alignment horizontal="center" vertical="center"/>
    </xf>
    <xf numFmtId="179" fontId="7" fillId="4" borderId="1" xfId="0" applyNumberFormat="1" applyFont="1" applyFill="1" applyBorder="1" applyAlignment="1">
      <alignment horizontal="center" vertical="center"/>
    </xf>
    <xf numFmtId="179" fontId="14" fillId="4" borderId="1" xfId="0" applyNumberFormat="1" applyFont="1" applyFill="1" applyBorder="1" applyAlignment="1">
      <alignment horizontal="center" vertical="center"/>
    </xf>
    <xf numFmtId="179" fontId="3" fillId="4" borderId="0" xfId="0" applyNumberFormat="1" applyFont="1" applyFill="1" applyAlignment="1">
      <alignment vertical="center"/>
    </xf>
    <xf numFmtId="179" fontId="3" fillId="4" borderId="0" xfId="0" applyNumberFormat="1" applyFont="1" applyFill="1" applyAlignment="1">
      <alignment horizontal="center" vertical="center"/>
    </xf>
    <xf numFmtId="177" fontId="15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horizontal="center" vertical="center"/>
    </xf>
    <xf numFmtId="177" fontId="14" fillId="0" borderId="6" xfId="0" applyNumberFormat="1" applyFont="1" applyBorder="1" applyAlignment="1">
      <alignment vertical="center"/>
    </xf>
    <xf numFmtId="177" fontId="7" fillId="0" borderId="6" xfId="0" applyNumberFormat="1" applyFont="1" applyBorder="1" applyAlignment="1">
      <alignment horizontal="center" vertical="center"/>
    </xf>
    <xf numFmtId="177" fontId="3" fillId="0" borderId="0" xfId="0" applyNumberFormat="1" applyFont="1" applyAlignment="1">
      <alignment horizontal="center" vertical="center"/>
    </xf>
    <xf numFmtId="178" fontId="7" fillId="4" borderId="6" xfId="0" applyNumberFormat="1" applyFont="1" applyFill="1" applyBorder="1" applyAlignment="1">
      <alignment horizontal="center" vertical="center"/>
    </xf>
    <xf numFmtId="177" fontId="10" fillId="0" borderId="1" xfId="0" applyNumberFormat="1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59" fillId="0" borderId="6" xfId="0" applyFont="1" applyBorder="1" applyAlignment="1">
      <alignment horizontal="center" vertical="center"/>
    </xf>
    <xf numFmtId="49" fontId="60" fillId="2" borderId="6" xfId="0" applyNumberFormat="1" applyFont="1" applyFill="1" applyBorder="1" applyAlignment="1">
      <alignment horizontal="center" vertical="center"/>
    </xf>
    <xf numFmtId="178" fontId="62" fillId="0" borderId="6" xfId="0" applyNumberFormat="1" applyFont="1" applyBorder="1" applyAlignment="1">
      <alignment horizontal="center" vertical="center"/>
    </xf>
    <xf numFmtId="177" fontId="62" fillId="0" borderId="6" xfId="0" applyNumberFormat="1" applyFont="1" applyBorder="1" applyAlignment="1">
      <alignment horizontal="center" vertical="center"/>
    </xf>
    <xf numFmtId="178" fontId="44" fillId="0" borderId="6" xfId="0" applyNumberFormat="1" applyFont="1" applyBorder="1" applyAlignment="1">
      <alignment horizontal="center" vertical="center"/>
    </xf>
    <xf numFmtId="49" fontId="60" fillId="2" borderId="6" xfId="0" applyNumberFormat="1" applyFont="1" applyFill="1" applyBorder="1" applyAlignment="1">
      <alignment horizontal="center" vertical="center" wrapText="1" shrinkToFit="1"/>
    </xf>
    <xf numFmtId="177" fontId="10" fillId="0" borderId="6" xfId="0" applyNumberFormat="1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62" fillId="8" borderId="6" xfId="2" applyFont="1" applyFill="1" applyBorder="1" applyAlignment="1">
      <alignment horizontal="center" vertical="center"/>
    </xf>
    <xf numFmtId="0" fontId="59" fillId="8" borderId="6" xfId="2" applyFont="1" applyFill="1" applyBorder="1" applyAlignment="1">
      <alignment horizontal="center" vertical="center"/>
    </xf>
    <xf numFmtId="0" fontId="70" fillId="8" borderId="6" xfId="2" applyFont="1" applyFill="1" applyBorder="1" applyAlignment="1">
      <alignment horizontal="center" vertical="center"/>
    </xf>
    <xf numFmtId="0" fontId="59" fillId="0" borderId="6" xfId="2" applyFont="1" applyBorder="1" applyAlignment="1">
      <alignment horizontal="center" vertical="center" wrapText="1"/>
    </xf>
    <xf numFmtId="0" fontId="62" fillId="9" borderId="6" xfId="2" applyFont="1" applyFill="1" applyBorder="1" applyAlignment="1">
      <alignment horizontal="center" vertical="center"/>
    </xf>
    <xf numFmtId="0" fontId="59" fillId="9" borderId="6" xfId="2" applyFont="1" applyFill="1" applyBorder="1" applyAlignment="1">
      <alignment horizontal="center" vertical="center"/>
    </xf>
    <xf numFmtId="0" fontId="62" fillId="10" borderId="6" xfId="2" applyFont="1" applyFill="1" applyBorder="1" applyAlignment="1">
      <alignment horizontal="center" vertical="center"/>
    </xf>
    <xf numFmtId="0" fontId="62" fillId="11" borderId="6" xfId="2" applyFont="1" applyFill="1" applyBorder="1" applyAlignment="1">
      <alignment horizontal="center" vertical="center"/>
    </xf>
    <xf numFmtId="0" fontId="69" fillId="11" borderId="6" xfId="2" applyFont="1" applyFill="1" applyBorder="1" applyAlignment="1">
      <alignment horizontal="center" vertical="center"/>
    </xf>
    <xf numFmtId="2" fontId="59" fillId="8" borderId="6" xfId="2" applyNumberFormat="1" applyFont="1" applyFill="1" applyBorder="1" applyAlignment="1">
      <alignment horizontal="center" vertical="center"/>
    </xf>
    <xf numFmtId="2" fontId="62" fillId="10" borderId="6" xfId="2" applyNumberFormat="1" applyFont="1" applyFill="1" applyBorder="1" applyAlignment="1">
      <alignment horizontal="center" vertical="center"/>
    </xf>
    <xf numFmtId="0" fontId="59" fillId="12" borderId="6" xfId="2" applyFont="1" applyFill="1" applyBorder="1" applyAlignment="1">
      <alignment horizontal="center" vertical="center"/>
    </xf>
    <xf numFmtId="0" fontId="62" fillId="12" borderId="6" xfId="2" applyFont="1" applyFill="1" applyBorder="1" applyAlignment="1">
      <alignment horizontal="center" vertical="center"/>
    </xf>
    <xf numFmtId="184" fontId="59" fillId="8" borderId="6" xfId="2" applyNumberFormat="1" applyFont="1" applyFill="1" applyBorder="1" applyAlignment="1">
      <alignment horizontal="center" vertical="center"/>
    </xf>
    <xf numFmtId="0" fontId="62" fillId="0" borderId="0" xfId="2" applyFont="1"/>
    <xf numFmtId="0" fontId="59" fillId="0" borderId="0" xfId="2" applyFont="1"/>
    <xf numFmtId="0" fontId="62" fillId="0" borderId="0" xfId="0" applyFont="1"/>
    <xf numFmtId="0" fontId="59" fillId="0" borderId="0" xfId="0" applyFont="1"/>
    <xf numFmtId="0" fontId="76" fillId="0" borderId="6" xfId="5" applyFont="1" applyBorder="1" applyAlignment="1">
      <alignment horizontal="center" vertical="center" wrapText="1"/>
    </xf>
    <xf numFmtId="178" fontId="15" fillId="0" borderId="6" xfId="0" applyNumberFormat="1" applyFont="1" applyBorder="1" applyAlignment="1">
      <alignment horizontal="center" vertical="center"/>
    </xf>
    <xf numFmtId="185" fontId="10" fillId="0" borderId="1" xfId="0" applyNumberFormat="1" applyFont="1" applyBorder="1" applyAlignment="1">
      <alignment horizontal="center" vertical="center"/>
    </xf>
    <xf numFmtId="185" fontId="7" fillId="0" borderId="1" xfId="0" applyNumberFormat="1" applyFont="1" applyBorder="1" applyAlignment="1">
      <alignment horizontal="center" vertical="center"/>
    </xf>
    <xf numFmtId="185" fontId="10" fillId="0" borderId="1" xfId="0" applyNumberFormat="1" applyFont="1" applyBorder="1" applyAlignment="1">
      <alignment horizontal="center"/>
    </xf>
    <xf numFmtId="185" fontId="7" fillId="4" borderId="1" xfId="0" applyNumberFormat="1" applyFont="1" applyFill="1" applyBorder="1" applyAlignment="1">
      <alignment horizontal="center" vertical="center"/>
    </xf>
    <xf numFmtId="185" fontId="7" fillId="3" borderId="6" xfId="0" applyNumberFormat="1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2" fontId="77" fillId="8" borderId="6" xfId="2" applyNumberFormat="1" applyFont="1" applyFill="1" applyBorder="1" applyAlignment="1">
      <alignment horizontal="center" vertical="center"/>
    </xf>
    <xf numFmtId="0" fontId="77" fillId="8" borderId="6" xfId="2" applyFont="1" applyFill="1" applyBorder="1" applyAlignment="1">
      <alignment horizontal="center" vertical="center"/>
    </xf>
    <xf numFmtId="181" fontId="14" fillId="0" borderId="1" xfId="0" applyNumberFormat="1" applyFont="1" applyBorder="1" applyAlignment="1">
      <alignment horizontal="center"/>
    </xf>
    <xf numFmtId="181" fontId="11" fillId="0" borderId="1" xfId="0" applyNumberFormat="1" applyFont="1" applyBorder="1" applyAlignment="1">
      <alignment horizontal="center" vertical="center"/>
    </xf>
    <xf numFmtId="181" fontId="12" fillId="0" borderId="1" xfId="2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9" fontId="65" fillId="0" borderId="6" xfId="4" applyNumberFormat="1" applyFont="1" applyBorder="1" applyAlignment="1">
      <alignment horizontal="center" vertical="center"/>
    </xf>
    <xf numFmtId="179" fontId="24" fillId="0" borderId="6" xfId="4" applyNumberFormat="1" applyFont="1" applyBorder="1" applyAlignment="1">
      <alignment horizontal="center" vertical="center"/>
    </xf>
    <xf numFmtId="0" fontId="66" fillId="0" borderId="6" xfId="2" applyFont="1" applyBorder="1" applyAlignment="1">
      <alignment horizontal="center" vertical="center"/>
    </xf>
    <xf numFmtId="0" fontId="73" fillId="8" borderId="0" xfId="2" applyFont="1" applyFill="1" applyAlignment="1">
      <alignment vertical="center" wrapText="1"/>
    </xf>
    <xf numFmtId="0" fontId="28" fillId="0" borderId="6" xfId="5" applyFont="1" applyBorder="1" applyAlignment="1">
      <alignment horizontal="center" vertical="center" wrapText="1"/>
    </xf>
    <xf numFmtId="0" fontId="27" fillId="0" borderId="0" xfId="5" applyAlignment="1">
      <alignment horizontal="center" vertical="center"/>
    </xf>
    <xf numFmtId="0" fontId="28" fillId="0" borderId="6" xfId="5" applyFont="1" applyBorder="1" applyAlignment="1">
      <alignment horizontal="left" vertical="top" wrapText="1"/>
    </xf>
    <xf numFmtId="0" fontId="27" fillId="0" borderId="0" xfId="5">
      <alignment vertical="center"/>
    </xf>
    <xf numFmtId="0" fontId="0" fillId="0" borderId="6" xfId="0" applyBorder="1" applyAlignment="1">
      <alignment horizontal="center" vertical="center" wrapText="1"/>
    </xf>
    <xf numFmtId="0" fontId="35" fillId="0" borderId="6" xfId="6" applyFont="1" applyBorder="1" applyAlignment="1">
      <alignment horizontal="center" vertical="center"/>
    </xf>
    <xf numFmtId="0" fontId="35" fillId="0" borderId="6" xfId="6" applyFont="1" applyBorder="1">
      <alignment vertical="center"/>
    </xf>
    <xf numFmtId="0" fontId="52" fillId="0" borderId="0" xfId="6" applyFont="1" applyAlignment="1">
      <alignment horizontal="center" vertical="center"/>
    </xf>
    <xf numFmtId="0" fontId="32" fillId="0" borderId="0" xfId="6">
      <alignment vertical="center"/>
    </xf>
    <xf numFmtId="0" fontId="53" fillId="0" borderId="0" xfId="6" applyFont="1" applyAlignment="1">
      <alignment horizontal="center" vertical="center"/>
    </xf>
    <xf numFmtId="0" fontId="45" fillId="0" borderId="6" xfId="6" applyFont="1" applyBorder="1" applyAlignment="1">
      <alignment horizontal="center" vertical="center"/>
    </xf>
    <xf numFmtId="0" fontId="47" fillId="0" borderId="6" xfId="6" applyFont="1" applyBorder="1">
      <alignment vertical="center"/>
    </xf>
    <xf numFmtId="0" fontId="78" fillId="0" borderId="2" xfId="7" applyFont="1" applyBorder="1" applyAlignment="1">
      <alignment horizontal="center" vertical="center"/>
    </xf>
    <xf numFmtId="0" fontId="78" fillId="0" borderId="3" xfId="7" applyFont="1" applyBorder="1" applyAlignment="1">
      <alignment horizontal="center" vertical="center"/>
    </xf>
    <xf numFmtId="0" fontId="78" fillId="0" borderId="4" xfId="7" applyFont="1" applyBorder="1" applyAlignment="1">
      <alignment horizontal="center" vertical="center"/>
    </xf>
    <xf numFmtId="0" fontId="2" fillId="0" borderId="0" xfId="7">
      <alignment vertical="center"/>
    </xf>
    <xf numFmtId="0" fontId="78" fillId="0" borderId="1" xfId="7" applyFont="1" applyBorder="1" applyAlignment="1">
      <alignment horizontal="center" vertical="center"/>
    </xf>
    <xf numFmtId="0" fontId="79" fillId="0" borderId="1" xfId="8" applyFont="1" applyBorder="1" applyAlignment="1">
      <alignment horizontal="center" vertical="center"/>
    </xf>
    <xf numFmtId="0" fontId="80" fillId="0" borderId="1" xfId="8" applyFont="1" applyBorder="1" applyAlignment="1">
      <alignment horizontal="center" vertical="center"/>
    </xf>
    <xf numFmtId="0" fontId="78" fillId="0" borderId="1" xfId="9" applyFont="1" applyBorder="1" applyAlignment="1">
      <alignment horizontal="center" vertical="center"/>
    </xf>
    <xf numFmtId="0" fontId="79" fillId="0" borderId="1" xfId="7" applyFont="1" applyBorder="1" applyAlignment="1">
      <alignment horizontal="center" vertical="center"/>
    </xf>
    <xf numFmtId="0" fontId="80" fillId="0" borderId="1" xfId="7" applyFont="1" applyBorder="1" applyAlignment="1">
      <alignment horizontal="center" vertical="center"/>
    </xf>
    <xf numFmtId="0" fontId="80" fillId="0" borderId="1" xfId="9" applyFont="1" applyBorder="1" applyAlignment="1">
      <alignment horizontal="center" vertical="center"/>
    </xf>
    <xf numFmtId="0" fontId="79" fillId="0" borderId="1" xfId="9" applyFont="1" applyBorder="1" applyAlignment="1">
      <alignment horizontal="center" vertical="center"/>
    </xf>
    <xf numFmtId="0" fontId="80" fillId="0" borderId="1" xfId="7" applyFont="1" applyBorder="1" applyAlignment="1">
      <alignment horizontal="center" vertical="center" wrapText="1"/>
    </xf>
    <xf numFmtId="0" fontId="2" fillId="0" borderId="0" xfId="7" applyAlignment="1">
      <alignment horizontal="center" vertical="center"/>
    </xf>
    <xf numFmtId="186" fontId="62" fillId="10" borderId="6" xfId="2" applyNumberFormat="1" applyFont="1" applyFill="1" applyBorder="1" applyAlignment="1">
      <alignment horizontal="center" vertical="center"/>
    </xf>
    <xf numFmtId="1" fontId="62" fillId="10" borderId="6" xfId="2" applyNumberFormat="1" applyFont="1" applyFill="1" applyBorder="1" applyAlignment="1">
      <alignment horizontal="center" vertical="center"/>
    </xf>
  </cellXfs>
  <cellStyles count="10">
    <cellStyle name="常规" xfId="0" builtinId="0"/>
    <cellStyle name="常规 2" xfId="3" xr:uid="{B5CB4A58-ACB2-48B5-9BEA-AB1F11090394}"/>
    <cellStyle name="常规 3" xfId="2" xr:uid="{C6390719-4D03-4D39-9E20-E5221E0917EB}"/>
    <cellStyle name="常规 3 2" xfId="9" xr:uid="{CA7A3ABB-8EC7-4F5A-86D9-79DC53F7312D}"/>
    <cellStyle name="常规 4" xfId="1" xr:uid="{69DD4AC1-1477-4B09-A244-5442709608F2}"/>
    <cellStyle name="常规 5" xfId="4" xr:uid="{38DEEA5B-69EF-4028-A0FA-CDD9768EF4FC}"/>
    <cellStyle name="常规 6" xfId="5" xr:uid="{5C916AFF-419F-441D-8BD4-31C147F766B2}"/>
    <cellStyle name="常规 7" xfId="6" xr:uid="{3D9A9EB2-5A71-436D-8CA0-5AD703CA38E9}"/>
    <cellStyle name="常规 7 2" xfId="8" xr:uid="{559CF155-6751-4EFB-BAB1-F2041922D9C7}"/>
    <cellStyle name="常规 8" xfId="7" xr:uid="{74C04B7E-A1A5-48F0-B464-8B6DF473C3C9}"/>
  </cellStyles>
  <dxfs count="13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5700"/>
      </font>
      <fill>
        <patternFill>
          <bgColor rgb="FFFFEB9C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F62"/>
  <sheetViews>
    <sheetView tabSelected="1" zoomScale="40" zoomScaleNormal="40" workbookViewId="0">
      <pane xSplit="3" ySplit="4" topLeftCell="F5" activePane="bottomRight" state="frozenSplit"/>
      <selection pane="topRight" activeCell="D1" sqref="D1"/>
      <selection pane="bottomLeft" activeCell="A5" sqref="A5"/>
      <selection pane="bottomRight" activeCell="L40" sqref="K40:L41"/>
    </sheetView>
  </sheetViews>
  <sheetFormatPr defaultRowHeight="15.6"/>
  <cols>
    <col min="1" max="1" width="13.88671875" style="28" bestFit="1" customWidth="1"/>
    <col min="2" max="2" width="20.109375" style="28" bestFit="1" customWidth="1"/>
    <col min="3" max="3" width="13" style="28" bestFit="1" customWidth="1"/>
    <col min="4" max="4" width="18.109375" style="5" bestFit="1" customWidth="1"/>
    <col min="5" max="5" width="66.44140625" style="5" bestFit="1" customWidth="1"/>
    <col min="6" max="7" width="43.33203125" style="5" bestFit="1" customWidth="1"/>
    <col min="8" max="8" width="10.6640625" style="43" bestFit="1" customWidth="1"/>
    <col min="9" max="9" width="20.5546875" style="43" bestFit="1" customWidth="1"/>
    <col min="10" max="11" width="10.6640625" style="91" bestFit="1" customWidth="1"/>
    <col min="12" max="13" width="18.109375" style="15" bestFit="1" customWidth="1"/>
    <col min="14" max="14" width="15.6640625" style="93" bestFit="1" customWidth="1"/>
    <col min="15" max="15" width="10.6640625" style="91" bestFit="1" customWidth="1"/>
    <col min="16" max="16" width="23.5546875" style="102" bestFit="1" customWidth="1"/>
    <col min="17" max="17" width="15.6640625" style="6" bestFit="1" customWidth="1"/>
    <col min="18" max="20" width="15.109375" style="5" bestFit="1" customWidth="1"/>
    <col min="21" max="21" width="26.44140625" style="5" bestFit="1" customWidth="1"/>
    <col min="22" max="22" width="15.109375" style="8" bestFit="1" customWidth="1"/>
    <col min="23" max="23" width="15.6640625" style="15" bestFit="1" customWidth="1"/>
    <col min="24" max="24" width="15.6640625" style="15" customWidth="1"/>
    <col min="25" max="25" width="15.6640625" style="5" customWidth="1"/>
    <col min="26" max="26" width="11.109375" style="108" bestFit="1" customWidth="1"/>
    <col min="27" max="27" width="10.6640625" style="108" bestFit="1" customWidth="1"/>
    <col min="28" max="28" width="15.109375" style="8" bestFit="1" customWidth="1"/>
    <col min="29" max="29" width="15.109375" style="7" bestFit="1" customWidth="1"/>
    <col min="30" max="30" width="8.88671875" style="2"/>
    <col min="31" max="31" width="33.109375" style="2" bestFit="1" customWidth="1"/>
    <col min="32" max="32" width="30.77734375" style="2" bestFit="1" customWidth="1"/>
    <col min="33" max="16384" width="8.88671875" style="2"/>
  </cols>
  <sheetData>
    <row r="1" spans="1:32" ht="17.399999999999999">
      <c r="A1" s="16"/>
      <c r="B1" s="16"/>
      <c r="C1" s="16"/>
      <c r="D1" s="152" t="s">
        <v>127</v>
      </c>
      <c r="E1" s="152"/>
      <c r="F1" s="152"/>
      <c r="G1" s="152"/>
      <c r="H1" s="152"/>
      <c r="I1" s="152"/>
      <c r="J1" s="152"/>
      <c r="K1" s="152"/>
      <c r="L1" s="152"/>
      <c r="M1" s="152"/>
      <c r="N1" s="152"/>
      <c r="O1" s="152"/>
      <c r="P1" s="152"/>
      <c r="Q1" s="153" t="s">
        <v>672</v>
      </c>
      <c r="R1" s="154"/>
      <c r="S1" s="154"/>
      <c r="T1" s="154"/>
      <c r="U1" s="154"/>
      <c r="V1" s="155"/>
      <c r="W1" s="152" t="s">
        <v>128</v>
      </c>
      <c r="X1" s="156"/>
      <c r="Y1" s="156"/>
      <c r="Z1" s="152"/>
      <c r="AA1" s="152"/>
      <c r="AB1" s="152"/>
      <c r="AC1" s="17" t="s">
        <v>129</v>
      </c>
      <c r="AE1" s="2" t="s">
        <v>616</v>
      </c>
      <c r="AF1" s="2" t="s">
        <v>617</v>
      </c>
    </row>
    <row r="2" spans="1:32" ht="17.399999999999999">
      <c r="A2" s="16"/>
      <c r="B2" s="16"/>
      <c r="C2" s="16"/>
      <c r="D2" s="152" t="s">
        <v>130</v>
      </c>
      <c r="E2" s="152"/>
      <c r="F2" s="152"/>
      <c r="G2" s="152"/>
      <c r="H2" s="152"/>
      <c r="I2" s="152"/>
      <c r="J2" s="86" t="s">
        <v>595</v>
      </c>
      <c r="K2" s="87" t="s">
        <v>131</v>
      </c>
      <c r="L2" s="95" t="s">
        <v>132</v>
      </c>
      <c r="M2" s="20" t="s">
        <v>596</v>
      </c>
      <c r="N2" s="92" t="s">
        <v>133</v>
      </c>
      <c r="O2" s="88" t="s">
        <v>134</v>
      </c>
      <c r="P2" s="100" t="s">
        <v>135</v>
      </c>
      <c r="Q2" s="19"/>
      <c r="R2" s="152" t="s">
        <v>136</v>
      </c>
      <c r="S2" s="152"/>
      <c r="T2" s="152"/>
      <c r="U2" s="16"/>
      <c r="V2" s="18" t="s">
        <v>137</v>
      </c>
      <c r="W2" s="20" t="s">
        <v>116</v>
      </c>
      <c r="X2" s="139" t="s">
        <v>836</v>
      </c>
      <c r="Y2" s="21" t="s">
        <v>118</v>
      </c>
      <c r="Z2" s="103" t="s">
        <v>117</v>
      </c>
      <c r="AA2" s="104" t="s">
        <v>138</v>
      </c>
      <c r="AB2" s="18" t="s">
        <v>139</v>
      </c>
      <c r="AC2" s="17"/>
    </row>
    <row r="3" spans="1:32" ht="17.399999999999999">
      <c r="A3" s="16"/>
      <c r="B3" s="16"/>
      <c r="C3" s="16" t="s">
        <v>140</v>
      </c>
      <c r="D3" s="152" t="s">
        <v>141</v>
      </c>
      <c r="E3" s="152"/>
      <c r="F3" s="152"/>
      <c r="G3" s="152"/>
      <c r="H3" s="42" t="s">
        <v>142</v>
      </c>
      <c r="I3" s="42"/>
      <c r="J3" s="87"/>
      <c r="K3" s="87"/>
      <c r="L3" s="95"/>
      <c r="M3" s="95"/>
      <c r="N3" s="92"/>
      <c r="O3" s="88"/>
      <c r="P3" s="100"/>
      <c r="Q3" s="19" t="s">
        <v>143</v>
      </c>
      <c r="R3" s="16" t="s">
        <v>144</v>
      </c>
      <c r="S3" s="16" t="s">
        <v>145</v>
      </c>
      <c r="T3" s="16" t="s">
        <v>136</v>
      </c>
      <c r="U3" s="60" t="s">
        <v>515</v>
      </c>
      <c r="V3" s="18"/>
      <c r="W3" s="22"/>
      <c r="X3" s="22"/>
      <c r="Y3" s="10"/>
      <c r="Z3" s="105"/>
      <c r="AA3" s="104"/>
      <c r="AB3" s="18"/>
      <c r="AC3" s="17"/>
    </row>
    <row r="4" spans="1:32" ht="17.399999999999999">
      <c r="A4" s="16" t="s">
        <v>146</v>
      </c>
      <c r="B4" s="16" t="s">
        <v>147</v>
      </c>
      <c r="C4" s="16"/>
      <c r="D4" s="16" t="s">
        <v>148</v>
      </c>
      <c r="E4" s="16" t="s">
        <v>149</v>
      </c>
      <c r="F4" s="16" t="s">
        <v>150</v>
      </c>
      <c r="G4" s="16" t="s">
        <v>151</v>
      </c>
      <c r="H4" s="42"/>
      <c r="I4" s="42" t="s">
        <v>130</v>
      </c>
      <c r="J4" s="87"/>
      <c r="K4" s="87"/>
      <c r="L4" s="95"/>
      <c r="M4" s="95"/>
      <c r="N4" s="92"/>
      <c r="O4" s="88"/>
      <c r="P4" s="100"/>
      <c r="Q4" s="23"/>
      <c r="R4" s="16"/>
      <c r="S4" s="16"/>
      <c r="T4" s="16"/>
      <c r="U4" s="16"/>
      <c r="V4" s="18"/>
      <c r="W4" s="24"/>
      <c r="X4" s="24"/>
      <c r="Y4" s="13"/>
      <c r="Z4" s="106"/>
      <c r="AA4" s="104"/>
      <c r="AB4" s="18"/>
      <c r="AC4" s="17"/>
    </row>
    <row r="5" spans="1:32" ht="17.399999999999999">
      <c r="A5" s="25">
        <v>2020010644</v>
      </c>
      <c r="B5" s="25" t="s">
        <v>152</v>
      </c>
      <c r="C5" s="25" t="s">
        <v>153</v>
      </c>
      <c r="D5" s="61">
        <f t="shared" ref="D5:D61" si="0">E5+F5+G5</f>
        <v>98</v>
      </c>
      <c r="E5" s="61">
        <v>44</v>
      </c>
      <c r="F5" s="61">
        <v>25</v>
      </c>
      <c r="G5" s="61">
        <v>29</v>
      </c>
      <c r="H5" s="40">
        <v>94.15384615384616</v>
      </c>
      <c r="I5" s="94">
        <f>0.4*D5+H5*0.6</f>
        <v>95.692307692307708</v>
      </c>
      <c r="J5" s="89"/>
      <c r="K5" s="89"/>
      <c r="L5" s="87"/>
      <c r="M5" s="96"/>
      <c r="N5" s="98"/>
      <c r="O5" s="110"/>
      <c r="P5" s="99">
        <f>I5+J5+K5+L5+M5+N5+O5</f>
        <v>95.692307692307708</v>
      </c>
      <c r="Q5" s="4">
        <v>0.27272727272727271</v>
      </c>
      <c r="R5" s="140">
        <v>54.8</v>
      </c>
      <c r="S5" s="142">
        <v>84</v>
      </c>
      <c r="T5" s="140">
        <f>R5*0.8+S5*0.2</f>
        <v>60.64</v>
      </c>
      <c r="U5" s="1"/>
      <c r="V5" s="143">
        <f>T5+U5</f>
        <v>60.64</v>
      </c>
      <c r="W5" s="14">
        <v>60</v>
      </c>
      <c r="X5" s="14">
        <v>100</v>
      </c>
      <c r="Y5" s="12" t="s">
        <v>671</v>
      </c>
      <c r="Z5" s="9"/>
      <c r="AA5" s="107"/>
      <c r="AB5" s="109">
        <f>W5*0.6+X5*0.4+Z5+AA5</f>
        <v>76</v>
      </c>
      <c r="AC5" s="144">
        <f>AB5*0.1+V5*0.7+P5*0.2</f>
        <v>69.186461538461543</v>
      </c>
      <c r="AE5" s="2" t="s">
        <v>610</v>
      </c>
      <c r="AF5" s="2" t="s">
        <v>610</v>
      </c>
    </row>
    <row r="6" spans="1:32" ht="17.399999999999999">
      <c r="A6" s="25" t="s">
        <v>2</v>
      </c>
      <c r="B6" s="25" t="s">
        <v>154</v>
      </c>
      <c r="C6" s="25" t="s">
        <v>153</v>
      </c>
      <c r="D6" s="61">
        <f t="shared" si="0"/>
        <v>99</v>
      </c>
      <c r="E6" s="62">
        <v>45</v>
      </c>
      <c r="F6" s="62">
        <v>25</v>
      </c>
      <c r="G6" s="62">
        <v>29</v>
      </c>
      <c r="H6" s="40">
        <v>96.56</v>
      </c>
      <c r="I6" s="94">
        <f t="shared" ref="I6:I61" si="1">0.4*D6+H6*0.6</f>
        <v>97.536000000000001</v>
      </c>
      <c r="J6" s="89"/>
      <c r="K6" s="89"/>
      <c r="L6" s="87">
        <v>4</v>
      </c>
      <c r="M6" s="96"/>
      <c r="N6" s="98"/>
      <c r="O6" s="110">
        <v>4</v>
      </c>
      <c r="P6" s="99">
        <f t="shared" ref="P6:P61" si="2">I6+J6+K6+L6+M6+N6+O6</f>
        <v>105.536</v>
      </c>
      <c r="Q6" s="4">
        <v>1</v>
      </c>
      <c r="R6" s="140">
        <v>92.107142857142861</v>
      </c>
      <c r="S6" s="142">
        <v>95</v>
      </c>
      <c r="T6" s="140">
        <f t="shared" ref="T6:T61" si="3">R6*0.8+S6*0.2</f>
        <v>92.685714285714297</v>
      </c>
      <c r="U6" s="1">
        <f>6+8</f>
        <v>14</v>
      </c>
      <c r="V6" s="143">
        <f t="shared" ref="V6:V61" si="4">T6+U6</f>
        <v>106.6857142857143</v>
      </c>
      <c r="W6" s="14">
        <v>60.8</v>
      </c>
      <c r="X6" s="14">
        <v>100</v>
      </c>
      <c r="Y6" s="32"/>
      <c r="Z6" s="11"/>
      <c r="AA6" s="107"/>
      <c r="AB6" s="109">
        <f t="shared" ref="AB6:AB61" si="5">W6*0.6+X6*0.4+Z6+AA6</f>
        <v>76.47999999999999</v>
      </c>
      <c r="AC6" s="144">
        <f t="shared" ref="AC6:AC61" si="6">AB6*0.1+V6*0.7+P6*0.2</f>
        <v>103.43520000000001</v>
      </c>
      <c r="AE6" s="2" t="s">
        <v>611</v>
      </c>
      <c r="AF6" s="2" t="s">
        <v>611</v>
      </c>
    </row>
    <row r="7" spans="1:32" ht="17.399999999999999">
      <c r="A7" s="25" t="s">
        <v>4</v>
      </c>
      <c r="B7" s="26" t="s">
        <v>155</v>
      </c>
      <c r="C7" s="27" t="s">
        <v>156</v>
      </c>
      <c r="D7" s="61">
        <f t="shared" si="0"/>
        <v>94</v>
      </c>
      <c r="E7" s="62">
        <v>45</v>
      </c>
      <c r="F7" s="62">
        <v>20</v>
      </c>
      <c r="G7" s="62">
        <v>29</v>
      </c>
      <c r="H7" s="40">
        <v>95.24</v>
      </c>
      <c r="I7" s="94">
        <f t="shared" si="1"/>
        <v>94.744</v>
      </c>
      <c r="J7" s="89"/>
      <c r="K7" s="89"/>
      <c r="L7" s="87">
        <v>1</v>
      </c>
      <c r="M7" s="96"/>
      <c r="N7" s="98"/>
      <c r="O7" s="110"/>
      <c r="P7" s="99">
        <f t="shared" si="2"/>
        <v>95.744</v>
      </c>
      <c r="Q7" s="4">
        <v>0.24</v>
      </c>
      <c r="R7" s="140">
        <v>58.015151515151516</v>
      </c>
      <c r="S7" s="142">
        <v>53.857142857142854</v>
      </c>
      <c r="T7" s="140">
        <f t="shared" si="3"/>
        <v>57.183549783549786</v>
      </c>
      <c r="U7" s="1"/>
      <c r="V7" s="143">
        <f t="shared" si="4"/>
        <v>57.183549783549786</v>
      </c>
      <c r="W7" s="14">
        <v>73.8</v>
      </c>
      <c r="X7" s="14">
        <v>100</v>
      </c>
      <c r="Y7" s="32"/>
      <c r="Z7" s="11"/>
      <c r="AA7" s="107"/>
      <c r="AB7" s="109">
        <f t="shared" si="5"/>
        <v>84.28</v>
      </c>
      <c r="AC7" s="144">
        <f t="shared" si="6"/>
        <v>67.605284848484843</v>
      </c>
      <c r="AE7" s="2" t="s">
        <v>610</v>
      </c>
      <c r="AF7" s="2" t="s">
        <v>611</v>
      </c>
    </row>
    <row r="8" spans="1:32" ht="17.399999999999999">
      <c r="A8" s="25" t="s">
        <v>6</v>
      </c>
      <c r="B8" s="26" t="s">
        <v>157</v>
      </c>
      <c r="C8" s="27" t="s">
        <v>156</v>
      </c>
      <c r="D8" s="61">
        <f t="shared" si="0"/>
        <v>97</v>
      </c>
      <c r="E8" s="62">
        <v>45</v>
      </c>
      <c r="F8" s="62">
        <v>23</v>
      </c>
      <c r="G8" s="62">
        <v>29</v>
      </c>
      <c r="H8" s="40">
        <v>95.44</v>
      </c>
      <c r="I8" s="94">
        <f t="shared" si="1"/>
        <v>96.063999999999993</v>
      </c>
      <c r="J8" s="89"/>
      <c r="K8" s="89"/>
      <c r="L8" s="87">
        <v>2</v>
      </c>
      <c r="M8" s="96"/>
      <c r="N8" s="98"/>
      <c r="O8" s="110"/>
      <c r="P8" s="99">
        <f t="shared" si="2"/>
        <v>98.063999999999993</v>
      </c>
      <c r="Q8" s="3">
        <v>0.1</v>
      </c>
      <c r="R8" s="141">
        <v>65.533333333333331</v>
      </c>
      <c r="S8" s="142">
        <v>54.285714285714285</v>
      </c>
      <c r="T8" s="140">
        <f t="shared" si="3"/>
        <v>63.283809523809524</v>
      </c>
      <c r="U8" s="1"/>
      <c r="V8" s="143">
        <f t="shared" si="4"/>
        <v>63.283809523809524</v>
      </c>
      <c r="W8" s="14">
        <v>61.9</v>
      </c>
      <c r="X8" s="14">
        <v>100</v>
      </c>
      <c r="Y8" s="12"/>
      <c r="Z8" s="11"/>
      <c r="AA8" s="107"/>
      <c r="AB8" s="109">
        <f t="shared" si="5"/>
        <v>77.14</v>
      </c>
      <c r="AC8" s="144">
        <f t="shared" si="6"/>
        <v>71.625466666666654</v>
      </c>
      <c r="AE8" s="2" t="s">
        <v>610</v>
      </c>
      <c r="AF8" s="2" t="s">
        <v>611</v>
      </c>
    </row>
    <row r="9" spans="1:32" ht="17.399999999999999">
      <c r="A9" s="25" t="s">
        <v>8</v>
      </c>
      <c r="B9" s="26" t="s">
        <v>158</v>
      </c>
      <c r="C9" s="27" t="s">
        <v>156</v>
      </c>
      <c r="D9" s="61">
        <f t="shared" si="0"/>
        <v>99</v>
      </c>
      <c r="E9" s="62">
        <v>45</v>
      </c>
      <c r="F9" s="62">
        <v>25</v>
      </c>
      <c r="G9" s="62">
        <v>29</v>
      </c>
      <c r="H9" s="40">
        <v>96.6</v>
      </c>
      <c r="I9" s="94">
        <f t="shared" si="1"/>
        <v>97.56</v>
      </c>
      <c r="J9" s="89"/>
      <c r="K9" s="89"/>
      <c r="L9" s="149"/>
      <c r="M9" s="96"/>
      <c r="N9" s="98"/>
      <c r="O9" s="110"/>
      <c r="P9" s="99">
        <f t="shared" si="2"/>
        <v>97.56</v>
      </c>
      <c r="Q9" s="4">
        <v>0.35</v>
      </c>
      <c r="R9" s="140">
        <v>76.922222222222217</v>
      </c>
      <c r="S9" s="142">
        <v>86.473684210526315</v>
      </c>
      <c r="T9" s="140">
        <f t="shared" si="3"/>
        <v>78.832514619883042</v>
      </c>
      <c r="U9" s="1"/>
      <c r="V9" s="143">
        <f t="shared" si="4"/>
        <v>78.832514619883042</v>
      </c>
      <c r="W9" s="14">
        <v>41.3</v>
      </c>
      <c r="X9" s="14">
        <v>100</v>
      </c>
      <c r="Y9" s="12"/>
      <c r="Z9" s="11"/>
      <c r="AA9" s="107"/>
      <c r="AB9" s="109">
        <f t="shared" si="5"/>
        <v>64.78</v>
      </c>
      <c r="AC9" s="144">
        <f t="shared" si="6"/>
        <v>81.172760233918126</v>
      </c>
      <c r="AE9" s="2" t="s">
        <v>611</v>
      </c>
      <c r="AF9" s="2" t="s">
        <v>610</v>
      </c>
    </row>
    <row r="10" spans="1:32" ht="17.399999999999999">
      <c r="A10" s="25" t="s">
        <v>10</v>
      </c>
      <c r="B10" s="26" t="s">
        <v>159</v>
      </c>
      <c r="C10" s="27" t="s">
        <v>156</v>
      </c>
      <c r="D10" s="61">
        <f t="shared" si="0"/>
        <v>97</v>
      </c>
      <c r="E10" s="62">
        <v>45</v>
      </c>
      <c r="F10" s="62">
        <v>23</v>
      </c>
      <c r="G10" s="62">
        <v>29</v>
      </c>
      <c r="H10" s="40">
        <v>96.24</v>
      </c>
      <c r="I10" s="94">
        <f t="shared" si="1"/>
        <v>96.543999999999997</v>
      </c>
      <c r="J10" s="89"/>
      <c r="K10" s="89"/>
      <c r="L10" s="87"/>
      <c r="M10" s="96"/>
      <c r="N10" s="98"/>
      <c r="O10" s="110"/>
      <c r="P10" s="99">
        <f t="shared" si="2"/>
        <v>96.543999999999997</v>
      </c>
      <c r="Q10" s="4">
        <v>0.18181818181818182</v>
      </c>
      <c r="R10" s="140">
        <v>62.647619047619045</v>
      </c>
      <c r="S10" s="142">
        <v>51</v>
      </c>
      <c r="T10" s="140">
        <f t="shared" si="3"/>
        <v>60.318095238095239</v>
      </c>
      <c r="U10" s="1"/>
      <c r="V10" s="143">
        <f t="shared" si="4"/>
        <v>60.318095238095239</v>
      </c>
      <c r="W10" s="14">
        <v>86.2</v>
      </c>
      <c r="X10" s="14">
        <v>100</v>
      </c>
      <c r="Y10" s="12"/>
      <c r="Z10" s="11"/>
      <c r="AA10" s="107"/>
      <c r="AB10" s="109">
        <f t="shared" si="5"/>
        <v>91.72</v>
      </c>
      <c r="AC10" s="144">
        <f t="shared" si="6"/>
        <v>70.703466666666671</v>
      </c>
      <c r="AE10" s="2" t="s">
        <v>610</v>
      </c>
      <c r="AF10" s="2" t="s">
        <v>611</v>
      </c>
    </row>
    <row r="11" spans="1:32" ht="17.399999999999999">
      <c r="A11" s="25" t="s">
        <v>12</v>
      </c>
      <c r="B11" s="26" t="s">
        <v>160</v>
      </c>
      <c r="C11" s="27" t="s">
        <v>156</v>
      </c>
      <c r="D11" s="61">
        <f t="shared" si="0"/>
        <v>99</v>
      </c>
      <c r="E11" s="62">
        <v>45</v>
      </c>
      <c r="F11" s="62">
        <v>25</v>
      </c>
      <c r="G11" s="62">
        <v>29</v>
      </c>
      <c r="H11" s="40">
        <v>95.92</v>
      </c>
      <c r="I11" s="94">
        <f t="shared" si="1"/>
        <v>97.152000000000001</v>
      </c>
      <c r="J11" s="89"/>
      <c r="K11" s="89"/>
      <c r="L11" s="87"/>
      <c r="M11" s="96"/>
      <c r="N11" s="98"/>
      <c r="O11" s="110"/>
      <c r="P11" s="99">
        <f t="shared" si="2"/>
        <v>97.152000000000001</v>
      </c>
      <c r="Q11" s="4">
        <v>0.3</v>
      </c>
      <c r="R11" s="140">
        <v>70.033333333333331</v>
      </c>
      <c r="S11" s="142">
        <v>71</v>
      </c>
      <c r="T11" s="140">
        <f t="shared" si="3"/>
        <v>70.226666666666674</v>
      </c>
      <c r="U11" s="1"/>
      <c r="V11" s="143">
        <f t="shared" si="4"/>
        <v>70.226666666666674</v>
      </c>
      <c r="W11" s="14">
        <v>43.4</v>
      </c>
      <c r="X11" s="14">
        <v>100</v>
      </c>
      <c r="Y11" s="12" t="s">
        <v>275</v>
      </c>
      <c r="Z11" s="11"/>
      <c r="AA11" s="107"/>
      <c r="AB11" s="109">
        <f t="shared" si="5"/>
        <v>66.039999999999992</v>
      </c>
      <c r="AC11" s="144">
        <f t="shared" si="6"/>
        <v>75.193066666666667</v>
      </c>
      <c r="AE11" s="2" t="s">
        <v>610</v>
      </c>
      <c r="AF11" s="2" t="s">
        <v>610</v>
      </c>
    </row>
    <row r="12" spans="1:32" ht="17.399999999999999">
      <c r="A12" s="25" t="s">
        <v>14</v>
      </c>
      <c r="B12" s="26" t="s">
        <v>161</v>
      </c>
      <c r="C12" s="27" t="s">
        <v>156</v>
      </c>
      <c r="D12" s="61">
        <f t="shared" si="0"/>
        <v>99</v>
      </c>
      <c r="E12" s="62">
        <v>45</v>
      </c>
      <c r="F12" s="62">
        <v>25</v>
      </c>
      <c r="G12" s="62">
        <v>29</v>
      </c>
      <c r="H12" s="40">
        <v>95.76</v>
      </c>
      <c r="I12" s="94">
        <f t="shared" si="1"/>
        <v>97.056000000000012</v>
      </c>
      <c r="J12" s="89"/>
      <c r="K12" s="89"/>
      <c r="L12" s="87">
        <v>2</v>
      </c>
      <c r="M12" s="96"/>
      <c r="N12" s="98"/>
      <c r="O12" s="110"/>
      <c r="P12" s="99">
        <f t="shared" si="2"/>
        <v>99.056000000000012</v>
      </c>
      <c r="Q12" s="4">
        <v>0.16666666666666666</v>
      </c>
      <c r="R12" s="140">
        <v>68.434782608695656</v>
      </c>
      <c r="S12" s="142">
        <v>78</v>
      </c>
      <c r="T12" s="140">
        <f t="shared" si="3"/>
        <v>70.34782608695653</v>
      </c>
      <c r="U12" s="1"/>
      <c r="V12" s="143">
        <f t="shared" si="4"/>
        <v>70.34782608695653</v>
      </c>
      <c r="W12" s="14">
        <v>56.6</v>
      </c>
      <c r="X12" s="14">
        <v>100</v>
      </c>
      <c r="Y12" s="12"/>
      <c r="Z12" s="11"/>
      <c r="AA12" s="107"/>
      <c r="AB12" s="109">
        <f t="shared" si="5"/>
        <v>73.960000000000008</v>
      </c>
      <c r="AC12" s="144">
        <f t="shared" si="6"/>
        <v>76.450678260869566</v>
      </c>
      <c r="AE12" s="2" t="s">
        <v>610</v>
      </c>
      <c r="AF12" s="2" t="s">
        <v>610</v>
      </c>
    </row>
    <row r="13" spans="1:32" ht="17.399999999999999">
      <c r="A13" s="25" t="s">
        <v>16</v>
      </c>
      <c r="B13" s="26" t="s">
        <v>162</v>
      </c>
      <c r="C13" s="27" t="s">
        <v>156</v>
      </c>
      <c r="D13" s="61">
        <f t="shared" si="0"/>
        <v>99</v>
      </c>
      <c r="E13" s="62">
        <v>45</v>
      </c>
      <c r="F13" s="62">
        <v>25</v>
      </c>
      <c r="G13" s="62">
        <v>29</v>
      </c>
      <c r="H13" s="40">
        <v>95.88</v>
      </c>
      <c r="I13" s="94">
        <f t="shared" si="1"/>
        <v>97.128</v>
      </c>
      <c r="J13" s="89"/>
      <c r="K13" s="89"/>
      <c r="L13" s="87"/>
      <c r="M13" s="96"/>
      <c r="N13" s="98"/>
      <c r="O13" s="110"/>
      <c r="P13" s="99">
        <f t="shared" si="2"/>
        <v>97.128</v>
      </c>
      <c r="Q13" s="4">
        <v>0.33333333333333331</v>
      </c>
      <c r="R13" s="140">
        <v>71</v>
      </c>
      <c r="S13" s="142">
        <v>71.666666666666671</v>
      </c>
      <c r="T13" s="140">
        <f t="shared" si="3"/>
        <v>71.13333333333334</v>
      </c>
      <c r="U13" s="1"/>
      <c r="V13" s="143">
        <f t="shared" si="4"/>
        <v>71.13333333333334</v>
      </c>
      <c r="W13" s="14">
        <v>55.6</v>
      </c>
      <c r="X13" s="14">
        <v>100</v>
      </c>
      <c r="Y13" s="12"/>
      <c r="Z13" s="11"/>
      <c r="AA13" s="107"/>
      <c r="AB13" s="109">
        <f t="shared" si="5"/>
        <v>73.36</v>
      </c>
      <c r="AC13" s="144">
        <f t="shared" si="6"/>
        <v>76.554933333333338</v>
      </c>
      <c r="AE13" s="2" t="s">
        <v>610</v>
      </c>
      <c r="AF13" s="2" t="s">
        <v>610</v>
      </c>
    </row>
    <row r="14" spans="1:32" ht="17.399999999999999">
      <c r="A14" s="25" t="s">
        <v>18</v>
      </c>
      <c r="B14" s="26" t="s">
        <v>163</v>
      </c>
      <c r="C14" s="27" t="s">
        <v>156</v>
      </c>
      <c r="D14" s="61">
        <f t="shared" si="0"/>
        <v>100</v>
      </c>
      <c r="E14" s="62">
        <v>45</v>
      </c>
      <c r="F14" s="62">
        <v>25</v>
      </c>
      <c r="G14" s="62">
        <v>30</v>
      </c>
      <c r="H14" s="40">
        <v>96.72</v>
      </c>
      <c r="I14" s="94">
        <f t="shared" si="1"/>
        <v>98.031999999999996</v>
      </c>
      <c r="J14" s="89"/>
      <c r="K14" s="89"/>
      <c r="L14" s="87">
        <v>6.2</v>
      </c>
      <c r="M14" s="96"/>
      <c r="N14" s="98"/>
      <c r="O14" s="110"/>
      <c r="P14" s="99">
        <f t="shared" si="2"/>
        <v>104.232</v>
      </c>
      <c r="Q14" s="4">
        <v>4.3478260869565216E-2</v>
      </c>
      <c r="R14" s="140">
        <v>59.785046728971963</v>
      </c>
      <c r="S14" s="142">
        <v>75</v>
      </c>
      <c r="T14" s="140">
        <f t="shared" si="3"/>
        <v>62.828037383177573</v>
      </c>
      <c r="U14" s="1"/>
      <c r="V14" s="143">
        <f t="shared" si="4"/>
        <v>62.828037383177573</v>
      </c>
      <c r="W14" s="14">
        <v>56.4</v>
      </c>
      <c r="X14" s="14">
        <v>100</v>
      </c>
      <c r="Y14" s="12"/>
      <c r="Z14" s="11"/>
      <c r="AA14" s="107"/>
      <c r="AB14" s="109">
        <f t="shared" si="5"/>
        <v>73.84</v>
      </c>
      <c r="AC14" s="144">
        <f t="shared" si="6"/>
        <v>72.210026168224303</v>
      </c>
      <c r="AE14" s="2" t="s">
        <v>610</v>
      </c>
      <c r="AF14" s="2" t="s">
        <v>610</v>
      </c>
    </row>
    <row r="15" spans="1:32" ht="17.399999999999999">
      <c r="A15" s="25" t="s">
        <v>20</v>
      </c>
      <c r="B15" s="26" t="s">
        <v>164</v>
      </c>
      <c r="C15" s="27" t="s">
        <v>156</v>
      </c>
      <c r="D15" s="61">
        <f t="shared" si="0"/>
        <v>99</v>
      </c>
      <c r="E15" s="62">
        <v>45</v>
      </c>
      <c r="F15" s="62">
        <v>25</v>
      </c>
      <c r="G15" s="62">
        <v>29</v>
      </c>
      <c r="H15" s="40">
        <v>95.64</v>
      </c>
      <c r="I15" s="94">
        <f t="shared" si="1"/>
        <v>96.984000000000009</v>
      </c>
      <c r="J15" s="89"/>
      <c r="K15" s="89"/>
      <c r="L15" s="87"/>
      <c r="M15" s="96"/>
      <c r="N15" s="98"/>
      <c r="O15" s="110"/>
      <c r="P15" s="99">
        <f t="shared" si="2"/>
        <v>96.984000000000009</v>
      </c>
      <c r="Q15" s="4">
        <v>0.14285714285714285</v>
      </c>
      <c r="R15" s="140">
        <v>69.531914893617028</v>
      </c>
      <c r="S15" s="142">
        <v>65</v>
      </c>
      <c r="T15" s="140">
        <f t="shared" si="3"/>
        <v>68.625531914893628</v>
      </c>
      <c r="U15" s="1"/>
      <c r="V15" s="143">
        <f t="shared" si="4"/>
        <v>68.625531914893628</v>
      </c>
      <c r="W15" s="14">
        <v>65.599999999999994</v>
      </c>
      <c r="X15" s="14">
        <v>100</v>
      </c>
      <c r="Y15" s="12"/>
      <c r="Z15" s="11"/>
      <c r="AA15" s="107"/>
      <c r="AB15" s="109">
        <f t="shared" si="5"/>
        <v>79.359999999999985</v>
      </c>
      <c r="AC15" s="144">
        <f t="shared" si="6"/>
        <v>75.370672340425543</v>
      </c>
      <c r="AE15" s="2" t="s">
        <v>610</v>
      </c>
      <c r="AF15" s="2" t="s">
        <v>611</v>
      </c>
    </row>
    <row r="16" spans="1:32" ht="17.399999999999999">
      <c r="A16" s="25" t="s">
        <v>22</v>
      </c>
      <c r="B16" s="26" t="s">
        <v>165</v>
      </c>
      <c r="C16" s="27" t="s">
        <v>156</v>
      </c>
      <c r="D16" s="61">
        <f t="shared" si="0"/>
        <v>99</v>
      </c>
      <c r="E16" s="62">
        <v>45</v>
      </c>
      <c r="F16" s="62">
        <v>25</v>
      </c>
      <c r="G16" s="62">
        <v>29</v>
      </c>
      <c r="H16" s="40">
        <v>96.32</v>
      </c>
      <c r="I16" s="94">
        <f t="shared" si="1"/>
        <v>97.391999999999996</v>
      </c>
      <c r="J16" s="89"/>
      <c r="K16" s="89"/>
      <c r="L16" s="87"/>
      <c r="M16" s="96"/>
      <c r="N16" s="98"/>
      <c r="O16" s="110"/>
      <c r="P16" s="99">
        <f t="shared" si="2"/>
        <v>97.391999999999996</v>
      </c>
      <c r="Q16" s="4">
        <v>0.7</v>
      </c>
      <c r="R16" s="140">
        <v>80.670454545454547</v>
      </c>
      <c r="S16" s="140">
        <v>81.5</v>
      </c>
      <c r="T16" s="140">
        <f t="shared" si="3"/>
        <v>80.836363636363643</v>
      </c>
      <c r="U16" s="1"/>
      <c r="V16" s="143">
        <f t="shared" si="4"/>
        <v>80.836363636363643</v>
      </c>
      <c r="W16" s="14">
        <v>60</v>
      </c>
      <c r="X16" s="14">
        <v>100</v>
      </c>
      <c r="Y16" s="12" t="s">
        <v>275</v>
      </c>
      <c r="Z16" s="11"/>
      <c r="AA16" s="107"/>
      <c r="AB16" s="109">
        <f t="shared" si="5"/>
        <v>76</v>
      </c>
      <c r="AC16" s="144">
        <f t="shared" si="6"/>
        <v>83.663854545454541</v>
      </c>
      <c r="AE16" s="2" t="s">
        <v>611</v>
      </c>
      <c r="AF16" s="2" t="s">
        <v>611</v>
      </c>
    </row>
    <row r="17" spans="1:32" ht="17.399999999999999">
      <c r="A17" s="25" t="s">
        <v>24</v>
      </c>
      <c r="B17" s="26" t="s">
        <v>166</v>
      </c>
      <c r="C17" s="27" t="s">
        <v>156</v>
      </c>
      <c r="D17" s="61">
        <f t="shared" si="0"/>
        <v>99</v>
      </c>
      <c r="E17" s="62">
        <v>45</v>
      </c>
      <c r="F17" s="62">
        <v>25</v>
      </c>
      <c r="G17" s="62">
        <v>29</v>
      </c>
      <c r="H17" s="40">
        <v>96.52</v>
      </c>
      <c r="I17" s="94">
        <f t="shared" si="1"/>
        <v>97.512</v>
      </c>
      <c r="J17" s="89"/>
      <c r="K17" s="89"/>
      <c r="L17" s="87">
        <v>4.2</v>
      </c>
      <c r="M17" s="96">
        <v>2</v>
      </c>
      <c r="N17" s="98"/>
      <c r="O17" s="110">
        <v>4</v>
      </c>
      <c r="P17" s="99">
        <f t="shared" si="2"/>
        <v>107.712</v>
      </c>
      <c r="Q17" s="4">
        <v>0.72222222222222221</v>
      </c>
      <c r="R17" s="140">
        <v>83.771084337349393</v>
      </c>
      <c r="S17" s="140">
        <v>84</v>
      </c>
      <c r="T17" s="140">
        <f t="shared" si="3"/>
        <v>83.816867469879512</v>
      </c>
      <c r="U17" s="1"/>
      <c r="V17" s="143">
        <f t="shared" si="4"/>
        <v>83.816867469879512</v>
      </c>
      <c r="W17" s="14">
        <v>71.8</v>
      </c>
      <c r="X17" s="14">
        <v>100</v>
      </c>
      <c r="Y17" s="12"/>
      <c r="Z17" s="11"/>
      <c r="AA17" s="107"/>
      <c r="AB17" s="109">
        <f t="shared" si="5"/>
        <v>83.08</v>
      </c>
      <c r="AC17" s="144">
        <f t="shared" si="6"/>
        <v>88.522207228915661</v>
      </c>
      <c r="AE17" s="2" t="s">
        <v>611</v>
      </c>
      <c r="AF17" s="2" t="s">
        <v>611</v>
      </c>
    </row>
    <row r="18" spans="1:32" ht="17.399999999999999">
      <c r="A18" s="25" t="s">
        <v>26</v>
      </c>
      <c r="B18" s="26" t="s">
        <v>167</v>
      </c>
      <c r="C18" s="27" t="s">
        <v>156</v>
      </c>
      <c r="D18" s="61">
        <f t="shared" si="0"/>
        <v>99</v>
      </c>
      <c r="E18" s="62">
        <v>45</v>
      </c>
      <c r="F18" s="62">
        <v>25</v>
      </c>
      <c r="G18" s="62">
        <v>29</v>
      </c>
      <c r="H18" s="40">
        <v>95.88</v>
      </c>
      <c r="I18" s="94">
        <f t="shared" si="1"/>
        <v>97.128</v>
      </c>
      <c r="J18" s="89"/>
      <c r="K18" s="89"/>
      <c r="L18" s="149"/>
      <c r="M18" s="96"/>
      <c r="N18" s="98"/>
      <c r="O18" s="110"/>
      <c r="P18" s="99">
        <f t="shared" si="2"/>
        <v>97.128</v>
      </c>
      <c r="Q18" s="4">
        <v>0.47619047619047616</v>
      </c>
      <c r="R18" s="140">
        <v>78.712765957446805</v>
      </c>
      <c r="S18" s="142">
        <v>67</v>
      </c>
      <c r="T18" s="140">
        <f t="shared" si="3"/>
        <v>76.370212765957447</v>
      </c>
      <c r="U18" s="1"/>
      <c r="V18" s="143">
        <f t="shared" si="4"/>
        <v>76.370212765957447</v>
      </c>
      <c r="W18" s="14">
        <v>60</v>
      </c>
      <c r="X18" s="14">
        <v>100</v>
      </c>
      <c r="Y18" s="12" t="s">
        <v>275</v>
      </c>
      <c r="Z18" s="11"/>
      <c r="AA18" s="107"/>
      <c r="AB18" s="109">
        <f t="shared" si="5"/>
        <v>76</v>
      </c>
      <c r="AC18" s="144">
        <f>AB18*0.1+V18*0.7+P18*0.2</f>
        <v>80.484748936170206</v>
      </c>
      <c r="AE18" s="2" t="s">
        <v>611</v>
      </c>
      <c r="AF18" s="2" t="s">
        <v>611</v>
      </c>
    </row>
    <row r="19" spans="1:32" ht="17.399999999999999">
      <c r="A19" s="25" t="s">
        <v>28</v>
      </c>
      <c r="B19" s="26" t="s">
        <v>168</v>
      </c>
      <c r="C19" s="27" t="s">
        <v>156</v>
      </c>
      <c r="D19" s="61">
        <f t="shared" si="0"/>
        <v>99</v>
      </c>
      <c r="E19" s="62">
        <v>45</v>
      </c>
      <c r="F19" s="62">
        <v>25</v>
      </c>
      <c r="G19" s="62">
        <v>29</v>
      </c>
      <c r="H19" s="40">
        <v>95.96</v>
      </c>
      <c r="I19" s="94">
        <f t="shared" si="1"/>
        <v>97.175999999999988</v>
      </c>
      <c r="J19" s="89"/>
      <c r="K19" s="89"/>
      <c r="L19" s="87"/>
      <c r="M19" s="96"/>
      <c r="N19" s="98"/>
      <c r="O19" s="110"/>
      <c r="P19" s="99">
        <f t="shared" si="2"/>
        <v>97.175999999999988</v>
      </c>
      <c r="Q19" s="4">
        <v>0.19047619047619047</v>
      </c>
      <c r="R19" s="140">
        <v>67.38297872340425</v>
      </c>
      <c r="S19" s="142">
        <v>66</v>
      </c>
      <c r="T19" s="140">
        <f t="shared" si="3"/>
        <v>67.106382978723403</v>
      </c>
      <c r="U19" s="1"/>
      <c r="V19" s="143">
        <f t="shared" si="4"/>
        <v>67.106382978723403</v>
      </c>
      <c r="W19" s="14">
        <v>67.8</v>
      </c>
      <c r="X19" s="14">
        <v>100</v>
      </c>
      <c r="Y19" s="12"/>
      <c r="Z19" s="11"/>
      <c r="AA19" s="107"/>
      <c r="AB19" s="109">
        <f t="shared" si="5"/>
        <v>80.680000000000007</v>
      </c>
      <c r="AC19" s="144">
        <f t="shared" si="6"/>
        <v>74.477668085106373</v>
      </c>
      <c r="AE19" s="2" t="s">
        <v>610</v>
      </c>
      <c r="AF19" s="2" t="s">
        <v>611</v>
      </c>
    </row>
    <row r="20" spans="1:32" ht="17.399999999999999">
      <c r="A20" s="25" t="s">
        <v>30</v>
      </c>
      <c r="B20" s="26" t="s">
        <v>169</v>
      </c>
      <c r="C20" s="27" t="s">
        <v>156</v>
      </c>
      <c r="D20" s="61">
        <f t="shared" si="0"/>
        <v>99</v>
      </c>
      <c r="E20" s="62">
        <v>45</v>
      </c>
      <c r="F20" s="62">
        <v>25</v>
      </c>
      <c r="G20" s="62">
        <v>29</v>
      </c>
      <c r="H20" s="40">
        <v>95.56</v>
      </c>
      <c r="I20" s="94">
        <f t="shared" si="1"/>
        <v>96.936000000000007</v>
      </c>
      <c r="J20" s="89"/>
      <c r="K20" s="89"/>
      <c r="L20" s="87">
        <v>4</v>
      </c>
      <c r="M20" s="96"/>
      <c r="N20" s="98"/>
      <c r="O20" s="110"/>
      <c r="P20" s="99">
        <f t="shared" si="2"/>
        <v>100.93600000000001</v>
      </c>
      <c r="Q20" s="4">
        <v>0.95</v>
      </c>
      <c r="R20" s="140">
        <v>89.579545454545453</v>
      </c>
      <c r="S20" s="140">
        <v>86.5</v>
      </c>
      <c r="T20" s="140">
        <f t="shared" si="3"/>
        <v>88.963636363636368</v>
      </c>
      <c r="U20" s="1"/>
      <c r="V20" s="143">
        <f t="shared" si="4"/>
        <v>88.963636363636368</v>
      </c>
      <c r="W20" s="14">
        <v>69.099999999999994</v>
      </c>
      <c r="X20" s="14">
        <v>100</v>
      </c>
      <c r="Y20" s="12"/>
      <c r="Z20" s="11"/>
      <c r="AA20" s="107"/>
      <c r="AB20" s="109">
        <f t="shared" si="5"/>
        <v>81.459999999999994</v>
      </c>
      <c r="AC20" s="144">
        <f t="shared" si="6"/>
        <v>90.607745454545451</v>
      </c>
      <c r="AE20" s="2" t="s">
        <v>611</v>
      </c>
      <c r="AF20" s="2" t="s">
        <v>611</v>
      </c>
    </row>
    <row r="21" spans="1:32" ht="17.399999999999999">
      <c r="A21" s="25" t="s">
        <v>32</v>
      </c>
      <c r="B21" s="26" t="s">
        <v>170</v>
      </c>
      <c r="C21" s="27" t="s">
        <v>156</v>
      </c>
      <c r="D21" s="61">
        <f t="shared" si="0"/>
        <v>99</v>
      </c>
      <c r="E21" s="62">
        <v>45</v>
      </c>
      <c r="F21" s="62">
        <v>25</v>
      </c>
      <c r="G21" s="62">
        <v>29</v>
      </c>
      <c r="H21" s="40">
        <v>96.28</v>
      </c>
      <c r="I21" s="94">
        <f t="shared" si="1"/>
        <v>97.367999999999995</v>
      </c>
      <c r="J21" s="89"/>
      <c r="K21" s="89"/>
      <c r="L21" s="87">
        <v>4</v>
      </c>
      <c r="M21" s="96"/>
      <c r="N21" s="98"/>
      <c r="O21" s="110"/>
      <c r="P21" s="99">
        <f t="shared" si="2"/>
        <v>101.36799999999999</v>
      </c>
      <c r="Q21" s="4">
        <v>0.63157894736842102</v>
      </c>
      <c r="R21" s="140">
        <v>78.142857142857139</v>
      </c>
      <c r="S21" s="140">
        <v>74.666666666666671</v>
      </c>
      <c r="T21" s="140">
        <f t="shared" si="3"/>
        <v>77.447619047619042</v>
      </c>
      <c r="U21" s="1"/>
      <c r="V21" s="143">
        <f t="shared" si="4"/>
        <v>77.447619047619042</v>
      </c>
      <c r="W21" s="14">
        <v>64.599999999999994</v>
      </c>
      <c r="X21" s="14">
        <v>100</v>
      </c>
      <c r="Y21" s="12"/>
      <c r="Z21" s="11"/>
      <c r="AA21" s="107"/>
      <c r="AB21" s="109">
        <f t="shared" si="5"/>
        <v>78.759999999999991</v>
      </c>
      <c r="AC21" s="144">
        <f t="shared" si="6"/>
        <v>82.362933333333331</v>
      </c>
      <c r="AE21" s="2" t="s">
        <v>610</v>
      </c>
      <c r="AF21" s="2" t="s">
        <v>611</v>
      </c>
    </row>
    <row r="22" spans="1:32" ht="17.399999999999999">
      <c r="A22" s="25" t="s">
        <v>34</v>
      </c>
      <c r="B22" s="26" t="s">
        <v>171</v>
      </c>
      <c r="C22" s="27" t="s">
        <v>156</v>
      </c>
      <c r="D22" s="61">
        <f t="shared" si="0"/>
        <v>99</v>
      </c>
      <c r="E22" s="62">
        <v>45</v>
      </c>
      <c r="F22" s="62">
        <v>25</v>
      </c>
      <c r="G22" s="62">
        <v>29</v>
      </c>
      <c r="H22" s="40">
        <v>95.84</v>
      </c>
      <c r="I22" s="94">
        <f t="shared" si="1"/>
        <v>97.103999999999999</v>
      </c>
      <c r="J22" s="89"/>
      <c r="K22" s="89"/>
      <c r="L22" s="149">
        <v>1</v>
      </c>
      <c r="M22" s="96"/>
      <c r="N22" s="98"/>
      <c r="O22" s="110"/>
      <c r="P22" s="99">
        <f t="shared" si="2"/>
        <v>98.103999999999999</v>
      </c>
      <c r="Q22" s="4">
        <v>0.38095238095238093</v>
      </c>
      <c r="R22" s="140">
        <v>71.765957446808514</v>
      </c>
      <c r="S22" s="140">
        <v>76.5</v>
      </c>
      <c r="T22" s="140">
        <f t="shared" si="3"/>
        <v>72.71276595744682</v>
      </c>
      <c r="U22" s="1"/>
      <c r="V22" s="143">
        <f t="shared" si="4"/>
        <v>72.71276595744682</v>
      </c>
      <c r="W22" s="14">
        <v>67.8</v>
      </c>
      <c r="X22" s="14">
        <v>100</v>
      </c>
      <c r="Y22" s="12"/>
      <c r="Z22" s="11"/>
      <c r="AA22" s="107"/>
      <c r="AB22" s="109">
        <f t="shared" si="5"/>
        <v>80.680000000000007</v>
      </c>
      <c r="AC22" s="144">
        <f t="shared" si="6"/>
        <v>78.587736170212779</v>
      </c>
      <c r="AE22" s="2" t="s">
        <v>610</v>
      </c>
      <c r="AF22" s="2" t="s">
        <v>611</v>
      </c>
    </row>
    <row r="23" spans="1:32" ht="17.399999999999999">
      <c r="A23" s="25" t="s">
        <v>36</v>
      </c>
      <c r="B23" s="26" t="s">
        <v>172</v>
      </c>
      <c r="C23" s="27" t="s">
        <v>156</v>
      </c>
      <c r="D23" s="61">
        <f t="shared" si="0"/>
        <v>99</v>
      </c>
      <c r="E23" s="62">
        <v>45</v>
      </c>
      <c r="F23" s="62">
        <v>25</v>
      </c>
      <c r="G23" s="62">
        <v>29</v>
      </c>
      <c r="H23" s="40">
        <v>95.84</v>
      </c>
      <c r="I23" s="94">
        <f t="shared" si="1"/>
        <v>97.103999999999999</v>
      </c>
      <c r="J23" s="89"/>
      <c r="K23" s="89"/>
      <c r="L23" s="87">
        <v>4.2</v>
      </c>
      <c r="M23" s="96"/>
      <c r="N23" s="98"/>
      <c r="O23" s="110">
        <v>4</v>
      </c>
      <c r="P23" s="99">
        <f t="shared" si="2"/>
        <v>105.304</v>
      </c>
      <c r="Q23" s="4">
        <v>0.94736842105263153</v>
      </c>
      <c r="R23" s="140">
        <v>87.738095238095241</v>
      </c>
      <c r="S23" s="142">
        <v>90</v>
      </c>
      <c r="T23" s="140">
        <f t="shared" si="3"/>
        <v>88.19047619047619</v>
      </c>
      <c r="U23" s="141">
        <f>8*2/3+5*2/3+4+4</f>
        <v>16.666666666666664</v>
      </c>
      <c r="V23" s="143">
        <f t="shared" si="4"/>
        <v>104.85714285714286</v>
      </c>
      <c r="W23" s="14">
        <v>85.4</v>
      </c>
      <c r="X23" s="14">
        <v>100</v>
      </c>
      <c r="Y23" s="12"/>
      <c r="Z23" s="11"/>
      <c r="AA23" s="107"/>
      <c r="AB23" s="109">
        <f t="shared" si="5"/>
        <v>91.240000000000009</v>
      </c>
      <c r="AC23" s="144">
        <f t="shared" si="6"/>
        <v>103.58479999999999</v>
      </c>
      <c r="AE23" s="2" t="s">
        <v>611</v>
      </c>
      <c r="AF23" s="2" t="s">
        <v>611</v>
      </c>
    </row>
    <row r="24" spans="1:32" ht="17.399999999999999">
      <c r="A24" s="25" t="s">
        <v>38</v>
      </c>
      <c r="B24" s="26" t="s">
        <v>173</v>
      </c>
      <c r="C24" s="27" t="s">
        <v>156</v>
      </c>
      <c r="D24" s="61">
        <f t="shared" si="0"/>
        <v>96</v>
      </c>
      <c r="E24" s="62">
        <v>42</v>
      </c>
      <c r="F24" s="62">
        <v>25</v>
      </c>
      <c r="G24" s="62">
        <v>29</v>
      </c>
      <c r="H24" s="40">
        <v>95.84</v>
      </c>
      <c r="I24" s="94">
        <f t="shared" si="1"/>
        <v>95.903999999999996</v>
      </c>
      <c r="J24" s="89"/>
      <c r="K24" s="89"/>
      <c r="L24" s="87">
        <v>6.666666666666667</v>
      </c>
      <c r="M24" s="96"/>
      <c r="N24" s="98"/>
      <c r="O24" s="110">
        <v>4</v>
      </c>
      <c r="P24" s="99">
        <f t="shared" si="2"/>
        <v>106.57066666666667</v>
      </c>
      <c r="Q24" s="4">
        <v>0.95238095238095233</v>
      </c>
      <c r="R24" s="140">
        <v>86.444444444444443</v>
      </c>
      <c r="S24" s="142">
        <v>89.5</v>
      </c>
      <c r="T24" s="140">
        <f t="shared" si="3"/>
        <v>87.055555555555557</v>
      </c>
      <c r="U24" s="1">
        <v>12</v>
      </c>
      <c r="V24" s="143">
        <f t="shared" si="4"/>
        <v>99.055555555555557</v>
      </c>
      <c r="W24" s="14">
        <v>71.7</v>
      </c>
      <c r="X24" s="14">
        <v>100</v>
      </c>
      <c r="Y24" s="12"/>
      <c r="Z24" s="11"/>
      <c r="AA24" s="107"/>
      <c r="AB24" s="109">
        <f t="shared" si="5"/>
        <v>83.02000000000001</v>
      </c>
      <c r="AC24" s="144">
        <f t="shared" si="6"/>
        <v>98.955022222222226</v>
      </c>
      <c r="AE24" s="2" t="s">
        <v>611</v>
      </c>
      <c r="AF24" s="2" t="s">
        <v>611</v>
      </c>
    </row>
    <row r="25" spans="1:32" ht="17.399999999999999">
      <c r="A25" s="25" t="s">
        <v>40</v>
      </c>
      <c r="B25" s="26" t="s">
        <v>174</v>
      </c>
      <c r="C25" s="27" t="s">
        <v>156</v>
      </c>
      <c r="D25" s="61">
        <f t="shared" si="0"/>
        <v>99</v>
      </c>
      <c r="E25" s="62">
        <v>45</v>
      </c>
      <c r="F25" s="62">
        <v>25</v>
      </c>
      <c r="G25" s="62">
        <v>29</v>
      </c>
      <c r="H25" s="40">
        <v>96.269230769230774</v>
      </c>
      <c r="I25" s="94">
        <f t="shared" si="1"/>
        <v>97.361538461538458</v>
      </c>
      <c r="J25" s="89"/>
      <c r="K25" s="89"/>
      <c r="L25" s="87">
        <v>4</v>
      </c>
      <c r="M25" s="96">
        <v>2</v>
      </c>
      <c r="N25" s="98">
        <v>1.5</v>
      </c>
      <c r="O25" s="110"/>
      <c r="P25" s="99">
        <f t="shared" si="2"/>
        <v>104.86153846153846</v>
      </c>
      <c r="Q25" s="4">
        <v>0.42857142857142855</v>
      </c>
      <c r="R25" s="140">
        <v>71.989690721649481</v>
      </c>
      <c r="S25" s="142">
        <v>76.5</v>
      </c>
      <c r="T25" s="140">
        <f t="shared" si="3"/>
        <v>72.891752577319593</v>
      </c>
      <c r="U25" s="1"/>
      <c r="V25" s="143">
        <f t="shared" si="4"/>
        <v>72.891752577319593</v>
      </c>
      <c r="W25" s="14">
        <v>64.599999999999994</v>
      </c>
      <c r="X25" s="14">
        <v>100</v>
      </c>
      <c r="Y25" s="12"/>
      <c r="Z25" s="11">
        <f>5+2.5</f>
        <v>7.5</v>
      </c>
      <c r="AA25" s="107"/>
      <c r="AB25" s="109">
        <f t="shared" si="5"/>
        <v>86.259999999999991</v>
      </c>
      <c r="AC25" s="144">
        <f t="shared" si="6"/>
        <v>80.622534496431399</v>
      </c>
      <c r="AE25" s="2" t="s">
        <v>611</v>
      </c>
      <c r="AF25" s="2" t="s">
        <v>611</v>
      </c>
    </row>
    <row r="26" spans="1:32" ht="17.399999999999999">
      <c r="A26" s="25" t="s">
        <v>42</v>
      </c>
      <c r="B26" s="26" t="s">
        <v>175</v>
      </c>
      <c r="C26" s="27" t="s">
        <v>156</v>
      </c>
      <c r="D26" s="61">
        <f t="shared" si="0"/>
        <v>99</v>
      </c>
      <c r="E26" s="62">
        <v>45</v>
      </c>
      <c r="F26" s="62">
        <v>25</v>
      </c>
      <c r="G26" s="62">
        <v>29</v>
      </c>
      <c r="H26" s="40">
        <v>95.32</v>
      </c>
      <c r="I26" s="94">
        <f t="shared" si="1"/>
        <v>96.792000000000002</v>
      </c>
      <c r="J26" s="89"/>
      <c r="K26" s="89"/>
      <c r="L26" s="150"/>
      <c r="M26" s="96"/>
      <c r="N26" s="98"/>
      <c r="O26" s="110"/>
      <c r="P26" s="99">
        <f t="shared" si="2"/>
        <v>96.792000000000002</v>
      </c>
      <c r="Q26" s="4">
        <v>0.34782608695652173</v>
      </c>
      <c r="R26" s="140">
        <v>71.174311926605498</v>
      </c>
      <c r="S26" s="140">
        <v>70</v>
      </c>
      <c r="T26" s="140">
        <f t="shared" si="3"/>
        <v>70.939449541284404</v>
      </c>
      <c r="U26" s="1"/>
      <c r="V26" s="143">
        <f t="shared" si="4"/>
        <v>70.939449541284404</v>
      </c>
      <c r="W26" s="14">
        <v>73.2</v>
      </c>
      <c r="X26" s="14">
        <v>100</v>
      </c>
      <c r="Y26" s="12"/>
      <c r="Z26" s="11"/>
      <c r="AA26" s="107"/>
      <c r="AB26" s="109">
        <f t="shared" si="5"/>
        <v>83.92</v>
      </c>
      <c r="AC26" s="144">
        <f t="shared" si="6"/>
        <v>77.408014678899093</v>
      </c>
      <c r="AE26" s="2" t="s">
        <v>610</v>
      </c>
      <c r="AF26" s="2" t="s">
        <v>611</v>
      </c>
    </row>
    <row r="27" spans="1:32" ht="17.399999999999999">
      <c r="A27" s="25" t="s">
        <v>44</v>
      </c>
      <c r="B27" s="26" t="s">
        <v>176</v>
      </c>
      <c r="C27" s="27" t="s">
        <v>156</v>
      </c>
      <c r="D27" s="61">
        <f t="shared" si="0"/>
        <v>100</v>
      </c>
      <c r="E27" s="62">
        <v>45</v>
      </c>
      <c r="F27" s="62">
        <v>25</v>
      </c>
      <c r="G27" s="62">
        <v>30</v>
      </c>
      <c r="H27" s="40">
        <v>96.24</v>
      </c>
      <c r="I27" s="94">
        <f t="shared" si="1"/>
        <v>97.744</v>
      </c>
      <c r="J27" s="89"/>
      <c r="K27" s="89"/>
      <c r="L27" s="87">
        <v>6</v>
      </c>
      <c r="M27" s="96"/>
      <c r="N27" s="98"/>
      <c r="O27" s="110">
        <v>3</v>
      </c>
      <c r="P27" s="99">
        <f t="shared" si="2"/>
        <v>106.744</v>
      </c>
      <c r="Q27" s="4">
        <v>0.21739130434782608</v>
      </c>
      <c r="R27" s="140">
        <v>65.457142857142856</v>
      </c>
      <c r="S27" s="142">
        <v>75</v>
      </c>
      <c r="T27" s="140">
        <f t="shared" si="3"/>
        <v>67.36571428571429</v>
      </c>
      <c r="U27" s="1"/>
      <c r="V27" s="143">
        <f t="shared" si="4"/>
        <v>67.36571428571429</v>
      </c>
      <c r="W27" s="14">
        <v>60</v>
      </c>
      <c r="X27" s="14">
        <v>100</v>
      </c>
      <c r="Y27" s="12" t="s">
        <v>126</v>
      </c>
      <c r="Z27" s="11"/>
      <c r="AA27" s="107"/>
      <c r="AB27" s="109">
        <f t="shared" si="5"/>
        <v>76</v>
      </c>
      <c r="AC27" s="144">
        <f t="shared" si="6"/>
        <v>76.104799999999997</v>
      </c>
      <c r="AE27" s="2" t="s">
        <v>610</v>
      </c>
      <c r="AF27" s="2" t="s">
        <v>611</v>
      </c>
    </row>
    <row r="28" spans="1:32" ht="17.399999999999999">
      <c r="A28" s="25" t="s">
        <v>46</v>
      </c>
      <c r="B28" s="26" t="s">
        <v>177</v>
      </c>
      <c r="C28" s="27" t="s">
        <v>156</v>
      </c>
      <c r="D28" s="61">
        <f t="shared" si="0"/>
        <v>99</v>
      </c>
      <c r="E28" s="62">
        <v>45</v>
      </c>
      <c r="F28" s="62">
        <v>25</v>
      </c>
      <c r="G28" s="62">
        <v>29</v>
      </c>
      <c r="H28" s="40">
        <v>95.16</v>
      </c>
      <c r="I28" s="94">
        <f t="shared" si="1"/>
        <v>96.695999999999998</v>
      </c>
      <c r="J28" s="89"/>
      <c r="K28" s="89"/>
      <c r="L28" s="87"/>
      <c r="M28" s="96"/>
      <c r="N28" s="98"/>
      <c r="O28" s="110">
        <v>2</v>
      </c>
      <c r="P28" s="99">
        <f t="shared" si="2"/>
        <v>98.695999999999998</v>
      </c>
      <c r="Q28" s="4">
        <v>0.47368421052631576</v>
      </c>
      <c r="R28" s="140">
        <v>74</v>
      </c>
      <c r="S28" s="140">
        <v>80.5</v>
      </c>
      <c r="T28" s="140">
        <f t="shared" si="3"/>
        <v>75.300000000000011</v>
      </c>
      <c r="U28" s="1"/>
      <c r="V28" s="143">
        <f t="shared" si="4"/>
        <v>75.300000000000011</v>
      </c>
      <c r="W28" s="14">
        <v>63.3</v>
      </c>
      <c r="X28" s="14">
        <v>100</v>
      </c>
      <c r="Y28" s="12"/>
      <c r="Z28" s="11"/>
      <c r="AA28" s="107"/>
      <c r="AB28" s="109">
        <f t="shared" si="5"/>
        <v>77.97999999999999</v>
      </c>
      <c r="AC28" s="144">
        <f t="shared" si="6"/>
        <v>80.247200000000007</v>
      </c>
      <c r="AE28" s="2" t="s">
        <v>610</v>
      </c>
      <c r="AF28" s="2" t="s">
        <v>611</v>
      </c>
    </row>
    <row r="29" spans="1:32" ht="17.399999999999999">
      <c r="A29" s="25" t="s">
        <v>48</v>
      </c>
      <c r="B29" s="26" t="s">
        <v>178</v>
      </c>
      <c r="C29" s="27" t="s">
        <v>156</v>
      </c>
      <c r="D29" s="61">
        <f t="shared" si="0"/>
        <v>99</v>
      </c>
      <c r="E29" s="62">
        <v>45</v>
      </c>
      <c r="F29" s="62">
        <v>25</v>
      </c>
      <c r="G29" s="62">
        <v>29</v>
      </c>
      <c r="H29" s="40">
        <v>95.84</v>
      </c>
      <c r="I29" s="94">
        <f t="shared" si="1"/>
        <v>97.103999999999999</v>
      </c>
      <c r="J29" s="89"/>
      <c r="K29" s="89"/>
      <c r="L29" s="87"/>
      <c r="M29" s="96"/>
      <c r="N29" s="98"/>
      <c r="O29" s="110"/>
      <c r="P29" s="99">
        <f t="shared" si="2"/>
        <v>97.103999999999999</v>
      </c>
      <c r="Q29" s="4">
        <v>0.40909090909090912</v>
      </c>
      <c r="R29" s="140">
        <v>70.808510638297875</v>
      </c>
      <c r="S29" s="142">
        <v>64</v>
      </c>
      <c r="T29" s="140">
        <f t="shared" si="3"/>
        <v>69.446808510638306</v>
      </c>
      <c r="U29" s="1"/>
      <c r="V29" s="143">
        <f t="shared" si="4"/>
        <v>69.446808510638306</v>
      </c>
      <c r="W29" s="14">
        <v>68.2</v>
      </c>
      <c r="X29" s="14">
        <v>100</v>
      </c>
      <c r="Y29" s="12"/>
      <c r="Z29" s="11"/>
      <c r="AA29" s="107"/>
      <c r="AB29" s="109">
        <f t="shared" si="5"/>
        <v>80.92</v>
      </c>
      <c r="AC29" s="144">
        <f t="shared" si="6"/>
        <v>76.12556595744681</v>
      </c>
      <c r="AE29" s="2" t="s">
        <v>610</v>
      </c>
      <c r="AF29" s="2" t="s">
        <v>611</v>
      </c>
    </row>
    <row r="30" spans="1:32" ht="17.399999999999999">
      <c r="A30" s="25" t="s">
        <v>50</v>
      </c>
      <c r="B30" s="26" t="s">
        <v>179</v>
      </c>
      <c r="C30" s="27" t="s">
        <v>156</v>
      </c>
      <c r="D30" s="61">
        <f t="shared" si="0"/>
        <v>97</v>
      </c>
      <c r="E30" s="62">
        <v>45</v>
      </c>
      <c r="F30" s="62">
        <v>23</v>
      </c>
      <c r="G30" s="62">
        <v>29</v>
      </c>
      <c r="H30" s="40">
        <v>95.8</v>
      </c>
      <c r="I30" s="94">
        <f t="shared" si="1"/>
        <v>96.28</v>
      </c>
      <c r="J30" s="89"/>
      <c r="K30" s="89"/>
      <c r="L30" s="87"/>
      <c r="M30" s="96"/>
      <c r="N30" s="98"/>
      <c r="O30" s="110"/>
      <c r="P30" s="99">
        <f t="shared" si="2"/>
        <v>96.28</v>
      </c>
      <c r="Q30" s="4">
        <v>0.21739130434782608</v>
      </c>
      <c r="R30" s="140">
        <v>61.052173913043475</v>
      </c>
      <c r="S30" s="142">
        <v>69</v>
      </c>
      <c r="T30" s="140">
        <f t="shared" si="3"/>
        <v>62.641739130434786</v>
      </c>
      <c r="U30" s="1"/>
      <c r="V30" s="143">
        <f t="shared" si="4"/>
        <v>62.641739130434786</v>
      </c>
      <c r="W30" s="14">
        <v>34</v>
      </c>
      <c r="X30" s="14">
        <v>100</v>
      </c>
      <c r="Y30" s="12"/>
      <c r="Z30" s="11"/>
      <c r="AA30" s="107"/>
      <c r="AB30" s="109">
        <f t="shared" si="5"/>
        <v>60.4</v>
      </c>
      <c r="AC30" s="144">
        <f t="shared" si="6"/>
        <v>69.145217391304357</v>
      </c>
      <c r="AE30" s="2" t="s">
        <v>610</v>
      </c>
      <c r="AF30" s="2" t="s">
        <v>610</v>
      </c>
    </row>
    <row r="31" spans="1:32" ht="17.399999999999999">
      <c r="A31" s="25" t="s">
        <v>52</v>
      </c>
      <c r="B31" s="26" t="s">
        <v>180</v>
      </c>
      <c r="C31" s="27" t="s">
        <v>156</v>
      </c>
      <c r="D31" s="61">
        <f t="shared" si="0"/>
        <v>99</v>
      </c>
      <c r="E31" s="62">
        <v>45</v>
      </c>
      <c r="F31" s="62">
        <v>25</v>
      </c>
      <c r="G31" s="62">
        <v>29</v>
      </c>
      <c r="H31" s="40">
        <v>96.2</v>
      </c>
      <c r="I31" s="94">
        <f t="shared" si="1"/>
        <v>97.32</v>
      </c>
      <c r="J31" s="89"/>
      <c r="K31" s="89"/>
      <c r="L31" s="87">
        <v>4</v>
      </c>
      <c r="M31" s="96"/>
      <c r="N31" s="98"/>
      <c r="O31" s="110">
        <v>2</v>
      </c>
      <c r="P31" s="99">
        <f t="shared" si="2"/>
        <v>103.32</v>
      </c>
      <c r="Q31" s="4">
        <v>0.89473684210526316</v>
      </c>
      <c r="R31" s="140">
        <v>85.845238095238102</v>
      </c>
      <c r="S31" s="140">
        <v>82</v>
      </c>
      <c r="T31" s="140">
        <f t="shared" si="3"/>
        <v>85.07619047619049</v>
      </c>
      <c r="U31" s="1">
        <v>8.5</v>
      </c>
      <c r="V31" s="143">
        <f t="shared" si="4"/>
        <v>93.57619047619049</v>
      </c>
      <c r="W31" s="14">
        <v>63.2</v>
      </c>
      <c r="X31" s="14">
        <v>100</v>
      </c>
      <c r="Y31" s="12"/>
      <c r="Z31" s="11"/>
      <c r="AA31" s="107"/>
      <c r="AB31" s="109">
        <f t="shared" si="5"/>
        <v>77.92</v>
      </c>
      <c r="AC31" s="144">
        <f t="shared" si="6"/>
        <v>93.959333333333348</v>
      </c>
      <c r="AE31" s="2" t="s">
        <v>611</v>
      </c>
      <c r="AF31" s="2" t="s">
        <v>611</v>
      </c>
    </row>
    <row r="32" spans="1:32" ht="17.399999999999999">
      <c r="A32" s="25" t="s">
        <v>54</v>
      </c>
      <c r="B32" s="26" t="s">
        <v>181</v>
      </c>
      <c r="C32" s="27" t="s">
        <v>156</v>
      </c>
      <c r="D32" s="61">
        <f t="shared" si="0"/>
        <v>99</v>
      </c>
      <c r="E32" s="62">
        <v>45</v>
      </c>
      <c r="F32" s="62">
        <v>25</v>
      </c>
      <c r="G32" s="62">
        <v>29</v>
      </c>
      <c r="H32" s="40">
        <v>95.48</v>
      </c>
      <c r="I32" s="94">
        <f t="shared" si="1"/>
        <v>96.888000000000005</v>
      </c>
      <c r="J32" s="89"/>
      <c r="K32" s="89"/>
      <c r="L32" s="87">
        <v>2</v>
      </c>
      <c r="M32" s="96"/>
      <c r="N32" s="98"/>
      <c r="O32" s="110"/>
      <c r="P32" s="99">
        <f t="shared" si="2"/>
        <v>98.888000000000005</v>
      </c>
      <c r="Q32" s="4">
        <v>0.4</v>
      </c>
      <c r="R32" s="140">
        <v>77.489130434782609</v>
      </c>
      <c r="S32" s="140">
        <v>70.333333333333329</v>
      </c>
      <c r="T32" s="140">
        <f t="shared" si="3"/>
        <v>76.05797101449275</v>
      </c>
      <c r="U32" s="1"/>
      <c r="V32" s="143">
        <f t="shared" si="4"/>
        <v>76.05797101449275</v>
      </c>
      <c r="W32" s="14">
        <v>56.7</v>
      </c>
      <c r="X32" s="14">
        <v>100</v>
      </c>
      <c r="Y32" s="12"/>
      <c r="Z32" s="11"/>
      <c r="AA32" s="107"/>
      <c r="AB32" s="109">
        <f t="shared" si="5"/>
        <v>74.02000000000001</v>
      </c>
      <c r="AC32" s="144">
        <f t="shared" si="6"/>
        <v>80.420179710144922</v>
      </c>
      <c r="AE32" s="2" t="s">
        <v>610</v>
      </c>
      <c r="AF32" s="2" t="s">
        <v>610</v>
      </c>
    </row>
    <row r="33" spans="1:32" ht="17.399999999999999">
      <c r="A33" s="25" t="s">
        <v>56</v>
      </c>
      <c r="B33" s="26" t="s">
        <v>182</v>
      </c>
      <c r="C33" s="27" t="s">
        <v>183</v>
      </c>
      <c r="D33" s="61">
        <f t="shared" si="0"/>
        <v>100</v>
      </c>
      <c r="E33" s="62">
        <v>45</v>
      </c>
      <c r="F33" s="62">
        <v>25</v>
      </c>
      <c r="G33" s="62">
        <v>30</v>
      </c>
      <c r="H33" s="40">
        <v>98.928571428571431</v>
      </c>
      <c r="I33" s="94">
        <f>0.4*D33+H33*0.6</f>
        <v>99.357142857142861</v>
      </c>
      <c r="J33" s="90"/>
      <c r="K33" s="89"/>
      <c r="L33" s="151">
        <v>4.4000000000000004</v>
      </c>
      <c r="M33" s="97"/>
      <c r="N33" s="98"/>
      <c r="O33" s="110"/>
      <c r="P33" s="99">
        <f>I33+J33+K33+L33+M33+N33+O33</f>
        <v>103.75714285714287</v>
      </c>
      <c r="Q33" s="4">
        <v>0.94736842105263153</v>
      </c>
      <c r="R33" s="140">
        <v>89.321428571428569</v>
      </c>
      <c r="S33" s="142">
        <v>94</v>
      </c>
      <c r="T33" s="140">
        <f t="shared" si="3"/>
        <v>90.257142857142853</v>
      </c>
      <c r="U33" s="1">
        <v>34</v>
      </c>
      <c r="V33" s="143">
        <f t="shared" si="4"/>
        <v>124.25714285714285</v>
      </c>
      <c r="W33" s="14">
        <v>68.400000000000006</v>
      </c>
      <c r="X33" s="14">
        <v>100</v>
      </c>
      <c r="Y33" s="12"/>
      <c r="Z33" s="9"/>
      <c r="AA33" s="107"/>
      <c r="AB33" s="109">
        <f t="shared" si="5"/>
        <v>81.039999999999992</v>
      </c>
      <c r="AC33" s="144">
        <f t="shared" si="6"/>
        <v>115.83542857142857</v>
      </c>
      <c r="AE33" s="2" t="s">
        <v>611</v>
      </c>
      <c r="AF33" s="2" t="s">
        <v>611</v>
      </c>
    </row>
    <row r="34" spans="1:32" ht="17.399999999999999">
      <c r="A34" s="25" t="s">
        <v>58</v>
      </c>
      <c r="B34" s="26" t="s">
        <v>184</v>
      </c>
      <c r="C34" s="27" t="s">
        <v>183</v>
      </c>
      <c r="D34" s="61">
        <f t="shared" si="0"/>
        <v>99</v>
      </c>
      <c r="E34" s="62">
        <v>45</v>
      </c>
      <c r="F34" s="62">
        <v>25</v>
      </c>
      <c r="G34" s="62">
        <v>29</v>
      </c>
      <c r="H34" s="40">
        <v>97.25</v>
      </c>
      <c r="I34" s="94">
        <f t="shared" si="1"/>
        <v>97.949999999999989</v>
      </c>
      <c r="J34" s="90"/>
      <c r="K34" s="89"/>
      <c r="L34" s="151"/>
      <c r="M34" s="97"/>
      <c r="N34" s="98"/>
      <c r="O34" s="110"/>
      <c r="P34" s="99">
        <f t="shared" si="2"/>
        <v>97.949999999999989</v>
      </c>
      <c r="Q34" s="4">
        <v>0.3</v>
      </c>
      <c r="R34" s="140">
        <v>68.74444444444444</v>
      </c>
      <c r="S34" s="140">
        <v>77</v>
      </c>
      <c r="T34" s="140">
        <f t="shared" si="3"/>
        <v>70.395555555555561</v>
      </c>
      <c r="U34" s="1"/>
      <c r="V34" s="143">
        <f t="shared" si="4"/>
        <v>70.395555555555561</v>
      </c>
      <c r="W34" s="14">
        <v>62</v>
      </c>
      <c r="X34" s="14">
        <v>100</v>
      </c>
      <c r="Y34" s="12"/>
      <c r="Z34" s="9"/>
      <c r="AA34" s="107"/>
      <c r="AB34" s="109">
        <f t="shared" si="5"/>
        <v>77.199999999999989</v>
      </c>
      <c r="AC34" s="144">
        <f t="shared" si="6"/>
        <v>76.586888888888893</v>
      </c>
      <c r="AE34" s="2" t="s">
        <v>610</v>
      </c>
      <c r="AF34" s="2" t="s">
        <v>611</v>
      </c>
    </row>
    <row r="35" spans="1:32" ht="17.399999999999999">
      <c r="A35" s="25" t="s">
        <v>60</v>
      </c>
      <c r="B35" s="26" t="s">
        <v>185</v>
      </c>
      <c r="C35" s="27" t="s">
        <v>183</v>
      </c>
      <c r="D35" s="61">
        <f t="shared" si="0"/>
        <v>99</v>
      </c>
      <c r="E35" s="62">
        <v>45</v>
      </c>
      <c r="F35" s="62">
        <v>25</v>
      </c>
      <c r="G35" s="62">
        <v>29</v>
      </c>
      <c r="H35" s="40">
        <v>98.357142857142861</v>
      </c>
      <c r="I35" s="94">
        <f t="shared" si="1"/>
        <v>98.614285714285714</v>
      </c>
      <c r="J35" s="90"/>
      <c r="K35" s="89"/>
      <c r="L35" s="151">
        <v>2</v>
      </c>
      <c r="M35" s="97"/>
      <c r="N35" s="98"/>
      <c r="O35" s="110"/>
      <c r="P35" s="99">
        <f t="shared" si="2"/>
        <v>100.61428571428571</v>
      </c>
      <c r="Q35" s="4">
        <v>0.26315789473684209</v>
      </c>
      <c r="R35" s="140">
        <v>72.476190476190482</v>
      </c>
      <c r="S35" s="142">
        <v>69.933333333333337</v>
      </c>
      <c r="T35" s="140">
        <f t="shared" si="3"/>
        <v>71.967619047619053</v>
      </c>
      <c r="U35" s="1"/>
      <c r="V35" s="143">
        <f t="shared" si="4"/>
        <v>71.967619047619053</v>
      </c>
      <c r="W35" s="14">
        <v>60</v>
      </c>
      <c r="X35" s="14">
        <v>100</v>
      </c>
      <c r="Y35" s="12" t="s">
        <v>275</v>
      </c>
      <c r="Z35" s="9"/>
      <c r="AA35" s="107"/>
      <c r="AB35" s="109">
        <f t="shared" si="5"/>
        <v>76</v>
      </c>
      <c r="AC35" s="144">
        <f t="shared" si="6"/>
        <v>78.100190476190477</v>
      </c>
      <c r="AE35" s="2" t="s">
        <v>611</v>
      </c>
      <c r="AF35" s="2" t="s">
        <v>611</v>
      </c>
    </row>
    <row r="36" spans="1:32" ht="17.399999999999999">
      <c r="A36" s="25" t="s">
        <v>62</v>
      </c>
      <c r="B36" s="26" t="s">
        <v>186</v>
      </c>
      <c r="C36" s="27" t="s">
        <v>183</v>
      </c>
      <c r="D36" s="61">
        <f t="shared" si="0"/>
        <v>99</v>
      </c>
      <c r="E36" s="62">
        <v>45</v>
      </c>
      <c r="F36" s="62">
        <v>25</v>
      </c>
      <c r="G36" s="62">
        <v>29</v>
      </c>
      <c r="H36" s="40">
        <v>98.357142857142861</v>
      </c>
      <c r="I36" s="94">
        <f t="shared" si="1"/>
        <v>98.614285714285714</v>
      </c>
      <c r="J36" s="90"/>
      <c r="K36" s="89"/>
      <c r="L36" s="151">
        <v>3.2</v>
      </c>
      <c r="M36" s="97"/>
      <c r="N36" s="98"/>
      <c r="O36" s="110"/>
      <c r="P36" s="99">
        <f t="shared" si="2"/>
        <v>101.81428571428572</v>
      </c>
      <c r="Q36" s="4">
        <v>0.52631578947368418</v>
      </c>
      <c r="R36" s="140">
        <v>77.571428571428569</v>
      </c>
      <c r="S36" s="142">
        <v>76.5</v>
      </c>
      <c r="T36" s="140">
        <f t="shared" si="3"/>
        <v>77.357142857142861</v>
      </c>
      <c r="U36" s="1"/>
      <c r="V36" s="143">
        <f t="shared" si="4"/>
        <v>77.357142857142861</v>
      </c>
      <c r="W36" s="14">
        <v>41</v>
      </c>
      <c r="X36" s="14">
        <v>100</v>
      </c>
      <c r="Y36" s="12"/>
      <c r="Z36" s="9"/>
      <c r="AA36" s="107"/>
      <c r="AB36" s="109">
        <f t="shared" si="5"/>
        <v>64.599999999999994</v>
      </c>
      <c r="AC36" s="144">
        <f t="shared" si="6"/>
        <v>80.972857142857151</v>
      </c>
      <c r="AE36" s="2" t="s">
        <v>611</v>
      </c>
      <c r="AF36" s="2" t="s">
        <v>610</v>
      </c>
    </row>
    <row r="37" spans="1:32" ht="17.399999999999999">
      <c r="A37" s="25" t="s">
        <v>64</v>
      </c>
      <c r="B37" s="26" t="s">
        <v>187</v>
      </c>
      <c r="C37" s="27" t="s">
        <v>183</v>
      </c>
      <c r="D37" s="61">
        <f t="shared" si="0"/>
        <v>99</v>
      </c>
      <c r="E37" s="62">
        <v>45</v>
      </c>
      <c r="F37" s="62">
        <v>25</v>
      </c>
      <c r="G37" s="62">
        <v>29</v>
      </c>
      <c r="H37" s="40">
        <v>98.464285714285708</v>
      </c>
      <c r="I37" s="94">
        <f t="shared" si="1"/>
        <v>98.678571428571416</v>
      </c>
      <c r="J37" s="90"/>
      <c r="K37" s="89"/>
      <c r="L37" s="151"/>
      <c r="M37" s="97"/>
      <c r="N37" s="98"/>
      <c r="O37" s="110"/>
      <c r="P37" s="99">
        <f t="shared" si="2"/>
        <v>98.678571428571416</v>
      </c>
      <c r="Q37" s="4">
        <v>0.22727272727272727</v>
      </c>
      <c r="R37" s="140">
        <v>70.02884615384616</v>
      </c>
      <c r="S37" s="142">
        <v>66</v>
      </c>
      <c r="T37" s="140">
        <f t="shared" si="3"/>
        <v>69.223076923076931</v>
      </c>
      <c r="U37" s="1"/>
      <c r="V37" s="143">
        <f t="shared" si="4"/>
        <v>69.223076923076931</v>
      </c>
      <c r="W37" s="14">
        <v>66.099999999999994</v>
      </c>
      <c r="X37" s="14">
        <v>100</v>
      </c>
      <c r="Y37" s="12"/>
      <c r="Z37" s="9"/>
      <c r="AA37" s="107"/>
      <c r="AB37" s="109">
        <f t="shared" si="5"/>
        <v>79.66</v>
      </c>
      <c r="AC37" s="144">
        <f t="shared" si="6"/>
        <v>76.157868131868128</v>
      </c>
      <c r="AE37" s="2" t="s">
        <v>610</v>
      </c>
      <c r="AF37" s="2" t="s">
        <v>611</v>
      </c>
    </row>
    <row r="38" spans="1:32" ht="17.399999999999999">
      <c r="A38" s="25" t="s">
        <v>66</v>
      </c>
      <c r="B38" s="26" t="s">
        <v>188</v>
      </c>
      <c r="C38" s="27" t="s">
        <v>183</v>
      </c>
      <c r="D38" s="61">
        <f t="shared" si="0"/>
        <v>94</v>
      </c>
      <c r="E38" s="62">
        <v>45</v>
      </c>
      <c r="F38" s="62">
        <v>20</v>
      </c>
      <c r="G38" s="62">
        <v>29</v>
      </c>
      <c r="H38" s="40">
        <v>97.5</v>
      </c>
      <c r="I38" s="94">
        <f t="shared" si="1"/>
        <v>96.1</v>
      </c>
      <c r="J38" s="90"/>
      <c r="K38" s="89"/>
      <c r="L38" s="151"/>
      <c r="M38" s="97"/>
      <c r="N38" s="98"/>
      <c r="O38" s="110"/>
      <c r="P38" s="99">
        <f t="shared" si="2"/>
        <v>96.1</v>
      </c>
      <c r="Q38" s="4">
        <v>4.3478260869565216E-2</v>
      </c>
      <c r="R38" s="140">
        <v>49.509433962264154</v>
      </c>
      <c r="S38" s="142">
        <v>27</v>
      </c>
      <c r="T38" s="140">
        <f t="shared" si="3"/>
        <v>45.007547169811325</v>
      </c>
      <c r="U38" s="1"/>
      <c r="V38" s="143">
        <f t="shared" si="4"/>
        <v>45.007547169811325</v>
      </c>
      <c r="W38" s="14">
        <v>20</v>
      </c>
      <c r="X38" s="14">
        <v>100</v>
      </c>
      <c r="Y38" s="12"/>
      <c r="Z38" s="9"/>
      <c r="AA38" s="107"/>
      <c r="AB38" s="109">
        <f t="shared" si="5"/>
        <v>52</v>
      </c>
      <c r="AC38" s="144">
        <f t="shared" si="6"/>
        <v>55.925283018867923</v>
      </c>
      <c r="AE38" s="2" t="s">
        <v>610</v>
      </c>
      <c r="AF38" s="2" t="s">
        <v>610</v>
      </c>
    </row>
    <row r="39" spans="1:32" ht="17.399999999999999">
      <c r="A39" s="25" t="s">
        <v>68</v>
      </c>
      <c r="B39" s="26" t="s">
        <v>189</v>
      </c>
      <c r="C39" s="27" t="s">
        <v>183</v>
      </c>
      <c r="D39" s="61">
        <f t="shared" si="0"/>
        <v>99</v>
      </c>
      <c r="E39" s="62">
        <v>45</v>
      </c>
      <c r="F39" s="62">
        <v>25</v>
      </c>
      <c r="G39" s="62">
        <v>29</v>
      </c>
      <c r="H39" s="40">
        <v>98.107142857142861</v>
      </c>
      <c r="I39" s="94">
        <f t="shared" si="1"/>
        <v>98.464285714285722</v>
      </c>
      <c r="J39" s="90"/>
      <c r="K39" s="89"/>
      <c r="L39" s="151"/>
      <c r="M39" s="97"/>
      <c r="N39" s="98"/>
      <c r="O39" s="110"/>
      <c r="P39" s="99">
        <f t="shared" si="2"/>
        <v>98.464285714285722</v>
      </c>
      <c r="Q39" s="4">
        <v>9.0909090909090912E-2</v>
      </c>
      <c r="R39" s="140">
        <v>61.77570093457944</v>
      </c>
      <c r="S39" s="142">
        <v>68</v>
      </c>
      <c r="T39" s="140">
        <f t="shared" si="3"/>
        <v>63.020560747663559</v>
      </c>
      <c r="U39" s="1"/>
      <c r="V39" s="143">
        <f t="shared" si="4"/>
        <v>63.020560747663559</v>
      </c>
      <c r="W39" s="14">
        <v>54.8</v>
      </c>
      <c r="X39" s="14">
        <v>100</v>
      </c>
      <c r="Y39" s="12"/>
      <c r="Z39" s="9"/>
      <c r="AA39" s="107"/>
      <c r="AB39" s="109">
        <f t="shared" si="5"/>
        <v>72.88</v>
      </c>
      <c r="AC39" s="144">
        <f t="shared" si="6"/>
        <v>71.095249666221633</v>
      </c>
      <c r="AE39" s="2" t="s">
        <v>610</v>
      </c>
      <c r="AF39" s="2" t="s">
        <v>610</v>
      </c>
    </row>
    <row r="40" spans="1:32" ht="17.399999999999999">
      <c r="A40" s="25" t="s">
        <v>70</v>
      </c>
      <c r="B40" s="26" t="s">
        <v>190</v>
      </c>
      <c r="C40" s="27" t="s">
        <v>183</v>
      </c>
      <c r="D40" s="61">
        <f t="shared" si="0"/>
        <v>99</v>
      </c>
      <c r="E40" s="62">
        <v>45</v>
      </c>
      <c r="F40" s="62">
        <v>25</v>
      </c>
      <c r="G40" s="62">
        <v>29</v>
      </c>
      <c r="H40" s="40">
        <v>98.142857142857139</v>
      </c>
      <c r="I40" s="94">
        <f t="shared" si="1"/>
        <v>98.48571428571428</v>
      </c>
      <c r="J40" s="90"/>
      <c r="K40" s="89"/>
      <c r="L40" s="151"/>
      <c r="M40" s="97"/>
      <c r="N40" s="98"/>
      <c r="O40" s="110"/>
      <c r="P40" s="99">
        <f t="shared" si="2"/>
        <v>98.48571428571428</v>
      </c>
      <c r="Q40" s="4">
        <v>0.35</v>
      </c>
      <c r="R40" s="140">
        <v>72.088888888888889</v>
      </c>
      <c r="S40" s="142">
        <v>77.5</v>
      </c>
      <c r="T40" s="140">
        <f t="shared" si="3"/>
        <v>73.171111111111117</v>
      </c>
      <c r="U40" s="1"/>
      <c r="V40" s="143">
        <f t="shared" si="4"/>
        <v>73.171111111111117</v>
      </c>
      <c r="W40" s="14">
        <v>60.3</v>
      </c>
      <c r="X40" s="14">
        <v>100</v>
      </c>
      <c r="Y40" s="12"/>
      <c r="Z40" s="9"/>
      <c r="AA40" s="107"/>
      <c r="AB40" s="109">
        <f t="shared" si="5"/>
        <v>76.180000000000007</v>
      </c>
      <c r="AC40" s="144">
        <f t="shared" si="6"/>
        <v>78.534920634920638</v>
      </c>
      <c r="AE40" s="2" t="s">
        <v>610</v>
      </c>
      <c r="AF40" s="2" t="s">
        <v>611</v>
      </c>
    </row>
    <row r="41" spans="1:32" ht="17.399999999999999">
      <c r="A41" s="25" t="s">
        <v>72</v>
      </c>
      <c r="B41" s="26" t="s">
        <v>191</v>
      </c>
      <c r="C41" s="27" t="s">
        <v>183</v>
      </c>
      <c r="D41" s="61">
        <f t="shared" si="0"/>
        <v>99</v>
      </c>
      <c r="E41" s="62">
        <v>45</v>
      </c>
      <c r="F41" s="62">
        <v>25</v>
      </c>
      <c r="G41" s="62">
        <v>29</v>
      </c>
      <c r="H41" s="40">
        <v>98.607142857142861</v>
      </c>
      <c r="I41" s="94">
        <f t="shared" si="1"/>
        <v>98.764285714285705</v>
      </c>
      <c r="J41" s="90"/>
      <c r="K41" s="89"/>
      <c r="L41" s="151"/>
      <c r="M41" s="97"/>
      <c r="N41" s="98"/>
      <c r="O41" s="110"/>
      <c r="P41" s="99">
        <f t="shared" si="2"/>
        <v>98.764285714285705</v>
      </c>
      <c r="Q41" s="4">
        <v>0.5</v>
      </c>
      <c r="R41" s="140">
        <v>75.445783132530124</v>
      </c>
      <c r="S41" s="142">
        <v>74.5</v>
      </c>
      <c r="T41" s="140">
        <f t="shared" si="3"/>
        <v>75.256626506024105</v>
      </c>
      <c r="U41" s="1"/>
      <c r="V41" s="143">
        <f t="shared" si="4"/>
        <v>75.256626506024105</v>
      </c>
      <c r="W41" s="14">
        <v>60</v>
      </c>
      <c r="X41" s="14">
        <v>100</v>
      </c>
      <c r="Y41" s="12" t="s">
        <v>275</v>
      </c>
      <c r="Z41" s="9"/>
      <c r="AA41" s="107"/>
      <c r="AB41" s="109">
        <f t="shared" si="5"/>
        <v>76</v>
      </c>
      <c r="AC41" s="144">
        <f t="shared" si="6"/>
        <v>80.032495697074012</v>
      </c>
      <c r="AE41" s="2" t="s">
        <v>610</v>
      </c>
      <c r="AF41" s="2" t="s">
        <v>611</v>
      </c>
    </row>
    <row r="42" spans="1:32" ht="17.399999999999999">
      <c r="A42" s="25" t="s">
        <v>74</v>
      </c>
      <c r="B42" s="26" t="s">
        <v>192</v>
      </c>
      <c r="C42" s="27" t="s">
        <v>183</v>
      </c>
      <c r="D42" s="61">
        <f t="shared" si="0"/>
        <v>99</v>
      </c>
      <c r="E42" s="62">
        <v>45</v>
      </c>
      <c r="F42" s="62">
        <v>25</v>
      </c>
      <c r="G42" s="62">
        <v>29</v>
      </c>
      <c r="H42" s="40">
        <v>99</v>
      </c>
      <c r="I42" s="94">
        <f t="shared" si="1"/>
        <v>99</v>
      </c>
      <c r="J42" s="90"/>
      <c r="K42" s="89"/>
      <c r="L42" s="151"/>
      <c r="M42" s="97"/>
      <c r="N42" s="98"/>
      <c r="O42" s="110"/>
      <c r="P42" s="99">
        <f t="shared" si="2"/>
        <v>99</v>
      </c>
      <c r="Q42" s="4">
        <v>0.43478260869565216</v>
      </c>
      <c r="R42" s="140">
        <v>74.051020408163268</v>
      </c>
      <c r="S42" s="140">
        <v>75.5</v>
      </c>
      <c r="T42" s="140">
        <f t="shared" si="3"/>
        <v>74.340816326530614</v>
      </c>
      <c r="U42" s="1"/>
      <c r="V42" s="143">
        <f t="shared" si="4"/>
        <v>74.340816326530614</v>
      </c>
      <c r="W42" s="14">
        <v>58.2</v>
      </c>
      <c r="X42" s="14">
        <v>100</v>
      </c>
      <c r="Y42" s="12"/>
      <c r="Z42" s="9"/>
      <c r="AA42" s="107"/>
      <c r="AB42" s="109">
        <f t="shared" si="5"/>
        <v>74.92</v>
      </c>
      <c r="AC42" s="144">
        <f t="shared" si="6"/>
        <v>79.330571428571432</v>
      </c>
      <c r="AE42" s="2" t="s">
        <v>610</v>
      </c>
      <c r="AF42" s="2" t="s">
        <v>610</v>
      </c>
    </row>
    <row r="43" spans="1:32" ht="17.399999999999999">
      <c r="A43" s="25" t="s">
        <v>76</v>
      </c>
      <c r="B43" s="26" t="s">
        <v>193</v>
      </c>
      <c r="C43" s="27" t="s">
        <v>183</v>
      </c>
      <c r="D43" s="61">
        <f t="shared" si="0"/>
        <v>99</v>
      </c>
      <c r="E43" s="62">
        <v>45</v>
      </c>
      <c r="F43" s="62">
        <v>25</v>
      </c>
      <c r="G43" s="62">
        <v>29</v>
      </c>
      <c r="H43" s="40">
        <v>98.857142857142861</v>
      </c>
      <c r="I43" s="94">
        <f t="shared" si="1"/>
        <v>98.914285714285711</v>
      </c>
      <c r="J43" s="90"/>
      <c r="K43" s="89"/>
      <c r="L43" s="151">
        <v>7.0666666666666673</v>
      </c>
      <c r="M43" s="97"/>
      <c r="N43" s="98"/>
      <c r="O43" s="110">
        <v>3</v>
      </c>
      <c r="P43" s="99">
        <f t="shared" si="2"/>
        <v>108.98095238095237</v>
      </c>
      <c r="Q43" s="4">
        <v>0.68421052631578949</v>
      </c>
      <c r="R43" s="140">
        <v>81.404761904761898</v>
      </c>
      <c r="S43" s="142">
        <v>82</v>
      </c>
      <c r="T43" s="140">
        <f t="shared" si="3"/>
        <v>81.523809523809533</v>
      </c>
      <c r="U43" s="1">
        <v>3</v>
      </c>
      <c r="V43" s="143">
        <f t="shared" si="4"/>
        <v>84.523809523809533</v>
      </c>
      <c r="W43" s="14">
        <v>68.2</v>
      </c>
      <c r="X43" s="14">
        <v>100</v>
      </c>
      <c r="Y43" s="12"/>
      <c r="Z43" s="9"/>
      <c r="AA43" s="107"/>
      <c r="AB43" s="109">
        <f t="shared" si="5"/>
        <v>80.92</v>
      </c>
      <c r="AC43" s="144">
        <f t="shared" si="6"/>
        <v>89.054857142857145</v>
      </c>
      <c r="AE43" s="2" t="s">
        <v>611</v>
      </c>
      <c r="AF43" s="2" t="s">
        <v>611</v>
      </c>
    </row>
    <row r="44" spans="1:32" ht="17.399999999999999">
      <c r="A44" s="25" t="s">
        <v>78</v>
      </c>
      <c r="B44" s="26" t="s">
        <v>194</v>
      </c>
      <c r="C44" s="27" t="s">
        <v>183</v>
      </c>
      <c r="D44" s="61">
        <f t="shared" si="0"/>
        <v>99</v>
      </c>
      <c r="E44" s="62">
        <v>45</v>
      </c>
      <c r="F44" s="62">
        <v>25</v>
      </c>
      <c r="G44" s="62">
        <v>29</v>
      </c>
      <c r="H44" s="40">
        <v>98.357142857142861</v>
      </c>
      <c r="I44" s="94">
        <f t="shared" si="1"/>
        <v>98.614285714285714</v>
      </c>
      <c r="J44" s="90"/>
      <c r="K44" s="89"/>
      <c r="L44" s="151">
        <v>2</v>
      </c>
      <c r="M44" s="97"/>
      <c r="N44" s="98"/>
      <c r="O44" s="110"/>
      <c r="P44" s="99">
        <f>I44+J44+K44+L44+M44+N44+O44</f>
        <v>100.61428571428571</v>
      </c>
      <c r="Q44" s="4">
        <v>0.38095238095238093</v>
      </c>
      <c r="R44" s="140">
        <v>71.391752577319593</v>
      </c>
      <c r="S44" s="142">
        <v>84.5</v>
      </c>
      <c r="T44" s="140">
        <f t="shared" si="3"/>
        <v>74.013402061855686</v>
      </c>
      <c r="U44" s="1"/>
      <c r="V44" s="143">
        <f t="shared" si="4"/>
        <v>74.013402061855686</v>
      </c>
      <c r="W44" s="14">
        <v>63.4</v>
      </c>
      <c r="X44" s="14">
        <v>100</v>
      </c>
      <c r="Y44" s="12"/>
      <c r="Z44" s="9"/>
      <c r="AA44" s="107"/>
      <c r="AB44" s="109">
        <f t="shared" si="5"/>
        <v>78.039999999999992</v>
      </c>
      <c r="AC44" s="144">
        <f t="shared" si="6"/>
        <v>79.736238586156119</v>
      </c>
      <c r="AE44" s="2" t="s">
        <v>610</v>
      </c>
      <c r="AF44" s="2" t="s">
        <v>611</v>
      </c>
    </row>
    <row r="45" spans="1:32" ht="17.399999999999999">
      <c r="A45" s="25" t="s">
        <v>80</v>
      </c>
      <c r="B45" s="26" t="s">
        <v>195</v>
      </c>
      <c r="C45" s="27" t="s">
        <v>183</v>
      </c>
      <c r="D45" s="61">
        <f t="shared" si="0"/>
        <v>97</v>
      </c>
      <c r="E45" s="62">
        <v>45</v>
      </c>
      <c r="F45" s="62">
        <v>23</v>
      </c>
      <c r="G45" s="62">
        <v>29</v>
      </c>
      <c r="H45" s="40">
        <v>98.321428571428569</v>
      </c>
      <c r="I45" s="94">
        <f t="shared" si="1"/>
        <v>97.792857142857144</v>
      </c>
      <c r="J45" s="90"/>
      <c r="K45" s="89"/>
      <c r="L45" s="151"/>
      <c r="M45" s="97"/>
      <c r="N45" s="98"/>
      <c r="O45" s="110"/>
      <c r="P45" s="99">
        <f t="shared" si="2"/>
        <v>97.792857142857144</v>
      </c>
      <c r="Q45" s="3">
        <v>0.18181818181818182</v>
      </c>
      <c r="R45" s="142">
        <v>66.262135922330103</v>
      </c>
      <c r="S45" s="140">
        <v>78.2</v>
      </c>
      <c r="T45" s="140">
        <f t="shared" si="3"/>
        <v>68.649708737864088</v>
      </c>
      <c r="U45" s="1"/>
      <c r="V45" s="143">
        <f t="shared" si="4"/>
        <v>68.649708737864088</v>
      </c>
      <c r="W45" s="14">
        <v>70.599999999999994</v>
      </c>
      <c r="X45" s="14">
        <v>100</v>
      </c>
      <c r="Y45" s="12"/>
      <c r="Z45" s="9"/>
      <c r="AA45" s="107"/>
      <c r="AB45" s="109">
        <f t="shared" si="5"/>
        <v>82.359999999999985</v>
      </c>
      <c r="AC45" s="144">
        <f t="shared" si="6"/>
        <v>75.849367545076291</v>
      </c>
      <c r="AE45" s="2" t="s">
        <v>610</v>
      </c>
      <c r="AF45" s="2" t="s">
        <v>611</v>
      </c>
    </row>
    <row r="46" spans="1:32" ht="17.399999999999999">
      <c r="A46" s="25" t="s">
        <v>82</v>
      </c>
      <c r="B46" s="26" t="s">
        <v>196</v>
      </c>
      <c r="C46" s="27" t="s">
        <v>183</v>
      </c>
      <c r="D46" s="61">
        <f t="shared" si="0"/>
        <v>100</v>
      </c>
      <c r="E46" s="62">
        <v>45</v>
      </c>
      <c r="F46" s="62">
        <v>25</v>
      </c>
      <c r="G46" s="62">
        <v>30</v>
      </c>
      <c r="H46" s="40">
        <v>99.392857142857139</v>
      </c>
      <c r="I46" s="94">
        <f t="shared" si="1"/>
        <v>99.635714285714272</v>
      </c>
      <c r="J46" s="90"/>
      <c r="K46" s="89"/>
      <c r="L46" s="151">
        <v>4.2</v>
      </c>
      <c r="M46" s="97"/>
      <c r="N46" s="98"/>
      <c r="O46" s="110"/>
      <c r="P46" s="99">
        <f t="shared" si="2"/>
        <v>103.83571428571427</v>
      </c>
      <c r="Q46" s="4">
        <v>0.61904761904761907</v>
      </c>
      <c r="R46" s="140">
        <v>80.141304347826093</v>
      </c>
      <c r="S46" s="142">
        <v>86</v>
      </c>
      <c r="T46" s="140">
        <f t="shared" si="3"/>
        <v>81.31304347826088</v>
      </c>
      <c r="U46" s="1"/>
      <c r="V46" s="143">
        <f t="shared" si="4"/>
        <v>81.31304347826088</v>
      </c>
      <c r="W46" s="14">
        <v>76.400000000000006</v>
      </c>
      <c r="X46" s="14">
        <v>100</v>
      </c>
      <c r="Y46" s="12"/>
      <c r="Z46" s="9"/>
      <c r="AA46" s="107"/>
      <c r="AB46" s="109">
        <f t="shared" si="5"/>
        <v>85.84</v>
      </c>
      <c r="AC46" s="144">
        <f t="shared" si="6"/>
        <v>86.270273291925463</v>
      </c>
      <c r="AE46" s="2" t="s">
        <v>611</v>
      </c>
      <c r="AF46" s="2" t="s">
        <v>611</v>
      </c>
    </row>
    <row r="47" spans="1:32" ht="17.399999999999999">
      <c r="A47" s="25" t="s">
        <v>84</v>
      </c>
      <c r="B47" s="26" t="s">
        <v>197</v>
      </c>
      <c r="C47" s="27" t="s">
        <v>183</v>
      </c>
      <c r="D47" s="61">
        <f t="shared" si="0"/>
        <v>99</v>
      </c>
      <c r="E47" s="62">
        <v>45</v>
      </c>
      <c r="F47" s="62">
        <v>25</v>
      </c>
      <c r="G47" s="62">
        <v>29</v>
      </c>
      <c r="H47" s="40">
        <v>98.892857142857139</v>
      </c>
      <c r="I47" s="94">
        <f t="shared" si="1"/>
        <v>98.935714285714283</v>
      </c>
      <c r="J47" s="90"/>
      <c r="K47" s="89"/>
      <c r="L47" s="151"/>
      <c r="M47" s="97"/>
      <c r="N47" s="98"/>
      <c r="O47" s="110"/>
      <c r="P47" s="99">
        <f t="shared" si="2"/>
        <v>98.935714285714283</v>
      </c>
      <c r="Q47" s="4">
        <v>0.68421052631578949</v>
      </c>
      <c r="R47" s="140">
        <v>81.357142857142861</v>
      </c>
      <c r="S47" s="142">
        <v>89.666666666666671</v>
      </c>
      <c r="T47" s="140">
        <f t="shared" si="3"/>
        <v>83.019047619047626</v>
      </c>
      <c r="U47" s="1"/>
      <c r="V47" s="143">
        <f t="shared" si="4"/>
        <v>83.019047619047626</v>
      </c>
      <c r="W47" s="14">
        <v>70.400000000000006</v>
      </c>
      <c r="X47" s="14">
        <v>100</v>
      </c>
      <c r="Y47" s="12"/>
      <c r="Z47" s="9"/>
      <c r="AA47" s="107"/>
      <c r="AB47" s="109">
        <f t="shared" si="5"/>
        <v>82.240000000000009</v>
      </c>
      <c r="AC47" s="144">
        <f t="shared" si="6"/>
        <v>86.124476190476187</v>
      </c>
      <c r="AE47" s="2" t="s">
        <v>611</v>
      </c>
      <c r="AF47" s="2" t="s">
        <v>611</v>
      </c>
    </row>
    <row r="48" spans="1:32" ht="17.399999999999999">
      <c r="A48" s="25" t="s">
        <v>86</v>
      </c>
      <c r="B48" s="26" t="s">
        <v>198</v>
      </c>
      <c r="C48" s="27" t="s">
        <v>183</v>
      </c>
      <c r="D48" s="61">
        <f t="shared" si="0"/>
        <v>100</v>
      </c>
      <c r="E48" s="62">
        <v>45</v>
      </c>
      <c r="F48" s="62">
        <v>25</v>
      </c>
      <c r="G48" s="62">
        <v>30</v>
      </c>
      <c r="H48" s="40">
        <v>99.107142857142861</v>
      </c>
      <c r="I48" s="94">
        <f t="shared" si="1"/>
        <v>99.464285714285722</v>
      </c>
      <c r="J48" s="90"/>
      <c r="K48" s="89"/>
      <c r="L48" s="151">
        <v>6.2</v>
      </c>
      <c r="M48" s="97"/>
      <c r="N48" s="98"/>
      <c r="O48" s="110">
        <v>4</v>
      </c>
      <c r="P48" s="99">
        <f t="shared" si="2"/>
        <v>109.66428571428573</v>
      </c>
      <c r="Q48" s="4">
        <v>0.7142857142857143</v>
      </c>
      <c r="R48" s="140">
        <v>81.304347826086953</v>
      </c>
      <c r="S48" s="140">
        <v>92</v>
      </c>
      <c r="T48" s="140">
        <f t="shared" si="3"/>
        <v>83.443478260869568</v>
      </c>
      <c r="U48" s="1">
        <v>4</v>
      </c>
      <c r="V48" s="143">
        <f t="shared" si="4"/>
        <v>87.443478260869568</v>
      </c>
      <c r="W48" s="14">
        <v>60</v>
      </c>
      <c r="X48" s="14">
        <v>100</v>
      </c>
      <c r="Y48" s="12" t="s">
        <v>126</v>
      </c>
      <c r="Z48" s="9"/>
      <c r="AA48" s="107"/>
      <c r="AB48" s="109">
        <f t="shared" si="5"/>
        <v>76</v>
      </c>
      <c r="AC48" s="144">
        <f t="shared" si="6"/>
        <v>90.74329192546584</v>
      </c>
      <c r="AE48" s="2" t="s">
        <v>611</v>
      </c>
      <c r="AF48" s="2" t="s">
        <v>611</v>
      </c>
    </row>
    <row r="49" spans="1:32" ht="17.399999999999999">
      <c r="A49" s="25" t="s">
        <v>88</v>
      </c>
      <c r="B49" s="26" t="s">
        <v>199</v>
      </c>
      <c r="C49" s="27" t="s">
        <v>183</v>
      </c>
      <c r="D49" s="61">
        <f t="shared" si="0"/>
        <v>98</v>
      </c>
      <c r="E49" s="62">
        <v>45</v>
      </c>
      <c r="F49" s="62">
        <v>24</v>
      </c>
      <c r="G49" s="62">
        <v>29</v>
      </c>
      <c r="H49" s="40">
        <v>97.964285714285708</v>
      </c>
      <c r="I49" s="94">
        <f t="shared" si="1"/>
        <v>97.978571428571428</v>
      </c>
      <c r="J49" s="90"/>
      <c r="K49" s="89"/>
      <c r="L49" s="151"/>
      <c r="M49" s="97"/>
      <c r="N49" s="98"/>
      <c r="O49" s="110"/>
      <c r="P49" s="99">
        <f t="shared" si="2"/>
        <v>97.978571428571428</v>
      </c>
      <c r="Q49" s="4">
        <v>0.34782608695652173</v>
      </c>
      <c r="R49" s="140">
        <v>67.876106194690266</v>
      </c>
      <c r="S49" s="142">
        <v>81</v>
      </c>
      <c r="T49" s="140">
        <f t="shared" si="3"/>
        <v>70.500884955752213</v>
      </c>
      <c r="U49" s="1"/>
      <c r="V49" s="143">
        <f t="shared" si="4"/>
        <v>70.500884955752213</v>
      </c>
      <c r="W49" s="14">
        <v>62.6</v>
      </c>
      <c r="X49" s="14">
        <v>100</v>
      </c>
      <c r="Y49" s="12"/>
      <c r="Z49" s="9"/>
      <c r="AA49" s="107"/>
      <c r="AB49" s="109">
        <f t="shared" si="5"/>
        <v>77.56</v>
      </c>
      <c r="AC49" s="144">
        <f t="shared" si="6"/>
        <v>76.702333754740835</v>
      </c>
      <c r="AE49" s="2" t="s">
        <v>610</v>
      </c>
      <c r="AF49" s="2" t="s">
        <v>611</v>
      </c>
    </row>
    <row r="50" spans="1:32" ht="17.399999999999999">
      <c r="A50" s="25" t="s">
        <v>90</v>
      </c>
      <c r="B50" s="26" t="s">
        <v>200</v>
      </c>
      <c r="C50" s="27" t="s">
        <v>183</v>
      </c>
      <c r="D50" s="61">
        <f t="shared" si="0"/>
        <v>99</v>
      </c>
      <c r="E50" s="62">
        <v>45</v>
      </c>
      <c r="F50" s="62">
        <v>25</v>
      </c>
      <c r="G50" s="62">
        <v>29</v>
      </c>
      <c r="H50" s="40">
        <v>98.178571428571431</v>
      </c>
      <c r="I50" s="94">
        <f t="shared" si="1"/>
        <v>98.507142857142867</v>
      </c>
      <c r="J50" s="90"/>
      <c r="K50" s="89"/>
      <c r="L50" s="151"/>
      <c r="M50" s="97"/>
      <c r="N50" s="98"/>
      <c r="O50" s="110"/>
      <c r="P50" s="99">
        <f t="shared" si="2"/>
        <v>98.507142857142867</v>
      </c>
      <c r="Q50" s="3">
        <v>0.38095238095238093</v>
      </c>
      <c r="R50" s="142">
        <v>73.5</v>
      </c>
      <c r="S50" s="140">
        <v>80.5</v>
      </c>
      <c r="T50" s="140">
        <f t="shared" si="3"/>
        <v>74.900000000000006</v>
      </c>
      <c r="U50" s="1"/>
      <c r="V50" s="143">
        <f t="shared" si="4"/>
        <v>74.900000000000006</v>
      </c>
      <c r="W50" s="14">
        <v>60.2</v>
      </c>
      <c r="X50" s="14">
        <v>100</v>
      </c>
      <c r="Y50" s="12"/>
      <c r="Z50" s="9"/>
      <c r="AA50" s="107"/>
      <c r="AB50" s="109">
        <f t="shared" si="5"/>
        <v>76.12</v>
      </c>
      <c r="AC50" s="144">
        <f t="shared" si="6"/>
        <v>79.743428571428581</v>
      </c>
      <c r="AE50" s="2" t="s">
        <v>611</v>
      </c>
      <c r="AF50" s="2" t="s">
        <v>611</v>
      </c>
    </row>
    <row r="51" spans="1:32" ht="17.399999999999999">
      <c r="A51" s="25" t="s">
        <v>92</v>
      </c>
      <c r="B51" s="26" t="s">
        <v>201</v>
      </c>
      <c r="C51" s="27" t="s">
        <v>183</v>
      </c>
      <c r="D51" s="61">
        <f t="shared" si="0"/>
        <v>97</v>
      </c>
      <c r="E51" s="62">
        <v>45</v>
      </c>
      <c r="F51" s="62">
        <v>23</v>
      </c>
      <c r="G51" s="62">
        <v>29</v>
      </c>
      <c r="H51" s="40">
        <v>98.785714285714292</v>
      </c>
      <c r="I51" s="94">
        <f t="shared" si="1"/>
        <v>98.071428571428584</v>
      </c>
      <c r="J51" s="90"/>
      <c r="K51" s="89"/>
      <c r="L51" s="151"/>
      <c r="M51" s="97"/>
      <c r="N51" s="98"/>
      <c r="O51" s="110"/>
      <c r="P51" s="99">
        <f t="shared" si="2"/>
        <v>98.071428571428584</v>
      </c>
      <c r="Q51" s="4">
        <v>0.32</v>
      </c>
      <c r="R51" s="140">
        <v>67.008849557522126</v>
      </c>
      <c r="S51" s="140">
        <v>77.666666666666671</v>
      </c>
      <c r="T51" s="140">
        <f t="shared" si="3"/>
        <v>69.140412979351041</v>
      </c>
      <c r="U51" s="1"/>
      <c r="V51" s="143">
        <f t="shared" si="4"/>
        <v>69.140412979351041</v>
      </c>
      <c r="W51" s="14">
        <v>55.2</v>
      </c>
      <c r="X51" s="14">
        <v>100</v>
      </c>
      <c r="Y51" s="12" t="s">
        <v>275</v>
      </c>
      <c r="Z51" s="9"/>
      <c r="AA51" s="107"/>
      <c r="AB51" s="109">
        <f t="shared" si="5"/>
        <v>73.12</v>
      </c>
      <c r="AC51" s="144">
        <f t="shared" si="6"/>
        <v>75.324574799831439</v>
      </c>
      <c r="AE51" s="2" t="s">
        <v>610</v>
      </c>
      <c r="AF51" s="2" t="s">
        <v>610</v>
      </c>
    </row>
    <row r="52" spans="1:32" ht="17.399999999999999">
      <c r="A52" s="25" t="s">
        <v>94</v>
      </c>
      <c r="B52" s="26" t="s">
        <v>202</v>
      </c>
      <c r="C52" s="27" t="s">
        <v>183</v>
      </c>
      <c r="D52" s="61">
        <f t="shared" si="0"/>
        <v>97</v>
      </c>
      <c r="E52" s="62">
        <v>45</v>
      </c>
      <c r="F52" s="62">
        <v>23</v>
      </c>
      <c r="G52" s="62">
        <v>29</v>
      </c>
      <c r="H52" s="40">
        <v>98.428571428571431</v>
      </c>
      <c r="I52" s="94">
        <f t="shared" si="1"/>
        <v>97.857142857142861</v>
      </c>
      <c r="J52" s="90"/>
      <c r="K52" s="89"/>
      <c r="L52" s="151"/>
      <c r="M52" s="97"/>
      <c r="N52" s="98"/>
      <c r="O52" s="110"/>
      <c r="P52" s="99">
        <f t="shared" si="2"/>
        <v>97.857142857142861</v>
      </c>
      <c r="Q52" s="4">
        <v>0.18181818181818182</v>
      </c>
      <c r="R52" s="140">
        <v>62.495145631067963</v>
      </c>
      <c r="S52" s="140">
        <v>74.666666666666671</v>
      </c>
      <c r="T52" s="140">
        <f t="shared" si="3"/>
        <v>64.929449838187708</v>
      </c>
      <c r="U52" s="1"/>
      <c r="V52" s="143">
        <f t="shared" si="4"/>
        <v>64.929449838187708</v>
      </c>
      <c r="W52" s="14">
        <v>57.9</v>
      </c>
      <c r="X52" s="14">
        <v>100</v>
      </c>
      <c r="Y52" s="12" t="s">
        <v>275</v>
      </c>
      <c r="Z52" s="9"/>
      <c r="AA52" s="107"/>
      <c r="AB52" s="109">
        <f t="shared" si="5"/>
        <v>74.739999999999995</v>
      </c>
      <c r="AC52" s="144">
        <f t="shared" si="6"/>
        <v>72.49604345815996</v>
      </c>
      <c r="AE52" s="2" t="s">
        <v>610</v>
      </c>
      <c r="AF52" s="2" t="s">
        <v>610</v>
      </c>
    </row>
    <row r="53" spans="1:32" ht="17.399999999999999">
      <c r="A53" s="25" t="s">
        <v>96</v>
      </c>
      <c r="B53" s="26" t="s">
        <v>203</v>
      </c>
      <c r="C53" s="27" t="s">
        <v>183</v>
      </c>
      <c r="D53" s="61">
        <f t="shared" si="0"/>
        <v>97</v>
      </c>
      <c r="E53" s="62">
        <v>45</v>
      </c>
      <c r="F53" s="62">
        <v>23</v>
      </c>
      <c r="G53" s="62">
        <v>29</v>
      </c>
      <c r="H53" s="40">
        <v>98.964285714285708</v>
      </c>
      <c r="I53" s="94">
        <f t="shared" si="1"/>
        <v>98.178571428571416</v>
      </c>
      <c r="J53" s="90"/>
      <c r="K53" s="89"/>
      <c r="L53" s="151">
        <v>2</v>
      </c>
      <c r="M53" s="97"/>
      <c r="N53" s="98"/>
      <c r="O53" s="110"/>
      <c r="P53" s="99">
        <f t="shared" si="2"/>
        <v>100.17857142857142</v>
      </c>
      <c r="Q53" s="4">
        <v>0.19047619047619047</v>
      </c>
      <c r="R53" s="140">
        <v>69.185567010309285</v>
      </c>
      <c r="S53" s="142">
        <v>69</v>
      </c>
      <c r="T53" s="140">
        <f t="shared" si="3"/>
        <v>69.148453608247436</v>
      </c>
      <c r="U53" s="1"/>
      <c r="V53" s="143">
        <f t="shared" si="4"/>
        <v>69.148453608247436</v>
      </c>
      <c r="W53" s="14">
        <v>69.8</v>
      </c>
      <c r="X53" s="14">
        <v>100</v>
      </c>
      <c r="Y53" s="12"/>
      <c r="Z53" s="9"/>
      <c r="AA53" s="107"/>
      <c r="AB53" s="109">
        <f t="shared" si="5"/>
        <v>81.88</v>
      </c>
      <c r="AC53" s="144">
        <f t="shared" si="6"/>
        <v>76.62763181148749</v>
      </c>
      <c r="AE53" s="2" t="s">
        <v>610</v>
      </c>
      <c r="AF53" s="2" t="s">
        <v>611</v>
      </c>
    </row>
    <row r="54" spans="1:32" ht="17.399999999999999">
      <c r="A54" s="25" t="s">
        <v>98</v>
      </c>
      <c r="B54" s="26" t="s">
        <v>204</v>
      </c>
      <c r="C54" s="27" t="s">
        <v>183</v>
      </c>
      <c r="D54" s="61">
        <f t="shared" si="0"/>
        <v>100</v>
      </c>
      <c r="E54" s="62">
        <v>45</v>
      </c>
      <c r="F54" s="62">
        <v>25</v>
      </c>
      <c r="G54" s="62">
        <v>30</v>
      </c>
      <c r="H54" s="40">
        <v>98.821428571428569</v>
      </c>
      <c r="I54" s="94">
        <f t="shared" si="1"/>
        <v>99.292857142857144</v>
      </c>
      <c r="J54" s="90"/>
      <c r="K54" s="89"/>
      <c r="L54" s="151">
        <v>3.4</v>
      </c>
      <c r="M54" s="97">
        <v>0.5</v>
      </c>
      <c r="N54" s="98"/>
      <c r="O54" s="110">
        <v>3</v>
      </c>
      <c r="P54" s="99">
        <f t="shared" si="2"/>
        <v>106.19285714285715</v>
      </c>
      <c r="Q54" s="4">
        <v>0.38095238095238093</v>
      </c>
      <c r="R54" s="140">
        <v>72.239130434782609</v>
      </c>
      <c r="S54" s="142">
        <v>63</v>
      </c>
      <c r="T54" s="140">
        <f t="shared" si="3"/>
        <v>70.391304347826093</v>
      </c>
      <c r="U54" s="1">
        <v>2</v>
      </c>
      <c r="V54" s="143">
        <f t="shared" si="4"/>
        <v>72.391304347826093</v>
      </c>
      <c r="W54" s="14">
        <v>100.7</v>
      </c>
      <c r="X54" s="14">
        <v>100</v>
      </c>
      <c r="Y54" s="12"/>
      <c r="Z54" s="9"/>
      <c r="AA54" s="107">
        <v>25</v>
      </c>
      <c r="AB54" s="109">
        <f>W54*0.6+X54*0.4+Z54+AA54</f>
        <v>125.42</v>
      </c>
      <c r="AC54" s="144">
        <f t="shared" si="6"/>
        <v>84.4544844720497</v>
      </c>
      <c r="AE54" s="2" t="s">
        <v>610</v>
      </c>
      <c r="AF54" s="2" t="s">
        <v>611</v>
      </c>
    </row>
    <row r="55" spans="1:32" ht="17.399999999999999">
      <c r="A55" s="25" t="s">
        <v>100</v>
      </c>
      <c r="B55" s="26" t="s">
        <v>205</v>
      </c>
      <c r="C55" s="27" t="s">
        <v>183</v>
      </c>
      <c r="D55" s="61">
        <f t="shared" si="0"/>
        <v>100</v>
      </c>
      <c r="E55" s="62">
        <v>45</v>
      </c>
      <c r="F55" s="62">
        <v>25</v>
      </c>
      <c r="G55" s="62">
        <v>30</v>
      </c>
      <c r="H55" s="40">
        <v>99.892857142857139</v>
      </c>
      <c r="I55" s="94">
        <f t="shared" si="1"/>
        <v>99.935714285714283</v>
      </c>
      <c r="J55" s="90"/>
      <c r="K55" s="89"/>
      <c r="L55" s="151">
        <v>6.4</v>
      </c>
      <c r="M55" s="97"/>
      <c r="N55" s="98">
        <v>1.875</v>
      </c>
      <c r="O55" s="110">
        <v>4</v>
      </c>
      <c r="P55" s="99">
        <f t="shared" si="2"/>
        <v>112.21071428571429</v>
      </c>
      <c r="Q55" s="4">
        <v>1</v>
      </c>
      <c r="R55" s="140">
        <v>94.392857142857139</v>
      </c>
      <c r="S55" s="142">
        <v>97</v>
      </c>
      <c r="T55" s="140">
        <f t="shared" si="3"/>
        <v>94.914285714285725</v>
      </c>
      <c r="U55" s="1">
        <v>35.5</v>
      </c>
      <c r="V55" s="143">
        <f t="shared" si="4"/>
        <v>130.41428571428571</v>
      </c>
      <c r="W55" s="14">
        <v>79.400000000000006</v>
      </c>
      <c r="X55" s="14">
        <v>100</v>
      </c>
      <c r="Y55" s="12"/>
      <c r="Z55" s="9">
        <v>8</v>
      </c>
      <c r="AA55" s="107"/>
      <c r="AB55" s="109">
        <f t="shared" si="5"/>
        <v>95.64</v>
      </c>
      <c r="AC55" s="144">
        <f t="shared" si="6"/>
        <v>123.29614285714284</v>
      </c>
      <c r="AE55" s="2" t="s">
        <v>611</v>
      </c>
      <c r="AF55" s="2" t="s">
        <v>611</v>
      </c>
    </row>
    <row r="56" spans="1:32" ht="17.399999999999999">
      <c r="A56" s="25" t="s">
        <v>102</v>
      </c>
      <c r="B56" s="26" t="s">
        <v>206</v>
      </c>
      <c r="C56" s="27" t="s">
        <v>183</v>
      </c>
      <c r="D56" s="61">
        <f t="shared" si="0"/>
        <v>99</v>
      </c>
      <c r="E56" s="62">
        <v>45</v>
      </c>
      <c r="F56" s="62">
        <v>25</v>
      </c>
      <c r="G56" s="62">
        <v>29</v>
      </c>
      <c r="H56" s="40">
        <v>98.285714285714292</v>
      </c>
      <c r="I56" s="94">
        <f t="shared" si="1"/>
        <v>98.571428571428584</v>
      </c>
      <c r="J56" s="90"/>
      <c r="K56" s="89"/>
      <c r="L56" s="151"/>
      <c r="M56" s="97"/>
      <c r="N56" s="98"/>
      <c r="O56" s="110"/>
      <c r="P56" s="99">
        <f t="shared" si="2"/>
        <v>98.571428571428584</v>
      </c>
      <c r="Q56" s="4">
        <v>0.18181818181818182</v>
      </c>
      <c r="R56" s="140">
        <v>67.048543689320383</v>
      </c>
      <c r="S56" s="142">
        <v>80</v>
      </c>
      <c r="T56" s="140">
        <f t="shared" si="3"/>
        <v>69.638834951456317</v>
      </c>
      <c r="U56" s="1"/>
      <c r="V56" s="143">
        <f t="shared" si="4"/>
        <v>69.638834951456317</v>
      </c>
      <c r="W56" s="14">
        <v>40.799999999999997</v>
      </c>
      <c r="X56" s="14">
        <v>100</v>
      </c>
      <c r="Y56" s="12"/>
      <c r="Z56" s="9"/>
      <c r="AA56" s="107"/>
      <c r="AB56" s="109">
        <f t="shared" si="5"/>
        <v>64.47999999999999</v>
      </c>
      <c r="AC56" s="144">
        <f t="shared" si="6"/>
        <v>74.909470180305135</v>
      </c>
      <c r="AE56" s="2" t="s">
        <v>610</v>
      </c>
      <c r="AF56" s="2" t="s">
        <v>610</v>
      </c>
    </row>
    <row r="57" spans="1:32" ht="17.399999999999999">
      <c r="A57" s="25" t="s">
        <v>104</v>
      </c>
      <c r="B57" s="26" t="s">
        <v>207</v>
      </c>
      <c r="C57" s="27" t="s">
        <v>183</v>
      </c>
      <c r="D57" s="61">
        <f t="shared" si="0"/>
        <v>99</v>
      </c>
      <c r="E57" s="62">
        <v>45</v>
      </c>
      <c r="F57" s="62">
        <v>25</v>
      </c>
      <c r="G57" s="62">
        <v>29</v>
      </c>
      <c r="H57" s="40">
        <v>98.892857142857139</v>
      </c>
      <c r="I57" s="94">
        <f t="shared" si="1"/>
        <v>98.935714285714283</v>
      </c>
      <c r="J57" s="90"/>
      <c r="K57" s="89"/>
      <c r="L57" s="151">
        <v>2</v>
      </c>
      <c r="M57" s="97"/>
      <c r="N57" s="98"/>
      <c r="O57" s="110"/>
      <c r="P57" s="99">
        <f t="shared" si="2"/>
        <v>100.93571428571428</v>
      </c>
      <c r="Q57" s="4">
        <v>1</v>
      </c>
      <c r="R57" s="140">
        <v>85.38095238095238</v>
      </c>
      <c r="S57" s="142">
        <v>85</v>
      </c>
      <c r="T57" s="140">
        <f t="shared" si="3"/>
        <v>85.304761904761904</v>
      </c>
      <c r="U57" s="1">
        <v>6</v>
      </c>
      <c r="V57" s="143">
        <f t="shared" si="4"/>
        <v>91.304761904761904</v>
      </c>
      <c r="W57" s="14">
        <v>66</v>
      </c>
      <c r="X57" s="14">
        <v>100</v>
      </c>
      <c r="Y57" s="12"/>
      <c r="Z57" s="9">
        <v>8</v>
      </c>
      <c r="AA57" s="107">
        <v>8</v>
      </c>
      <c r="AB57" s="109">
        <f t="shared" si="5"/>
        <v>95.6</v>
      </c>
      <c r="AC57" s="144">
        <f t="shared" si="6"/>
        <v>93.660476190476189</v>
      </c>
      <c r="AE57" s="2" t="s">
        <v>611</v>
      </c>
      <c r="AF57" s="2" t="s">
        <v>611</v>
      </c>
    </row>
    <row r="58" spans="1:32" ht="17.399999999999999">
      <c r="A58" s="25" t="s">
        <v>106</v>
      </c>
      <c r="B58" s="26" t="s">
        <v>208</v>
      </c>
      <c r="C58" s="27" t="s">
        <v>183</v>
      </c>
      <c r="D58" s="61">
        <f t="shared" si="0"/>
        <v>99</v>
      </c>
      <c r="E58" s="62">
        <v>45</v>
      </c>
      <c r="F58" s="62">
        <v>25</v>
      </c>
      <c r="G58" s="62">
        <v>29</v>
      </c>
      <c r="H58" s="40">
        <v>98.964285714285708</v>
      </c>
      <c r="I58" s="94">
        <f t="shared" si="1"/>
        <v>98.978571428571428</v>
      </c>
      <c r="J58" s="90"/>
      <c r="K58" s="89"/>
      <c r="L58" s="151"/>
      <c r="M58" s="97"/>
      <c r="N58" s="98"/>
      <c r="O58" s="110"/>
      <c r="P58" s="99">
        <f t="shared" si="2"/>
        <v>98.978571428571428</v>
      </c>
      <c r="Q58" s="4">
        <v>0.3</v>
      </c>
      <c r="R58" s="140">
        <v>73.088888888888889</v>
      </c>
      <c r="S58" s="140">
        <v>91</v>
      </c>
      <c r="T58" s="140">
        <f t="shared" si="3"/>
        <v>76.671111111111117</v>
      </c>
      <c r="U58" s="1"/>
      <c r="V58" s="143">
        <f t="shared" si="4"/>
        <v>76.671111111111117</v>
      </c>
      <c r="W58" s="14">
        <v>53</v>
      </c>
      <c r="X58" s="14">
        <v>100</v>
      </c>
      <c r="Y58" s="12"/>
      <c r="Z58" s="9"/>
      <c r="AA58" s="107"/>
      <c r="AB58" s="109">
        <f t="shared" si="5"/>
        <v>71.8</v>
      </c>
      <c r="AC58" s="144">
        <f t="shared" si="6"/>
        <v>80.645492063492071</v>
      </c>
      <c r="AE58" s="2" t="s">
        <v>611</v>
      </c>
      <c r="AF58" s="2" t="s">
        <v>610</v>
      </c>
    </row>
    <row r="59" spans="1:32" ht="17.399999999999999">
      <c r="A59" s="25" t="s">
        <v>108</v>
      </c>
      <c r="B59" s="26" t="s">
        <v>209</v>
      </c>
      <c r="C59" s="27" t="s">
        <v>183</v>
      </c>
      <c r="D59" s="61">
        <f t="shared" si="0"/>
        <v>99</v>
      </c>
      <c r="E59" s="62">
        <v>45</v>
      </c>
      <c r="F59" s="62">
        <v>25</v>
      </c>
      <c r="G59" s="62">
        <v>29</v>
      </c>
      <c r="H59" s="40">
        <v>99.107142857142861</v>
      </c>
      <c r="I59" s="94">
        <f t="shared" si="1"/>
        <v>99.064285714285717</v>
      </c>
      <c r="J59" s="90"/>
      <c r="K59" s="89"/>
      <c r="L59" s="151"/>
      <c r="M59" s="97"/>
      <c r="N59" s="98"/>
      <c r="O59" s="110">
        <v>4</v>
      </c>
      <c r="P59" s="99">
        <f t="shared" si="2"/>
        <v>103.06428571428572</v>
      </c>
      <c r="Q59" s="4">
        <v>0.78947368421052633</v>
      </c>
      <c r="R59" s="140">
        <v>81.63095238095238</v>
      </c>
      <c r="S59" s="142">
        <v>93</v>
      </c>
      <c r="T59" s="140">
        <f t="shared" si="3"/>
        <v>83.904761904761898</v>
      </c>
      <c r="U59" s="1"/>
      <c r="V59" s="143">
        <f t="shared" si="4"/>
        <v>83.904761904761898</v>
      </c>
      <c r="W59" s="14">
        <v>64.7</v>
      </c>
      <c r="X59" s="14">
        <v>100</v>
      </c>
      <c r="Y59" s="12"/>
      <c r="Z59" s="9"/>
      <c r="AA59" s="107"/>
      <c r="AB59" s="109">
        <f t="shared" si="5"/>
        <v>78.819999999999993</v>
      </c>
      <c r="AC59" s="144">
        <f t="shared" si="6"/>
        <v>87.228190476190463</v>
      </c>
      <c r="AE59" s="2" t="s">
        <v>611</v>
      </c>
      <c r="AF59" s="2" t="s">
        <v>611</v>
      </c>
    </row>
    <row r="60" spans="1:32" ht="17.399999999999999">
      <c r="A60" s="25" t="s">
        <v>110</v>
      </c>
      <c r="B60" s="26" t="s">
        <v>210</v>
      </c>
      <c r="C60" s="27" t="s">
        <v>183</v>
      </c>
      <c r="D60" s="61">
        <f t="shared" si="0"/>
        <v>99</v>
      </c>
      <c r="E60" s="62">
        <v>45</v>
      </c>
      <c r="F60" s="62">
        <v>25</v>
      </c>
      <c r="G60" s="62">
        <v>29</v>
      </c>
      <c r="H60" s="40">
        <v>98</v>
      </c>
      <c r="I60" s="94">
        <f t="shared" si="1"/>
        <v>98.4</v>
      </c>
      <c r="J60" s="90"/>
      <c r="K60" s="89"/>
      <c r="L60" s="151"/>
      <c r="M60" s="97"/>
      <c r="N60" s="98"/>
      <c r="O60" s="110"/>
      <c r="P60" s="99">
        <f t="shared" si="2"/>
        <v>98.4</v>
      </c>
      <c r="Q60" s="4">
        <v>0.45454545454545453</v>
      </c>
      <c r="R60" s="140">
        <v>78.787234042553195</v>
      </c>
      <c r="S60" s="142">
        <v>73.5</v>
      </c>
      <c r="T60" s="140">
        <f t="shared" si="3"/>
        <v>77.729787234042561</v>
      </c>
      <c r="U60" s="1"/>
      <c r="V60" s="143">
        <f t="shared" si="4"/>
        <v>77.729787234042561</v>
      </c>
      <c r="W60" s="14">
        <v>66.8</v>
      </c>
      <c r="X60" s="14">
        <v>100</v>
      </c>
      <c r="Y60" s="12"/>
      <c r="Z60" s="9"/>
      <c r="AA60" s="107"/>
      <c r="AB60" s="109">
        <f t="shared" si="5"/>
        <v>80.08</v>
      </c>
      <c r="AC60" s="144">
        <f t="shared" si="6"/>
        <v>82.098851063829798</v>
      </c>
      <c r="AE60" s="2" t="s">
        <v>611</v>
      </c>
      <c r="AF60" s="2" t="s">
        <v>611</v>
      </c>
    </row>
    <row r="61" spans="1:32" ht="17.399999999999999">
      <c r="A61" s="25" t="s">
        <v>112</v>
      </c>
      <c r="B61" s="26" t="s">
        <v>211</v>
      </c>
      <c r="C61" s="27" t="s">
        <v>183</v>
      </c>
      <c r="D61" s="61">
        <f t="shared" si="0"/>
        <v>100</v>
      </c>
      <c r="E61" s="62">
        <v>45</v>
      </c>
      <c r="F61" s="62">
        <v>25</v>
      </c>
      <c r="G61" s="62">
        <v>30</v>
      </c>
      <c r="H61" s="40">
        <v>98.892857142857139</v>
      </c>
      <c r="I61" s="94">
        <f t="shared" si="1"/>
        <v>99.335714285714289</v>
      </c>
      <c r="J61" s="90"/>
      <c r="K61" s="89"/>
      <c r="L61" s="151">
        <v>3</v>
      </c>
      <c r="M61" s="97">
        <v>0.5</v>
      </c>
      <c r="N61" s="98"/>
      <c r="O61" s="110"/>
      <c r="P61" s="99">
        <f t="shared" si="2"/>
        <v>102.83571428571429</v>
      </c>
      <c r="Q61" s="3">
        <v>0.73684210526315785</v>
      </c>
      <c r="R61" s="142">
        <v>83.666666666666671</v>
      </c>
      <c r="S61" s="140">
        <v>91</v>
      </c>
      <c r="T61" s="140">
        <f t="shared" si="3"/>
        <v>85.13333333333334</v>
      </c>
      <c r="U61" s="1"/>
      <c r="V61" s="143">
        <f t="shared" si="4"/>
        <v>85.13333333333334</v>
      </c>
      <c r="W61" s="14">
        <v>67.2</v>
      </c>
      <c r="X61" s="14">
        <v>100</v>
      </c>
      <c r="Y61" s="12"/>
      <c r="Z61" s="9"/>
      <c r="AA61" s="107"/>
      <c r="AB61" s="109">
        <f t="shared" si="5"/>
        <v>80.319999999999993</v>
      </c>
      <c r="AC61" s="144">
        <f t="shared" si="6"/>
        <v>88.192476190476185</v>
      </c>
      <c r="AE61" s="2" t="s">
        <v>611</v>
      </c>
      <c r="AF61" s="2" t="s">
        <v>611</v>
      </c>
    </row>
    <row r="62" spans="1:32">
      <c r="P62" s="101"/>
    </row>
  </sheetData>
  <mergeCells count="6">
    <mergeCell ref="D3:G3"/>
    <mergeCell ref="D1:P1"/>
    <mergeCell ref="Q1:V1"/>
    <mergeCell ref="W1:AB1"/>
    <mergeCell ref="D2:I2"/>
    <mergeCell ref="R2:T2"/>
  </mergeCells>
  <phoneticPr fontId="1" type="noConversion"/>
  <conditionalFormatting sqref="B1:B4 B6:B1048576">
    <cfRule type="duplicateValues" dxfId="12" priority="2"/>
  </conditionalFormatting>
  <conditionalFormatting sqref="W5:W61">
    <cfRule type="cellIs" dxfId="11" priority="1" operator="between">
      <formula>0</formula>
      <formula>59.9</formula>
    </cfRule>
  </conditionalFormatting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53C40-A6A2-4DC3-B5D8-A9DCCA310624}">
  <sheetPr>
    <tabColor theme="5" tint="0.79998168889431442"/>
  </sheetPr>
  <dimension ref="A1:AA149"/>
  <sheetViews>
    <sheetView zoomScale="40" zoomScaleNormal="40" workbookViewId="0">
      <pane ySplit="2" topLeftCell="A3" activePane="bottomLeft" state="frozen"/>
      <selection activeCell="G19" sqref="G19"/>
      <selection pane="bottomLeft" activeCell="N59" sqref="N59"/>
    </sheetView>
  </sheetViews>
  <sheetFormatPr defaultColWidth="14.21875" defaultRowHeight="18" customHeight="1"/>
  <cols>
    <col min="1" max="1" width="7.5546875" style="71" customWidth="1"/>
    <col min="2" max="2" width="7.77734375" style="71" customWidth="1"/>
    <col min="3" max="3" width="12.6640625" style="71" customWidth="1"/>
    <col min="4" max="4" width="13.21875" style="71" customWidth="1"/>
    <col min="5" max="5" width="76.21875" style="71" customWidth="1"/>
    <col min="6" max="6" width="69" style="71" customWidth="1"/>
    <col min="7" max="7" width="17.44140625" style="71" customWidth="1"/>
    <col min="8" max="8" width="36.44140625" style="71" customWidth="1"/>
    <col min="9" max="9" width="34" style="71" customWidth="1"/>
    <col min="10" max="10" width="13.21875" style="71" customWidth="1"/>
    <col min="11" max="11" width="40.88671875" style="71" bestFit="1" customWidth="1"/>
    <col min="12" max="12" width="11.77734375" style="71" bestFit="1" customWidth="1"/>
    <col min="13" max="13" width="40.88671875" style="71" bestFit="1" customWidth="1"/>
    <col min="14" max="14" width="35.88671875" style="71" bestFit="1" customWidth="1"/>
    <col min="15" max="15" width="57.33203125" style="71" bestFit="1" customWidth="1"/>
    <col min="16" max="16" width="19.33203125" style="71" customWidth="1"/>
    <col min="17" max="16384" width="14.21875" style="63"/>
  </cols>
  <sheetData>
    <row r="1" spans="1:18" ht="19.5" customHeight="1">
      <c r="A1" s="171" t="s">
        <v>597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172"/>
      <c r="O1" s="172"/>
      <c r="P1" s="172"/>
    </row>
    <row r="2" spans="1:18" ht="20.399999999999999">
      <c r="A2" s="64" t="s">
        <v>516</v>
      </c>
      <c r="B2" s="64" t="s">
        <v>517</v>
      </c>
      <c r="C2" s="64" t="s">
        <v>518</v>
      </c>
      <c r="D2" s="64" t="s">
        <v>519</v>
      </c>
      <c r="E2" s="64" t="s">
        <v>520</v>
      </c>
      <c r="F2" s="64" t="s">
        <v>521</v>
      </c>
      <c r="G2" s="64" t="s">
        <v>522</v>
      </c>
      <c r="H2" s="64" t="s">
        <v>523</v>
      </c>
      <c r="I2" s="64" t="s">
        <v>524</v>
      </c>
      <c r="J2" s="64" t="s">
        <v>525</v>
      </c>
      <c r="K2" s="64" t="s">
        <v>526</v>
      </c>
      <c r="L2" s="64" t="s">
        <v>527</v>
      </c>
      <c r="M2" s="64" t="s">
        <v>528</v>
      </c>
      <c r="N2" s="65" t="s">
        <v>598</v>
      </c>
      <c r="O2" s="65" t="s">
        <v>599</v>
      </c>
      <c r="P2" s="64" t="s">
        <v>529</v>
      </c>
    </row>
    <row r="3" spans="1:18" ht="15">
      <c r="A3" s="66">
        <v>1</v>
      </c>
      <c r="B3" s="66" t="s">
        <v>530</v>
      </c>
      <c r="C3" s="66">
        <v>2021010395</v>
      </c>
      <c r="D3" s="67" t="s">
        <v>531</v>
      </c>
      <c r="E3" s="66" t="s">
        <v>532</v>
      </c>
      <c r="F3" s="67" t="s">
        <v>533</v>
      </c>
      <c r="G3" s="67" t="s">
        <v>534</v>
      </c>
      <c r="H3" s="67" t="s">
        <v>535</v>
      </c>
      <c r="I3" s="68">
        <v>45413</v>
      </c>
      <c r="J3" s="67" t="s">
        <v>536</v>
      </c>
      <c r="K3" s="67"/>
      <c r="L3" s="67"/>
      <c r="M3" s="67"/>
      <c r="N3" s="67" t="s">
        <v>537</v>
      </c>
      <c r="O3" s="69">
        <v>8</v>
      </c>
      <c r="P3" s="166">
        <v>34</v>
      </c>
    </row>
    <row r="4" spans="1:18" ht="15">
      <c r="A4" s="66">
        <v>2</v>
      </c>
      <c r="B4" s="66" t="s">
        <v>530</v>
      </c>
      <c r="C4" s="66">
        <v>2021010395</v>
      </c>
      <c r="D4" s="67" t="s">
        <v>531</v>
      </c>
      <c r="E4" s="70" t="s">
        <v>600</v>
      </c>
      <c r="F4" s="67" t="s">
        <v>538</v>
      </c>
      <c r="G4" s="67" t="s">
        <v>534</v>
      </c>
      <c r="H4" s="67" t="s">
        <v>535</v>
      </c>
      <c r="I4" s="68">
        <v>45413</v>
      </c>
      <c r="J4" s="67" t="s">
        <v>539</v>
      </c>
      <c r="K4" s="67" t="s">
        <v>540</v>
      </c>
      <c r="L4" s="67"/>
      <c r="M4" s="67"/>
      <c r="N4" s="67" t="s">
        <v>537</v>
      </c>
      <c r="O4" s="69">
        <v>4.5</v>
      </c>
      <c r="P4" s="167"/>
    </row>
    <row r="5" spans="1:18" ht="15">
      <c r="A5" s="66">
        <v>3</v>
      </c>
      <c r="B5" s="66" t="s">
        <v>530</v>
      </c>
      <c r="C5" s="66">
        <v>2021010395</v>
      </c>
      <c r="D5" s="67" t="s">
        <v>531</v>
      </c>
      <c r="E5" s="66" t="s">
        <v>541</v>
      </c>
      <c r="F5" s="67" t="s">
        <v>533</v>
      </c>
      <c r="G5" s="67" t="s">
        <v>534</v>
      </c>
      <c r="H5" s="67" t="s">
        <v>542</v>
      </c>
      <c r="I5" s="68">
        <v>45261</v>
      </c>
      <c r="J5" s="67" t="s">
        <v>536</v>
      </c>
      <c r="K5" s="67"/>
      <c r="L5" s="67"/>
      <c r="M5" s="67"/>
      <c r="N5" s="67" t="s">
        <v>537</v>
      </c>
      <c r="O5" s="69">
        <v>6</v>
      </c>
      <c r="P5" s="167"/>
      <c r="Q5" s="71"/>
      <c r="R5" s="71"/>
    </row>
    <row r="6" spans="1:18" ht="15">
      <c r="A6" s="66">
        <v>4</v>
      </c>
      <c r="B6" s="66" t="s">
        <v>530</v>
      </c>
      <c r="C6" s="66">
        <v>2021010395</v>
      </c>
      <c r="D6" s="67" t="s">
        <v>531</v>
      </c>
      <c r="E6" s="66" t="s">
        <v>601</v>
      </c>
      <c r="F6" s="67" t="s">
        <v>543</v>
      </c>
      <c r="G6" s="67" t="s">
        <v>544</v>
      </c>
      <c r="H6" s="67" t="s">
        <v>535</v>
      </c>
      <c r="I6" s="68">
        <v>45383</v>
      </c>
      <c r="J6" s="67" t="s">
        <v>539</v>
      </c>
      <c r="K6" s="67" t="s">
        <v>540</v>
      </c>
      <c r="L6" s="67"/>
      <c r="M6" s="67"/>
      <c r="N6" s="67" t="s">
        <v>537</v>
      </c>
      <c r="O6" s="69">
        <v>2.5</v>
      </c>
      <c r="P6" s="167"/>
    </row>
    <row r="7" spans="1:18" ht="15">
      <c r="A7" s="66">
        <v>5</v>
      </c>
      <c r="B7" s="66" t="s">
        <v>530</v>
      </c>
      <c r="C7" s="66">
        <v>2021010395</v>
      </c>
      <c r="D7" s="67" t="s">
        <v>531</v>
      </c>
      <c r="E7" s="66" t="s">
        <v>545</v>
      </c>
      <c r="F7" s="67" t="s">
        <v>543</v>
      </c>
      <c r="G7" s="67" t="s">
        <v>544</v>
      </c>
      <c r="H7" s="67" t="s">
        <v>535</v>
      </c>
      <c r="I7" s="68">
        <v>45413</v>
      </c>
      <c r="J7" s="67" t="s">
        <v>536</v>
      </c>
      <c r="K7" s="67"/>
      <c r="L7" s="67"/>
      <c r="M7" s="67"/>
      <c r="N7" s="67" t="s">
        <v>537</v>
      </c>
      <c r="O7" s="69">
        <v>5</v>
      </c>
      <c r="P7" s="167"/>
    </row>
    <row r="8" spans="1:18" ht="15">
      <c r="A8" s="66">
        <v>6</v>
      </c>
      <c r="B8" s="66" t="s">
        <v>530</v>
      </c>
      <c r="C8" s="66">
        <v>2021010395</v>
      </c>
      <c r="D8" s="67" t="s">
        <v>531</v>
      </c>
      <c r="E8" s="66" t="s">
        <v>546</v>
      </c>
      <c r="F8" s="67" t="s">
        <v>547</v>
      </c>
      <c r="G8" s="67" t="s">
        <v>548</v>
      </c>
      <c r="H8" s="67" t="s">
        <v>535</v>
      </c>
      <c r="I8" s="68">
        <v>45505</v>
      </c>
      <c r="J8" s="67" t="s">
        <v>539</v>
      </c>
      <c r="K8" s="67" t="s">
        <v>537</v>
      </c>
      <c r="L8" s="67"/>
      <c r="M8" s="67"/>
      <c r="N8" s="67" t="s">
        <v>537</v>
      </c>
      <c r="O8" s="69">
        <v>8</v>
      </c>
      <c r="P8" s="167"/>
    </row>
    <row r="9" spans="1:18" ht="15">
      <c r="A9" s="66">
        <v>7</v>
      </c>
      <c r="B9" s="66" t="s">
        <v>530</v>
      </c>
      <c r="C9" s="66">
        <v>2021010395</v>
      </c>
      <c r="D9" s="67" t="s">
        <v>531</v>
      </c>
      <c r="E9" s="66" t="s">
        <v>549</v>
      </c>
      <c r="F9" s="67" t="s">
        <v>543</v>
      </c>
      <c r="G9" s="67" t="s">
        <v>544</v>
      </c>
      <c r="H9" s="67" t="s">
        <v>535</v>
      </c>
      <c r="I9" s="68">
        <v>45413</v>
      </c>
      <c r="J9" s="67" t="s">
        <v>539</v>
      </c>
      <c r="K9" s="67" t="s">
        <v>540</v>
      </c>
      <c r="L9" s="67"/>
      <c r="M9" s="67"/>
      <c r="N9" s="67" t="s">
        <v>540</v>
      </c>
      <c r="O9" s="69" t="s">
        <v>550</v>
      </c>
      <c r="P9" s="167"/>
    </row>
    <row r="10" spans="1:18" ht="15">
      <c r="A10" s="66">
        <v>8</v>
      </c>
      <c r="B10" s="66" t="s">
        <v>530</v>
      </c>
      <c r="C10" s="66">
        <v>2021010395</v>
      </c>
      <c r="D10" s="67" t="s">
        <v>531</v>
      </c>
      <c r="E10" s="66" t="s">
        <v>551</v>
      </c>
      <c r="F10" s="67" t="s">
        <v>543</v>
      </c>
      <c r="G10" s="67" t="s">
        <v>544</v>
      </c>
      <c r="H10" s="67" t="s">
        <v>535</v>
      </c>
      <c r="I10" s="68">
        <v>45231</v>
      </c>
      <c r="J10" s="67" t="s">
        <v>536</v>
      </c>
      <c r="K10" s="67"/>
      <c r="L10" s="67"/>
      <c r="M10" s="67"/>
      <c r="N10" s="67" t="s">
        <v>540</v>
      </c>
      <c r="O10" s="69" t="s">
        <v>550</v>
      </c>
      <c r="P10" s="167"/>
    </row>
    <row r="11" spans="1:18" ht="15">
      <c r="A11" s="66">
        <v>1</v>
      </c>
      <c r="B11" s="66" t="s">
        <v>552</v>
      </c>
      <c r="C11" s="66">
        <v>2021010466</v>
      </c>
      <c r="D11" s="67" t="s">
        <v>553</v>
      </c>
      <c r="E11" s="66" t="s">
        <v>554</v>
      </c>
      <c r="F11" s="67"/>
      <c r="G11" s="67" t="s">
        <v>544</v>
      </c>
      <c r="H11" s="67" t="s">
        <v>555</v>
      </c>
      <c r="I11" s="68">
        <v>45139</v>
      </c>
      <c r="J11" s="67" t="s">
        <v>536</v>
      </c>
      <c r="K11" s="67"/>
      <c r="L11" s="67"/>
      <c r="M11" s="67"/>
      <c r="N11" s="67" t="s">
        <v>540</v>
      </c>
      <c r="O11" s="69" t="s">
        <v>556</v>
      </c>
      <c r="P11" s="69">
        <v>0</v>
      </c>
    </row>
    <row r="12" spans="1:18" ht="15">
      <c r="A12" s="66">
        <v>1</v>
      </c>
      <c r="B12" s="66" t="s">
        <v>557</v>
      </c>
      <c r="C12" s="66">
        <v>2021010486</v>
      </c>
      <c r="D12" s="67" t="s">
        <v>531</v>
      </c>
      <c r="E12" s="66" t="s">
        <v>541</v>
      </c>
      <c r="F12" s="67" t="s">
        <v>533</v>
      </c>
      <c r="G12" s="67" t="s">
        <v>534</v>
      </c>
      <c r="H12" s="67" t="s">
        <v>558</v>
      </c>
      <c r="I12" s="72">
        <v>45261</v>
      </c>
      <c r="J12" s="67" t="s">
        <v>536</v>
      </c>
      <c r="K12" s="67"/>
      <c r="L12" s="67"/>
      <c r="M12" s="67"/>
      <c r="N12" s="67" t="s">
        <v>537</v>
      </c>
      <c r="O12" s="69">
        <v>8</v>
      </c>
      <c r="P12" s="166">
        <v>35.5</v>
      </c>
    </row>
    <row r="13" spans="1:18" ht="15">
      <c r="A13" s="66">
        <v>2</v>
      </c>
      <c r="B13" s="66" t="s">
        <v>557</v>
      </c>
      <c r="C13" s="66">
        <v>2021010486</v>
      </c>
      <c r="D13" s="67" t="s">
        <v>531</v>
      </c>
      <c r="E13" s="66" t="s">
        <v>559</v>
      </c>
      <c r="F13" s="67" t="s">
        <v>533</v>
      </c>
      <c r="G13" s="67" t="s">
        <v>544</v>
      </c>
      <c r="H13" s="67" t="s">
        <v>555</v>
      </c>
      <c r="I13" s="68">
        <v>45383</v>
      </c>
      <c r="J13" s="67" t="s">
        <v>536</v>
      </c>
      <c r="K13" s="67"/>
      <c r="L13" s="67"/>
      <c r="M13" s="67"/>
      <c r="N13" s="67" t="s">
        <v>537</v>
      </c>
      <c r="O13" s="69">
        <v>2</v>
      </c>
      <c r="P13" s="167"/>
    </row>
    <row r="14" spans="1:18" ht="15">
      <c r="A14" s="66">
        <v>3</v>
      </c>
      <c r="B14" s="66" t="s">
        <v>557</v>
      </c>
      <c r="C14" s="66">
        <v>2021010486</v>
      </c>
      <c r="D14" s="67" t="s">
        <v>531</v>
      </c>
      <c r="E14" s="66" t="s">
        <v>532</v>
      </c>
      <c r="F14" s="67" t="s">
        <v>533</v>
      </c>
      <c r="G14" s="67" t="s">
        <v>534</v>
      </c>
      <c r="H14" s="67" t="s">
        <v>535</v>
      </c>
      <c r="I14" s="68">
        <v>45413</v>
      </c>
      <c r="J14" s="67" t="s">
        <v>536</v>
      </c>
      <c r="K14" s="67"/>
      <c r="L14" s="67"/>
      <c r="M14" s="67"/>
      <c r="N14" s="67" t="s">
        <v>537</v>
      </c>
      <c r="O14" s="69">
        <v>8</v>
      </c>
      <c r="P14" s="167"/>
    </row>
    <row r="15" spans="1:18" ht="15">
      <c r="A15" s="66">
        <v>4</v>
      </c>
      <c r="B15" s="66" t="s">
        <v>557</v>
      </c>
      <c r="C15" s="66">
        <v>2021010486</v>
      </c>
      <c r="D15" s="67" t="s">
        <v>531</v>
      </c>
      <c r="E15" s="66" t="s">
        <v>545</v>
      </c>
      <c r="F15" s="67" t="s">
        <v>543</v>
      </c>
      <c r="G15" s="67" t="s">
        <v>544</v>
      </c>
      <c r="H15" s="67" t="s">
        <v>535</v>
      </c>
      <c r="I15" s="68">
        <v>45413</v>
      </c>
      <c r="J15" s="67" t="s">
        <v>536</v>
      </c>
      <c r="K15" s="67"/>
      <c r="L15" s="67"/>
      <c r="M15" s="67"/>
      <c r="N15" s="67" t="s">
        <v>537</v>
      </c>
      <c r="O15" s="69">
        <v>5</v>
      </c>
      <c r="P15" s="167"/>
    </row>
    <row r="16" spans="1:18" ht="15">
      <c r="A16" s="66">
        <v>5</v>
      </c>
      <c r="B16" s="66" t="s">
        <v>557</v>
      </c>
      <c r="C16" s="66">
        <v>2021010486</v>
      </c>
      <c r="D16" s="67" t="s">
        <v>531</v>
      </c>
      <c r="E16" s="66" t="s">
        <v>602</v>
      </c>
      <c r="F16" s="67" t="s">
        <v>538</v>
      </c>
      <c r="G16" s="67" t="s">
        <v>534</v>
      </c>
      <c r="H16" s="67" t="s">
        <v>535</v>
      </c>
      <c r="I16" s="68">
        <v>45505</v>
      </c>
      <c r="J16" s="67" t="s">
        <v>539</v>
      </c>
      <c r="K16" s="67" t="s">
        <v>540</v>
      </c>
      <c r="L16" s="67"/>
      <c r="M16" s="67"/>
      <c r="N16" s="67" t="s">
        <v>537</v>
      </c>
      <c r="O16" s="69">
        <v>4.5</v>
      </c>
      <c r="P16" s="167"/>
    </row>
    <row r="17" spans="1:16" ht="15">
      <c r="A17" s="66">
        <v>6</v>
      </c>
      <c r="B17" s="66" t="s">
        <v>557</v>
      </c>
      <c r="C17" s="66">
        <v>2021010486</v>
      </c>
      <c r="D17" s="67" t="s">
        <v>531</v>
      </c>
      <c r="E17" s="66" t="s">
        <v>546</v>
      </c>
      <c r="F17" s="67" t="s">
        <v>547</v>
      </c>
      <c r="G17" s="67" t="s">
        <v>548</v>
      </c>
      <c r="H17" s="67" t="s">
        <v>542</v>
      </c>
      <c r="I17" s="68">
        <v>45505</v>
      </c>
      <c r="J17" s="67" t="s">
        <v>539</v>
      </c>
      <c r="K17" s="67" t="s">
        <v>540</v>
      </c>
      <c r="L17" s="67"/>
      <c r="M17" s="67"/>
      <c r="N17" s="67" t="s">
        <v>537</v>
      </c>
      <c r="O17" s="69">
        <v>4</v>
      </c>
      <c r="P17" s="167"/>
    </row>
    <row r="18" spans="1:16" ht="15">
      <c r="A18" s="66">
        <v>7</v>
      </c>
      <c r="B18" s="66" t="s">
        <v>557</v>
      </c>
      <c r="C18" s="66">
        <v>2021010486</v>
      </c>
      <c r="D18" s="67" t="s">
        <v>531</v>
      </c>
      <c r="E18" s="66" t="s">
        <v>551</v>
      </c>
      <c r="F18" s="67" t="s">
        <v>543</v>
      </c>
      <c r="G18" s="67" t="s">
        <v>544</v>
      </c>
      <c r="H18" s="67" t="s">
        <v>535</v>
      </c>
      <c r="I18" s="68">
        <v>45231</v>
      </c>
      <c r="J18" s="67" t="s">
        <v>536</v>
      </c>
      <c r="K18" s="67"/>
      <c r="L18" s="67"/>
      <c r="M18" s="67"/>
      <c r="N18" s="67" t="s">
        <v>540</v>
      </c>
      <c r="O18" s="66" t="s">
        <v>560</v>
      </c>
      <c r="P18" s="167"/>
    </row>
    <row r="19" spans="1:16" ht="15">
      <c r="A19" s="66">
        <v>8</v>
      </c>
      <c r="B19" s="66" t="s">
        <v>557</v>
      </c>
      <c r="C19" s="66">
        <v>2021010486</v>
      </c>
      <c r="D19" s="67" t="s">
        <v>531</v>
      </c>
      <c r="E19" s="70" t="s">
        <v>603</v>
      </c>
      <c r="F19" s="67" t="s">
        <v>543</v>
      </c>
      <c r="G19" s="67" t="s">
        <v>544</v>
      </c>
      <c r="H19" s="67" t="s">
        <v>542</v>
      </c>
      <c r="I19" s="73">
        <v>45413</v>
      </c>
      <c r="J19" s="67" t="s">
        <v>536</v>
      </c>
      <c r="K19" s="67"/>
      <c r="L19" s="67"/>
      <c r="M19" s="67"/>
      <c r="N19" s="67" t="s">
        <v>537</v>
      </c>
      <c r="O19" s="69">
        <v>4</v>
      </c>
      <c r="P19" s="167"/>
    </row>
    <row r="20" spans="1:16" ht="15">
      <c r="A20" s="66">
        <v>9</v>
      </c>
      <c r="B20" s="66" t="s">
        <v>557</v>
      </c>
      <c r="C20" s="66">
        <v>2021010486</v>
      </c>
      <c r="D20" s="67" t="s">
        <v>553</v>
      </c>
      <c r="E20" s="66" t="s">
        <v>561</v>
      </c>
      <c r="F20" s="67"/>
      <c r="G20" s="67" t="s">
        <v>544</v>
      </c>
      <c r="H20" s="67" t="s">
        <v>542</v>
      </c>
      <c r="I20" s="68">
        <v>45200</v>
      </c>
      <c r="J20" s="67" t="s">
        <v>539</v>
      </c>
      <c r="K20" s="67" t="s">
        <v>540</v>
      </c>
      <c r="L20" s="67"/>
      <c r="M20" s="67"/>
      <c r="N20" s="67" t="s">
        <v>537</v>
      </c>
      <c r="O20" s="69">
        <v>1.25</v>
      </c>
      <c r="P20" s="166">
        <v>1.875</v>
      </c>
    </row>
    <row r="21" spans="1:16" ht="15">
      <c r="A21" s="66">
        <v>10</v>
      </c>
      <c r="B21" s="66" t="s">
        <v>557</v>
      </c>
      <c r="C21" s="66">
        <v>2021010486</v>
      </c>
      <c r="D21" s="67" t="s">
        <v>553</v>
      </c>
      <c r="E21" s="66" t="s">
        <v>562</v>
      </c>
      <c r="F21" s="67"/>
      <c r="G21" s="67" t="s">
        <v>544</v>
      </c>
      <c r="H21" s="67" t="s">
        <v>563</v>
      </c>
      <c r="I21" s="68">
        <v>45261</v>
      </c>
      <c r="J21" s="67" t="s">
        <v>536</v>
      </c>
      <c r="K21" s="67"/>
      <c r="L21" s="67"/>
      <c r="M21" s="67"/>
      <c r="N21" s="67" t="s">
        <v>537</v>
      </c>
      <c r="O21" s="69" t="s">
        <v>564</v>
      </c>
      <c r="P21" s="167"/>
    </row>
    <row r="22" spans="1:16" ht="15">
      <c r="A22" s="66">
        <v>11</v>
      </c>
      <c r="B22" s="66" t="s">
        <v>557</v>
      </c>
      <c r="C22" s="66">
        <v>2021010486</v>
      </c>
      <c r="D22" s="67" t="s">
        <v>553</v>
      </c>
      <c r="E22" s="66" t="s">
        <v>565</v>
      </c>
      <c r="F22" s="67"/>
      <c r="G22" s="67" t="s">
        <v>544</v>
      </c>
      <c r="H22" s="67" t="s">
        <v>563</v>
      </c>
      <c r="I22" s="68">
        <v>45200</v>
      </c>
      <c r="J22" s="67" t="s">
        <v>536</v>
      </c>
      <c r="K22" s="67"/>
      <c r="L22" s="67"/>
      <c r="M22" s="67"/>
      <c r="N22" s="67" t="s">
        <v>540</v>
      </c>
      <c r="O22" s="69" t="s">
        <v>566</v>
      </c>
      <c r="P22" s="167"/>
    </row>
    <row r="23" spans="1:16" ht="15">
      <c r="A23" s="66">
        <v>12</v>
      </c>
      <c r="B23" s="66" t="s">
        <v>557</v>
      </c>
      <c r="C23" s="66">
        <v>2021010486</v>
      </c>
      <c r="D23" s="67" t="s">
        <v>553</v>
      </c>
      <c r="E23" s="66" t="s">
        <v>567</v>
      </c>
      <c r="F23" s="67"/>
      <c r="G23" s="67" t="s">
        <v>544</v>
      </c>
      <c r="H23" s="67" t="s">
        <v>563</v>
      </c>
      <c r="I23" s="68">
        <v>45200</v>
      </c>
      <c r="J23" s="67" t="s">
        <v>536</v>
      </c>
      <c r="K23" s="67"/>
      <c r="L23" s="67"/>
      <c r="M23" s="67"/>
      <c r="N23" s="67" t="s">
        <v>540</v>
      </c>
      <c r="O23" s="69">
        <v>0.625</v>
      </c>
      <c r="P23" s="167"/>
    </row>
    <row r="24" spans="1:16" ht="15">
      <c r="A24" s="66">
        <v>13</v>
      </c>
      <c r="B24" s="66" t="s">
        <v>557</v>
      </c>
      <c r="C24" s="66">
        <v>2021010486</v>
      </c>
      <c r="D24" s="67" t="s">
        <v>568</v>
      </c>
      <c r="E24" s="66" t="s">
        <v>569</v>
      </c>
      <c r="F24" s="67"/>
      <c r="G24" s="67" t="s">
        <v>544</v>
      </c>
      <c r="H24" s="67" t="s">
        <v>570</v>
      </c>
      <c r="I24" s="68">
        <v>45383</v>
      </c>
      <c r="J24" s="67" t="s">
        <v>539</v>
      </c>
      <c r="K24" s="67" t="s">
        <v>571</v>
      </c>
      <c r="L24" s="67"/>
      <c r="M24" s="67" t="s">
        <v>572</v>
      </c>
      <c r="N24" s="67" t="s">
        <v>537</v>
      </c>
      <c r="O24" s="69">
        <v>8</v>
      </c>
      <c r="P24" s="69">
        <v>8</v>
      </c>
    </row>
    <row r="25" spans="1:16" ht="15">
      <c r="A25" s="66">
        <v>1</v>
      </c>
      <c r="B25" s="66" t="s">
        <v>573</v>
      </c>
      <c r="C25" s="66">
        <v>2021010492</v>
      </c>
      <c r="D25" s="67" t="s">
        <v>531</v>
      </c>
      <c r="E25" s="66" t="s">
        <v>574</v>
      </c>
      <c r="F25" s="67" t="s">
        <v>543</v>
      </c>
      <c r="G25" s="67" t="s">
        <v>544</v>
      </c>
      <c r="H25" s="67" t="s">
        <v>535</v>
      </c>
      <c r="I25" s="68">
        <v>45444</v>
      </c>
      <c r="J25" s="67" t="s">
        <v>539</v>
      </c>
      <c r="K25" s="67" t="s">
        <v>537</v>
      </c>
      <c r="L25" s="67"/>
      <c r="M25" s="67"/>
      <c r="N25" s="67" t="s">
        <v>540</v>
      </c>
      <c r="O25" s="69" t="s">
        <v>575</v>
      </c>
      <c r="P25" s="166">
        <v>6</v>
      </c>
    </row>
    <row r="26" spans="1:16" ht="15">
      <c r="A26" s="66">
        <v>2</v>
      </c>
      <c r="B26" s="66" t="s">
        <v>573</v>
      </c>
      <c r="C26" s="66">
        <v>2021010492</v>
      </c>
      <c r="D26" s="67" t="s">
        <v>531</v>
      </c>
      <c r="E26" s="66" t="s">
        <v>546</v>
      </c>
      <c r="F26" s="67" t="s">
        <v>547</v>
      </c>
      <c r="G26" s="67" t="s">
        <v>548</v>
      </c>
      <c r="H26" s="67" t="s">
        <v>535</v>
      </c>
      <c r="I26" s="68">
        <v>45505</v>
      </c>
      <c r="J26" s="67" t="s">
        <v>539</v>
      </c>
      <c r="K26" s="67" t="s">
        <v>540</v>
      </c>
      <c r="L26" s="67"/>
      <c r="M26" s="67"/>
      <c r="N26" s="67" t="s">
        <v>537</v>
      </c>
      <c r="O26" s="69">
        <v>6</v>
      </c>
      <c r="P26" s="167"/>
    </row>
    <row r="27" spans="1:16" ht="15">
      <c r="A27" s="66">
        <v>3</v>
      </c>
      <c r="B27" s="66" t="s">
        <v>573</v>
      </c>
      <c r="C27" s="66">
        <v>2021010492</v>
      </c>
      <c r="D27" s="67" t="s">
        <v>553</v>
      </c>
      <c r="E27" s="66" t="s">
        <v>576</v>
      </c>
      <c r="F27" s="67"/>
      <c r="G27" s="67" t="s">
        <v>544</v>
      </c>
      <c r="H27" s="67" t="s">
        <v>570</v>
      </c>
      <c r="I27" s="68">
        <v>45261</v>
      </c>
      <c r="J27" s="67" t="s">
        <v>539</v>
      </c>
      <c r="K27" s="67" t="s">
        <v>571</v>
      </c>
      <c r="L27" s="67" t="s">
        <v>577</v>
      </c>
      <c r="M27" s="67" t="s">
        <v>578</v>
      </c>
      <c r="N27" s="67" t="s">
        <v>537</v>
      </c>
      <c r="O27" s="69">
        <v>8</v>
      </c>
      <c r="P27" s="69">
        <v>8</v>
      </c>
    </row>
    <row r="28" spans="1:16" ht="15">
      <c r="A28" s="66">
        <v>4</v>
      </c>
      <c r="B28" s="66" t="s">
        <v>573</v>
      </c>
      <c r="C28" s="66">
        <v>2021010492</v>
      </c>
      <c r="D28" s="67" t="s">
        <v>568</v>
      </c>
      <c r="E28" s="66" t="s">
        <v>579</v>
      </c>
      <c r="F28" s="67"/>
      <c r="G28" s="67" t="s">
        <v>544</v>
      </c>
      <c r="H28" s="67" t="s">
        <v>570</v>
      </c>
      <c r="I28" s="68">
        <v>45444</v>
      </c>
      <c r="J28" s="67" t="s">
        <v>539</v>
      </c>
      <c r="K28" s="67" t="s">
        <v>540</v>
      </c>
      <c r="L28" s="67"/>
      <c r="M28" s="67" t="s">
        <v>578</v>
      </c>
      <c r="N28" s="67" t="s">
        <v>537</v>
      </c>
      <c r="O28" s="69">
        <v>8</v>
      </c>
      <c r="P28" s="166">
        <v>8</v>
      </c>
    </row>
    <row r="29" spans="1:16" ht="15">
      <c r="A29" s="66">
        <v>5</v>
      </c>
      <c r="B29" s="66" t="s">
        <v>573</v>
      </c>
      <c r="C29" s="66">
        <v>2021010492</v>
      </c>
      <c r="D29" s="67" t="s">
        <v>568</v>
      </c>
      <c r="E29" s="66" t="s">
        <v>580</v>
      </c>
      <c r="F29" s="67" t="s">
        <v>543</v>
      </c>
      <c r="G29" s="67" t="s">
        <v>544</v>
      </c>
      <c r="H29" s="67" t="s">
        <v>563</v>
      </c>
      <c r="I29" s="73">
        <v>45413</v>
      </c>
      <c r="J29" s="67" t="s">
        <v>536</v>
      </c>
      <c r="K29" s="67" t="s">
        <v>571</v>
      </c>
      <c r="L29" s="67"/>
      <c r="M29" s="67"/>
      <c r="N29" s="67" t="s">
        <v>540</v>
      </c>
      <c r="O29" s="69" t="s">
        <v>581</v>
      </c>
      <c r="P29" s="167"/>
    </row>
    <row r="30" spans="1:16" ht="15">
      <c r="A30" s="66">
        <v>1</v>
      </c>
      <c r="B30" s="66" t="s">
        <v>582</v>
      </c>
      <c r="C30" s="66">
        <v>2021010479</v>
      </c>
      <c r="D30" s="67" t="s">
        <v>568</v>
      </c>
      <c r="E30" s="66" t="s">
        <v>583</v>
      </c>
      <c r="F30" s="67"/>
      <c r="G30" s="67" t="s">
        <v>544</v>
      </c>
      <c r="H30" s="67" t="s">
        <v>570</v>
      </c>
      <c r="I30" s="68">
        <v>45383</v>
      </c>
      <c r="J30" s="67" t="s">
        <v>536</v>
      </c>
      <c r="K30" s="67"/>
      <c r="L30" s="67"/>
      <c r="M30" s="67" t="s">
        <v>572</v>
      </c>
      <c r="N30" s="67" t="s">
        <v>540</v>
      </c>
      <c r="O30" s="69" t="s">
        <v>584</v>
      </c>
      <c r="P30" s="166">
        <v>25</v>
      </c>
    </row>
    <row r="31" spans="1:16" ht="15">
      <c r="A31" s="66">
        <v>2</v>
      </c>
      <c r="B31" s="66" t="s">
        <v>582</v>
      </c>
      <c r="C31" s="66">
        <v>2021010479</v>
      </c>
      <c r="D31" s="67" t="s">
        <v>568</v>
      </c>
      <c r="E31" s="66" t="s">
        <v>585</v>
      </c>
      <c r="F31" s="67"/>
      <c r="G31" s="67" t="s">
        <v>544</v>
      </c>
      <c r="H31" s="67" t="s">
        <v>570</v>
      </c>
      <c r="I31" s="68">
        <v>45383</v>
      </c>
      <c r="J31" s="67" t="s">
        <v>536</v>
      </c>
      <c r="K31" s="67"/>
      <c r="L31" s="67"/>
      <c r="M31" s="67" t="s">
        <v>586</v>
      </c>
      <c r="N31" s="67" t="s">
        <v>540</v>
      </c>
      <c r="O31" s="69" t="s">
        <v>584</v>
      </c>
      <c r="P31" s="167"/>
    </row>
    <row r="32" spans="1:16" ht="15">
      <c r="A32" s="66">
        <v>3</v>
      </c>
      <c r="B32" s="66" t="s">
        <v>582</v>
      </c>
      <c r="C32" s="66">
        <v>2021010479</v>
      </c>
      <c r="D32" s="67" t="s">
        <v>568</v>
      </c>
      <c r="E32" s="66" t="s">
        <v>587</v>
      </c>
      <c r="F32" s="67"/>
      <c r="G32" s="67" t="s">
        <v>534</v>
      </c>
      <c r="H32" s="67" t="s">
        <v>570</v>
      </c>
      <c r="I32" s="68">
        <v>45261</v>
      </c>
      <c r="J32" s="67" t="s">
        <v>539</v>
      </c>
      <c r="K32" s="67" t="s">
        <v>571</v>
      </c>
      <c r="L32" s="67"/>
      <c r="M32" s="67" t="s">
        <v>588</v>
      </c>
      <c r="N32" s="67" t="s">
        <v>537</v>
      </c>
      <c r="O32" s="69">
        <v>15</v>
      </c>
      <c r="P32" s="167"/>
    </row>
    <row r="33" spans="1:27" ht="15">
      <c r="A33" s="66">
        <v>4</v>
      </c>
      <c r="B33" s="66" t="s">
        <v>582</v>
      </c>
      <c r="C33" s="66">
        <v>2021010479</v>
      </c>
      <c r="D33" s="67" t="s">
        <v>568</v>
      </c>
      <c r="E33" s="66" t="s">
        <v>589</v>
      </c>
      <c r="F33" s="67"/>
      <c r="G33" s="67" t="s">
        <v>534</v>
      </c>
      <c r="H33" s="67" t="s">
        <v>570</v>
      </c>
      <c r="I33" s="68">
        <v>45261</v>
      </c>
      <c r="J33" s="67" t="s">
        <v>536</v>
      </c>
      <c r="K33" s="67"/>
      <c r="L33" s="67"/>
      <c r="M33" s="67" t="s">
        <v>590</v>
      </c>
      <c r="N33" s="67" t="s">
        <v>537</v>
      </c>
      <c r="O33" s="69">
        <v>10</v>
      </c>
      <c r="P33" s="167"/>
    </row>
    <row r="34" spans="1:27" ht="15">
      <c r="A34" s="66">
        <v>5</v>
      </c>
      <c r="B34" s="66" t="s">
        <v>582</v>
      </c>
      <c r="C34" s="66">
        <v>2021010479</v>
      </c>
      <c r="D34" s="67" t="s">
        <v>568</v>
      </c>
      <c r="E34" s="66" t="s">
        <v>591</v>
      </c>
      <c r="F34" s="67"/>
      <c r="G34" s="67" t="s">
        <v>544</v>
      </c>
      <c r="H34" s="67" t="s">
        <v>570</v>
      </c>
      <c r="I34" s="68">
        <v>45383</v>
      </c>
      <c r="J34" s="67" t="s">
        <v>536</v>
      </c>
      <c r="K34" s="67"/>
      <c r="L34" s="67"/>
      <c r="M34" s="67" t="s">
        <v>572</v>
      </c>
      <c r="N34" s="67" t="s">
        <v>540</v>
      </c>
      <c r="O34" s="69" t="s">
        <v>584</v>
      </c>
      <c r="P34" s="167"/>
    </row>
    <row r="35" spans="1:27" ht="15">
      <c r="A35" s="66">
        <v>6</v>
      </c>
      <c r="B35" s="66" t="s">
        <v>582</v>
      </c>
      <c r="C35" s="66">
        <v>2021010479</v>
      </c>
      <c r="D35" s="67" t="s">
        <v>531</v>
      </c>
      <c r="E35" s="66" t="s">
        <v>592</v>
      </c>
      <c r="F35" s="67" t="s">
        <v>543</v>
      </c>
      <c r="G35" s="67" t="s">
        <v>544</v>
      </c>
      <c r="H35" s="67" t="s">
        <v>555</v>
      </c>
      <c r="I35" s="68">
        <v>45231</v>
      </c>
      <c r="J35" s="67" t="s">
        <v>536</v>
      </c>
      <c r="K35" s="67"/>
      <c r="L35" s="67"/>
      <c r="M35" s="67"/>
      <c r="N35" s="67" t="s">
        <v>537</v>
      </c>
      <c r="O35" s="69">
        <v>2</v>
      </c>
      <c r="P35" s="69">
        <v>2</v>
      </c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</row>
    <row r="36" spans="1:27" ht="15">
      <c r="A36" s="66">
        <v>1</v>
      </c>
      <c r="B36" s="66" t="s">
        <v>593</v>
      </c>
      <c r="C36" s="66">
        <v>2021010470</v>
      </c>
      <c r="D36" s="67" t="s">
        <v>531</v>
      </c>
      <c r="E36" s="70" t="s">
        <v>604</v>
      </c>
      <c r="F36" s="67" t="s">
        <v>543</v>
      </c>
      <c r="G36" s="67" t="s">
        <v>544</v>
      </c>
      <c r="H36" s="67" t="s">
        <v>542</v>
      </c>
      <c r="I36" s="68">
        <v>45413</v>
      </c>
      <c r="J36" s="67" t="s">
        <v>536</v>
      </c>
      <c r="K36" s="67"/>
      <c r="L36" s="67"/>
      <c r="M36" s="67"/>
      <c r="N36" s="67" t="s">
        <v>537</v>
      </c>
      <c r="O36" s="69">
        <v>4</v>
      </c>
      <c r="P36" s="69">
        <v>4</v>
      </c>
    </row>
    <row r="37" spans="1:27" ht="15">
      <c r="A37" s="66">
        <v>1</v>
      </c>
      <c r="B37" s="66" t="s">
        <v>594</v>
      </c>
      <c r="C37" s="66">
        <v>2021010461</v>
      </c>
      <c r="D37" s="67" t="s">
        <v>531</v>
      </c>
      <c r="E37" s="66" t="s">
        <v>605</v>
      </c>
      <c r="F37" s="67" t="s">
        <v>606</v>
      </c>
      <c r="G37" s="67" t="s">
        <v>534</v>
      </c>
      <c r="H37" s="67" t="s">
        <v>542</v>
      </c>
      <c r="I37" s="68">
        <v>45444</v>
      </c>
      <c r="J37" s="67" t="s">
        <v>539</v>
      </c>
      <c r="K37" s="67" t="s">
        <v>540</v>
      </c>
      <c r="L37" s="67"/>
      <c r="M37" s="67"/>
      <c r="N37" s="67" t="s">
        <v>537</v>
      </c>
      <c r="O37" s="69">
        <v>3</v>
      </c>
      <c r="P37" s="69">
        <v>3</v>
      </c>
    </row>
    <row r="38" spans="1:27" ht="13.2"/>
    <row r="39" spans="1:27" ht="60">
      <c r="A39" s="168" t="s">
        <v>607</v>
      </c>
      <c r="B39" s="169"/>
      <c r="C39" s="169"/>
      <c r="D39" s="169"/>
      <c r="E39" s="169"/>
      <c r="F39" s="169"/>
      <c r="G39" s="169"/>
      <c r="H39" s="169"/>
      <c r="I39" s="169"/>
      <c r="J39" s="170"/>
      <c r="K39" s="169"/>
      <c r="L39" s="169"/>
      <c r="M39" s="169"/>
      <c r="N39" s="169"/>
      <c r="O39" s="169"/>
      <c r="P39" s="169"/>
    </row>
    <row r="40" spans="1:27" ht="13.2"/>
    <row r="41" spans="1:27" ht="13.2"/>
    <row r="42" spans="1:27" ht="13.2"/>
    <row r="43" spans="1:27" ht="13.2"/>
    <row r="44" spans="1:27" ht="13.2"/>
    <row r="45" spans="1:27" ht="13.2"/>
    <row r="46" spans="1:27" ht="13.2"/>
    <row r="47" spans="1:27" ht="13.2"/>
    <row r="48" spans="1:27" ht="13.2"/>
    <row r="49" ht="13.2"/>
    <row r="50" ht="13.2"/>
    <row r="51" ht="13.2"/>
    <row r="52" ht="13.2"/>
    <row r="53" ht="13.2"/>
    <row r="54" ht="13.2"/>
    <row r="55" ht="13.2"/>
    <row r="56" ht="13.2"/>
    <row r="57" ht="13.2"/>
    <row r="58" ht="13.2"/>
    <row r="59" ht="13.2"/>
    <row r="60" ht="13.2"/>
    <row r="61" ht="13.2"/>
    <row r="62" ht="13.2"/>
    <row r="63" ht="13.2"/>
    <row r="64" ht="13.2"/>
    <row r="65" ht="13.2"/>
    <row r="66" ht="13.2"/>
    <row r="67" ht="13.2"/>
    <row r="68" ht="13.2"/>
    <row r="69" ht="13.2"/>
    <row r="70" ht="13.2"/>
    <row r="71" ht="13.2"/>
    <row r="72" ht="13.2"/>
    <row r="73" ht="13.2"/>
    <row r="74" ht="13.2"/>
    <row r="75" ht="13.2"/>
    <row r="76" ht="13.2"/>
    <row r="77" ht="13.2"/>
    <row r="78" ht="13.2"/>
    <row r="79" ht="13.2"/>
    <row r="80" ht="13.2"/>
    <row r="81" ht="13.2"/>
    <row r="82" ht="13.2"/>
    <row r="83" ht="13.2"/>
    <row r="84" ht="13.2"/>
    <row r="85" ht="13.2"/>
    <row r="86" ht="13.2"/>
    <row r="87" ht="13.2"/>
    <row r="88" ht="13.2"/>
    <row r="89" ht="13.2"/>
    <row r="90" ht="13.2"/>
    <row r="91" ht="13.2"/>
    <row r="92" ht="13.2"/>
    <row r="93" ht="13.2"/>
    <row r="94" ht="13.2"/>
    <row r="95" ht="13.2"/>
    <row r="96" ht="13.2"/>
    <row r="97" ht="13.2"/>
    <row r="98" ht="13.2"/>
    <row r="99" ht="13.2"/>
    <row r="100" ht="13.2"/>
    <row r="101" ht="13.2"/>
    <row r="102" ht="13.2"/>
    <row r="103" ht="13.2"/>
    <row r="104" ht="13.2"/>
    <row r="105" ht="13.2"/>
    <row r="106" ht="13.2"/>
    <row r="107" ht="13.2"/>
    <row r="108" ht="13.2"/>
    <row r="109" ht="13.2"/>
    <row r="110" ht="13.2"/>
    <row r="111" ht="13.2"/>
    <row r="112" ht="13.2"/>
    <row r="113" ht="13.2"/>
    <row r="114" ht="13.2"/>
    <row r="115" ht="13.2"/>
    <row r="116" ht="13.2"/>
    <row r="117" ht="13.2"/>
    <row r="118" ht="13.2"/>
    <row r="119" ht="13.2"/>
    <row r="120" ht="13.2"/>
    <row r="121" ht="13.2"/>
    <row r="122" ht="13.2"/>
    <row r="123" ht="13.2"/>
    <row r="124" ht="13.2"/>
    <row r="125" ht="13.2"/>
    <row r="126" ht="13.2"/>
    <row r="127" ht="13.2"/>
    <row r="128" ht="13.2"/>
    <row r="129" ht="13.2"/>
    <row r="130" ht="13.2"/>
    <row r="131" ht="13.2"/>
    <row r="132" ht="13.2"/>
    <row r="133" ht="13.2"/>
    <row r="134" ht="13.2"/>
    <row r="135" ht="13.2"/>
    <row r="136" ht="13.2"/>
    <row r="137" ht="13.2"/>
    <row r="138" ht="13.2"/>
    <row r="139" ht="13.2"/>
    <row r="140" ht="13.2"/>
    <row r="141" ht="13.2"/>
    <row r="142" ht="13.2"/>
    <row r="143" ht="13.2"/>
    <row r="144" ht="13.2"/>
    <row r="145" ht="13.2"/>
    <row r="146" ht="13.2"/>
    <row r="147" ht="13.2"/>
    <row r="148" ht="13.2"/>
    <row r="149" ht="13.2"/>
  </sheetData>
  <mergeCells count="8">
    <mergeCell ref="P30:P34"/>
    <mergeCell ref="A39:P39"/>
    <mergeCell ref="A1:P1"/>
    <mergeCell ref="P3:P10"/>
    <mergeCell ref="P12:P19"/>
    <mergeCell ref="P20:P23"/>
    <mergeCell ref="P25:P26"/>
    <mergeCell ref="P28:P29"/>
  </mergeCells>
  <phoneticPr fontId="1" type="noConversion"/>
  <dataValidations count="9">
    <dataValidation type="list" allowBlank="1" showInputMessage="1" showErrorMessage="1" sqref="N3:N37" xr:uid="{1067C77A-9975-4453-A4CB-501CD3AD396D}">
      <formula1>"是,否,"</formula1>
    </dataValidation>
    <dataValidation type="list" allowBlank="1" showInputMessage="1" showErrorMessage="1" sqref="M3:M37" xr:uid="{D695A5E1-B8C5-403C-8859-F8C215B98F2A}">
      <formula1>"第一名,第二名,第三名,第四名,第五名,第六名,第七名,第八名,"</formula1>
    </dataValidation>
    <dataValidation type="list" allowBlank="1" showInputMessage="1" showErrorMessage="1" sqref="K3:K37" xr:uid="{53D96524-6665-4D29-AFE2-A438582DA30F}">
      <formula1>"是,否,不区分队员与队长,"</formula1>
    </dataValidation>
    <dataValidation type="list" allowBlank="1" showInputMessage="1" showErrorMessage="1" sqref="J3:J37" xr:uid="{DD57FF2F-078D-40D5-B102-CDFC6950C02B}">
      <formula1>"团队竞赛,个人竞赛,"</formula1>
    </dataValidation>
    <dataValidation type="list" allowBlank="1" showInputMessage="1" showErrorMessage="1" sqref="H3:H37" xr:uid="{FC632207-BF49-4C9C-ACED-5E76495A9778}">
      <formula1>"特等奖,一等奖,二等奖,三等奖,优秀奖&amp;鼓励奖,名次奖（体育竞赛勾选）在备注中注明名次,"</formula1>
    </dataValidation>
    <dataValidation type="list" allowBlank="1" showInputMessage="1" showErrorMessage="1" sqref="G3:G37" xr:uid="{34344BA0-E799-40C4-BD72-54AB59C67D5F}">
      <formula1>"国家级,省部级（北京市级）,校级,"</formula1>
    </dataValidation>
    <dataValidation type="list" allowBlank="1" showInputMessage="1" showErrorMessage="1" sqref="F3:F37" xr:uid="{26D13864-DBF2-4816-BBC8-BBEA2C992688}">
      <formula1>"A级,B级,C级,D级,校赛,"</formula1>
    </dataValidation>
    <dataValidation type="list" allowBlank="1" showInputMessage="1" showErrorMessage="1" sqref="D28:D37" xr:uid="{BB312F75-6A2D-414C-B7C6-7D0DCBC49D0B}">
      <formula1>"智育竞赛,德育竞赛,体育竞赛,"</formula1>
    </dataValidation>
    <dataValidation type="list" allowBlank="1" showInputMessage="1" showErrorMessage="1" sqref="D3:D27" xr:uid="{A4C0DF2D-A750-4756-9521-96894371E168}">
      <formula1>"智育竞赛,文艺竞赛,体育竞赛,"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75D46-572F-4908-99C9-311EA86A1F00}">
  <sheetPr>
    <tabColor theme="9" tint="0.79998168889431442"/>
  </sheetPr>
  <dimension ref="A1:AC59"/>
  <sheetViews>
    <sheetView zoomScaleNormal="100" workbookViewId="0">
      <selection activeCell="B28" sqref="B28"/>
    </sheetView>
  </sheetViews>
  <sheetFormatPr defaultRowHeight="13.2"/>
  <cols>
    <col min="1" max="3" width="13.109375" style="85" customWidth="1"/>
    <col min="4" max="4" width="17.33203125" style="33" bestFit="1" customWidth="1"/>
    <col min="5" max="5" width="9.44140625" style="33" bestFit="1" customWidth="1"/>
    <col min="6" max="29" width="8.77734375" style="33" bestFit="1" customWidth="1"/>
    <col min="30" max="16384" width="8.88671875" style="33"/>
  </cols>
  <sheetData>
    <row r="1" spans="1:29" s="34" customFormat="1" ht="15.6">
      <c r="A1" s="157" t="s">
        <v>738</v>
      </c>
      <c r="B1" s="158"/>
      <c r="C1" s="158"/>
      <c r="E1" s="37"/>
    </row>
    <row r="2" spans="1:29" ht="15">
      <c r="A2" s="38" t="s">
        <v>618</v>
      </c>
      <c r="B2" s="39" t="s">
        <v>619</v>
      </c>
      <c r="C2" s="39" t="s">
        <v>620</v>
      </c>
      <c r="D2" s="36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  <c r="AA2" s="35"/>
      <c r="AB2" s="35"/>
      <c r="AC2" s="35"/>
    </row>
    <row r="3" spans="1:29" ht="15">
      <c r="A3" s="39" t="s">
        <v>621</v>
      </c>
      <c r="B3" s="39">
        <v>2020010644</v>
      </c>
      <c r="C3" s="40">
        <v>94.15384615384616</v>
      </c>
      <c r="D3" s="36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</row>
    <row r="4" spans="1:29" ht="15">
      <c r="A4" s="39" t="s">
        <v>622</v>
      </c>
      <c r="B4" s="39" t="s">
        <v>2</v>
      </c>
      <c r="C4" s="40">
        <v>96.56</v>
      </c>
      <c r="D4" s="36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</row>
    <row r="5" spans="1:29" ht="15">
      <c r="A5" s="39" t="s">
        <v>623</v>
      </c>
      <c r="B5" s="39" t="s">
        <v>4</v>
      </c>
      <c r="C5" s="40">
        <v>95.24</v>
      </c>
      <c r="D5" s="36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</row>
    <row r="6" spans="1:29" ht="15">
      <c r="A6" s="39" t="s">
        <v>624</v>
      </c>
      <c r="B6" s="39" t="s">
        <v>6</v>
      </c>
      <c r="C6" s="40">
        <v>95.44</v>
      </c>
      <c r="D6" s="36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  <c r="AA6" s="35"/>
      <c r="AB6" s="35"/>
      <c r="AC6" s="35"/>
    </row>
    <row r="7" spans="1:29" ht="15">
      <c r="A7" s="39" t="s">
        <v>625</v>
      </c>
      <c r="B7" s="39" t="s">
        <v>8</v>
      </c>
      <c r="C7" s="40">
        <v>96.6</v>
      </c>
      <c r="D7" s="36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  <c r="AA7" s="35"/>
      <c r="AB7" s="35"/>
      <c r="AC7" s="35"/>
    </row>
    <row r="8" spans="1:29" ht="15">
      <c r="A8" s="39" t="s">
        <v>626</v>
      </c>
      <c r="B8" s="39" t="s">
        <v>10</v>
      </c>
      <c r="C8" s="40">
        <v>96.24</v>
      </c>
      <c r="D8" s="36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</row>
    <row r="9" spans="1:29" ht="15">
      <c r="A9" s="39" t="s">
        <v>627</v>
      </c>
      <c r="B9" s="39" t="s">
        <v>12</v>
      </c>
      <c r="C9" s="40">
        <v>95.92</v>
      </c>
      <c r="D9" s="36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</row>
    <row r="10" spans="1:29" ht="15">
      <c r="A10" s="39" t="s">
        <v>628</v>
      </c>
      <c r="B10" s="39" t="s">
        <v>14</v>
      </c>
      <c r="C10" s="40">
        <v>95.76</v>
      </c>
      <c r="D10" s="36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</row>
    <row r="11" spans="1:29" ht="15">
      <c r="A11" s="39" t="s">
        <v>629</v>
      </c>
      <c r="B11" s="39" t="s">
        <v>16</v>
      </c>
      <c r="C11" s="40">
        <v>95.88</v>
      </c>
      <c r="D11" s="36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</row>
    <row r="12" spans="1:29" ht="15">
      <c r="A12" s="39" t="s">
        <v>630</v>
      </c>
      <c r="B12" s="39" t="s">
        <v>18</v>
      </c>
      <c r="C12" s="40">
        <v>96.72</v>
      </c>
      <c r="D12" s="36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</row>
    <row r="13" spans="1:29" ht="15">
      <c r="A13" s="39" t="s">
        <v>631</v>
      </c>
      <c r="B13" s="39" t="s">
        <v>20</v>
      </c>
      <c r="C13" s="40">
        <v>95.64</v>
      </c>
      <c r="D13" s="36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</row>
    <row r="14" spans="1:29" ht="15">
      <c r="A14" s="39" t="s">
        <v>632</v>
      </c>
      <c r="B14" s="39" t="s">
        <v>22</v>
      </c>
      <c r="C14" s="40">
        <v>96.32</v>
      </c>
      <c r="D14" s="36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</row>
    <row r="15" spans="1:29" ht="15">
      <c r="A15" s="39" t="s">
        <v>633</v>
      </c>
      <c r="B15" s="39" t="s">
        <v>24</v>
      </c>
      <c r="C15" s="40">
        <v>96.52</v>
      </c>
      <c r="D15" s="36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</row>
    <row r="16" spans="1:29" ht="15">
      <c r="A16" s="39" t="s">
        <v>634</v>
      </c>
      <c r="B16" s="39" t="s">
        <v>26</v>
      </c>
      <c r="C16" s="40">
        <v>95.88</v>
      </c>
      <c r="D16" s="36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</row>
    <row r="17" spans="1:29" ht="15">
      <c r="A17" s="39" t="s">
        <v>635</v>
      </c>
      <c r="B17" s="39" t="s">
        <v>28</v>
      </c>
      <c r="C17" s="40">
        <v>95.96</v>
      </c>
      <c r="D17" s="36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</row>
    <row r="18" spans="1:29" ht="15">
      <c r="A18" s="39" t="s">
        <v>636</v>
      </c>
      <c r="B18" s="39" t="s">
        <v>30</v>
      </c>
      <c r="C18" s="40">
        <v>95.56</v>
      </c>
      <c r="D18" s="36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</row>
    <row r="19" spans="1:29" ht="15">
      <c r="A19" s="39" t="s">
        <v>637</v>
      </c>
      <c r="B19" s="39" t="s">
        <v>32</v>
      </c>
      <c r="C19" s="40">
        <v>96.28</v>
      </c>
      <c r="D19" s="36"/>
      <c r="E19" s="35"/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</row>
    <row r="20" spans="1:29" ht="15">
      <c r="A20" s="39" t="s">
        <v>638</v>
      </c>
      <c r="B20" s="39" t="s">
        <v>34</v>
      </c>
      <c r="C20" s="40">
        <v>95.84</v>
      </c>
      <c r="D20" s="36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</row>
    <row r="21" spans="1:29" ht="15">
      <c r="A21" s="39" t="s">
        <v>639</v>
      </c>
      <c r="B21" s="39" t="s">
        <v>36</v>
      </c>
      <c r="C21" s="40">
        <v>95.84</v>
      </c>
      <c r="D21" s="36"/>
      <c r="E21" s="35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</row>
    <row r="22" spans="1:29" ht="15">
      <c r="A22" s="39" t="s">
        <v>640</v>
      </c>
      <c r="B22" s="39" t="s">
        <v>38</v>
      </c>
      <c r="C22" s="40">
        <v>95.84</v>
      </c>
      <c r="D22" s="36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</row>
    <row r="23" spans="1:29" ht="15">
      <c r="A23" s="39" t="s">
        <v>641</v>
      </c>
      <c r="B23" s="39" t="s">
        <v>40</v>
      </c>
      <c r="C23" s="40">
        <v>96.269230769230774</v>
      </c>
      <c r="D23" s="36"/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</row>
    <row r="24" spans="1:29" ht="15">
      <c r="A24" s="39" t="s">
        <v>642</v>
      </c>
      <c r="B24" s="39" t="s">
        <v>42</v>
      </c>
      <c r="C24" s="40">
        <v>95.32</v>
      </c>
      <c r="D24" s="36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</row>
    <row r="25" spans="1:29" ht="15">
      <c r="A25" s="39" t="s">
        <v>643</v>
      </c>
      <c r="B25" s="39" t="s">
        <v>44</v>
      </c>
      <c r="C25" s="40">
        <v>96.24</v>
      </c>
      <c r="D25" s="36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</row>
    <row r="26" spans="1:29" ht="15">
      <c r="A26" s="39" t="s">
        <v>644</v>
      </c>
      <c r="B26" s="39" t="s">
        <v>46</v>
      </c>
      <c r="C26" s="40">
        <v>95.16</v>
      </c>
      <c r="D26" s="36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</row>
    <row r="27" spans="1:29" ht="15">
      <c r="A27" s="39" t="s">
        <v>645</v>
      </c>
      <c r="B27" s="39" t="s">
        <v>48</v>
      </c>
      <c r="C27" s="40">
        <v>95.84</v>
      </c>
      <c r="D27" s="36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  <c r="AA27" s="35"/>
      <c r="AB27" s="35"/>
      <c r="AC27" s="35"/>
    </row>
    <row r="28" spans="1:29" ht="15">
      <c r="A28" s="39" t="s">
        <v>646</v>
      </c>
      <c r="B28" s="39" t="s">
        <v>50</v>
      </c>
      <c r="C28" s="40">
        <v>95.8</v>
      </c>
      <c r="D28" s="36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</row>
    <row r="29" spans="1:29" ht="15">
      <c r="A29" s="39" t="s">
        <v>647</v>
      </c>
      <c r="B29" s="39" t="s">
        <v>52</v>
      </c>
      <c r="C29" s="40">
        <v>96.2</v>
      </c>
      <c r="D29" s="36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</row>
    <row r="30" spans="1:29" ht="15">
      <c r="A30" s="39" t="s">
        <v>648</v>
      </c>
      <c r="B30" s="39" t="s">
        <v>54</v>
      </c>
      <c r="C30" s="40">
        <v>95.48</v>
      </c>
      <c r="D30" s="36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</row>
    <row r="31" spans="1:29" ht="15">
      <c r="A31" s="38" t="s">
        <v>530</v>
      </c>
      <c r="B31" s="40" t="s">
        <v>56</v>
      </c>
      <c r="C31" s="40">
        <v>98.928571428571431</v>
      </c>
      <c r="D31" s="35"/>
      <c r="E31" s="36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</row>
    <row r="32" spans="1:29" ht="15">
      <c r="A32" s="39" t="s">
        <v>649</v>
      </c>
      <c r="B32" s="40" t="s">
        <v>58</v>
      </c>
      <c r="C32" s="40">
        <v>97.25</v>
      </c>
      <c r="D32" s="35"/>
      <c r="E32" s="35"/>
      <c r="F32" s="36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ht="15">
      <c r="A33" s="39" t="s">
        <v>650</v>
      </c>
      <c r="B33" s="40" t="s">
        <v>60</v>
      </c>
      <c r="C33" s="40">
        <v>98.357142857142861</v>
      </c>
      <c r="D33" s="35"/>
      <c r="E33" s="35"/>
      <c r="F33" s="35"/>
      <c r="G33" s="36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</row>
    <row r="34" spans="1:29" ht="15.6">
      <c r="A34" s="41" t="s">
        <v>651</v>
      </c>
      <c r="B34" s="40" t="s">
        <v>62</v>
      </c>
      <c r="C34" s="40">
        <v>98.357142857142861</v>
      </c>
      <c r="D34" s="35"/>
      <c r="E34" s="35"/>
      <c r="F34" s="35"/>
      <c r="G34" s="35"/>
      <c r="H34" s="36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</row>
    <row r="35" spans="1:29" ht="15">
      <c r="A35" s="39" t="s">
        <v>652</v>
      </c>
      <c r="B35" s="40" t="s">
        <v>64</v>
      </c>
      <c r="C35" s="40">
        <v>98.464285714285708</v>
      </c>
      <c r="D35" s="35"/>
      <c r="E35" s="35"/>
      <c r="F35" s="35"/>
      <c r="G35" s="35"/>
      <c r="H35" s="35"/>
      <c r="I35" s="36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</row>
    <row r="36" spans="1:29" ht="15">
      <c r="A36" s="39" t="s">
        <v>653</v>
      </c>
      <c r="B36" s="40" t="s">
        <v>66</v>
      </c>
      <c r="C36" s="40">
        <v>97.5</v>
      </c>
      <c r="D36" s="35"/>
      <c r="E36" s="35"/>
      <c r="F36" s="35"/>
      <c r="G36" s="35"/>
      <c r="H36" s="35"/>
      <c r="I36" s="35"/>
      <c r="J36" s="36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</row>
    <row r="37" spans="1:29" ht="15">
      <c r="A37" s="39" t="s">
        <v>654</v>
      </c>
      <c r="B37" s="40" t="s">
        <v>68</v>
      </c>
      <c r="C37" s="40">
        <v>98.107142857142861</v>
      </c>
      <c r="D37" s="35"/>
      <c r="E37" s="35"/>
      <c r="F37" s="35"/>
      <c r="G37" s="35"/>
      <c r="H37" s="35"/>
      <c r="I37" s="35"/>
      <c r="J37" s="35"/>
      <c r="K37" s="36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</row>
    <row r="38" spans="1:29" ht="15">
      <c r="A38" s="39" t="s">
        <v>655</v>
      </c>
      <c r="B38" s="40" t="s">
        <v>70</v>
      </c>
      <c r="C38" s="40">
        <v>98.142857142857139</v>
      </c>
      <c r="D38" s="35"/>
      <c r="E38" s="35"/>
      <c r="F38" s="35"/>
      <c r="G38" s="35"/>
      <c r="H38" s="35"/>
      <c r="I38" s="35"/>
      <c r="J38" s="35"/>
      <c r="K38" s="35"/>
      <c r="L38" s="36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</row>
    <row r="39" spans="1:29" ht="15">
      <c r="A39" s="39" t="s">
        <v>656</v>
      </c>
      <c r="B39" s="40" t="s">
        <v>72</v>
      </c>
      <c r="C39" s="40">
        <v>98.607142857142861</v>
      </c>
      <c r="D39" s="35"/>
      <c r="E39" s="35"/>
      <c r="F39" s="35"/>
      <c r="G39" s="35"/>
      <c r="H39" s="35"/>
      <c r="I39" s="35"/>
      <c r="J39" s="35"/>
      <c r="K39" s="35"/>
      <c r="L39" s="35"/>
      <c r="M39" s="36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</row>
    <row r="40" spans="1:29" ht="15">
      <c r="A40" s="39" t="s">
        <v>657</v>
      </c>
      <c r="B40" s="40" t="s">
        <v>74</v>
      </c>
      <c r="C40" s="40">
        <v>99</v>
      </c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6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</row>
    <row r="41" spans="1:29" ht="15">
      <c r="A41" s="39" t="s">
        <v>594</v>
      </c>
      <c r="B41" s="40" t="s">
        <v>76</v>
      </c>
      <c r="C41" s="40">
        <v>98.857142857142861</v>
      </c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6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</row>
    <row r="42" spans="1:29" ht="15">
      <c r="A42" s="39" t="s">
        <v>658</v>
      </c>
      <c r="B42" s="40" t="s">
        <v>78</v>
      </c>
      <c r="C42" s="40">
        <v>98.357142857142861</v>
      </c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6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</row>
    <row r="43" spans="1:29" ht="15">
      <c r="A43" s="39" t="s">
        <v>659</v>
      </c>
      <c r="B43" s="40" t="s">
        <v>80</v>
      </c>
      <c r="C43" s="40">
        <v>98.321428571428569</v>
      </c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6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</row>
    <row r="44" spans="1:29" ht="15">
      <c r="A44" s="39" t="s">
        <v>552</v>
      </c>
      <c r="B44" s="40" t="s">
        <v>82</v>
      </c>
      <c r="C44" s="40">
        <v>99.392857142857139</v>
      </c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6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</row>
    <row r="45" spans="1:29" ht="15">
      <c r="A45" s="39" t="s">
        <v>660</v>
      </c>
      <c r="B45" s="40" t="s">
        <v>84</v>
      </c>
      <c r="C45" s="40">
        <v>98.892857142857139</v>
      </c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6"/>
      <c r="T45" s="35"/>
      <c r="U45" s="35"/>
      <c r="V45" s="35"/>
      <c r="W45" s="35"/>
      <c r="X45" s="35"/>
      <c r="Y45" s="35"/>
      <c r="Z45" s="35"/>
      <c r="AA45" s="35"/>
      <c r="AB45" s="35"/>
      <c r="AC45" s="35"/>
    </row>
    <row r="46" spans="1:29" ht="15">
      <c r="A46" s="39" t="s">
        <v>593</v>
      </c>
      <c r="B46" s="40" t="s">
        <v>86</v>
      </c>
      <c r="C46" s="40">
        <v>99.107142857142861</v>
      </c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6"/>
      <c r="U46" s="35"/>
      <c r="V46" s="35"/>
      <c r="W46" s="35"/>
      <c r="X46" s="35"/>
      <c r="Y46" s="35"/>
      <c r="Z46" s="35"/>
      <c r="AA46" s="35"/>
      <c r="AB46" s="35"/>
      <c r="AC46" s="35"/>
    </row>
    <row r="47" spans="1:29" ht="15">
      <c r="A47" s="39" t="s">
        <v>661</v>
      </c>
      <c r="B47" s="40" t="s">
        <v>88</v>
      </c>
      <c r="C47" s="40">
        <v>97.964285714285708</v>
      </c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6"/>
      <c r="V47" s="35"/>
      <c r="W47" s="35"/>
      <c r="X47" s="35"/>
      <c r="Y47" s="35"/>
      <c r="Z47" s="35"/>
      <c r="AA47" s="35"/>
      <c r="AB47" s="35"/>
      <c r="AC47" s="35"/>
    </row>
    <row r="48" spans="1:29" ht="15">
      <c r="A48" s="39" t="s">
        <v>662</v>
      </c>
      <c r="B48" s="40" t="s">
        <v>90</v>
      </c>
      <c r="C48" s="40">
        <v>98.178571428571431</v>
      </c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6"/>
      <c r="W48" s="35"/>
      <c r="X48" s="35"/>
      <c r="Y48" s="35"/>
      <c r="Z48" s="35"/>
      <c r="AA48" s="35"/>
      <c r="AB48" s="35"/>
      <c r="AC48" s="35"/>
    </row>
    <row r="49" spans="1:29" ht="15">
      <c r="A49" s="39" t="s">
        <v>663</v>
      </c>
      <c r="B49" s="40" t="s">
        <v>92</v>
      </c>
      <c r="C49" s="40">
        <v>98.785714285714292</v>
      </c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35"/>
      <c r="Y49" s="35"/>
      <c r="Z49" s="35"/>
      <c r="AA49" s="35"/>
      <c r="AB49" s="35"/>
      <c r="AC49" s="35"/>
    </row>
    <row r="50" spans="1:29" ht="15">
      <c r="A50" s="39" t="s">
        <v>664</v>
      </c>
      <c r="B50" s="40" t="s">
        <v>94</v>
      </c>
      <c r="C50" s="40">
        <v>98.428571428571431</v>
      </c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6"/>
      <c r="Y50" s="35"/>
      <c r="Z50" s="35"/>
      <c r="AA50" s="35"/>
      <c r="AB50" s="35"/>
      <c r="AC50" s="35"/>
    </row>
    <row r="51" spans="1:29" ht="15">
      <c r="A51" s="39" t="s">
        <v>665</v>
      </c>
      <c r="B51" s="40" t="s">
        <v>96</v>
      </c>
      <c r="C51" s="40">
        <v>98.964285714285708</v>
      </c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5"/>
      <c r="X51" s="35"/>
      <c r="Y51" s="36"/>
      <c r="Z51" s="35"/>
      <c r="AA51" s="35"/>
      <c r="AB51" s="35"/>
      <c r="AC51" s="35"/>
    </row>
    <row r="52" spans="1:29" ht="15">
      <c r="A52" s="39" t="s">
        <v>582</v>
      </c>
      <c r="B52" s="40" t="s">
        <v>98</v>
      </c>
      <c r="C52" s="40">
        <v>98.821428571428569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5"/>
      <c r="X52" s="35"/>
      <c r="Y52" s="35"/>
      <c r="Z52" s="36"/>
      <c r="AA52" s="35"/>
      <c r="AB52" s="35"/>
      <c r="AC52" s="35"/>
    </row>
    <row r="53" spans="1:29" ht="15">
      <c r="A53" s="39" t="s">
        <v>557</v>
      </c>
      <c r="B53" s="40" t="s">
        <v>100</v>
      </c>
      <c r="C53" s="40">
        <v>99.892857142857139</v>
      </c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5"/>
      <c r="X53" s="35"/>
      <c r="Y53" s="35"/>
      <c r="Z53" s="35"/>
      <c r="AA53" s="36"/>
      <c r="AB53" s="35"/>
      <c r="AC53" s="36"/>
    </row>
    <row r="54" spans="1:29" ht="15">
      <c r="A54" s="39" t="s">
        <v>666</v>
      </c>
      <c r="B54" s="40" t="s">
        <v>102</v>
      </c>
      <c r="C54" s="40">
        <v>98.285714285714292</v>
      </c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  <c r="AA54" s="35"/>
      <c r="AB54" s="36"/>
      <c r="AC54" s="36"/>
    </row>
    <row r="55" spans="1:29" ht="15">
      <c r="A55" s="39" t="s">
        <v>573</v>
      </c>
      <c r="B55" s="40" t="s">
        <v>104</v>
      </c>
      <c r="C55" s="40">
        <v>98.892857142857139</v>
      </c>
    </row>
    <row r="56" spans="1:29" ht="15">
      <c r="A56" s="39" t="s">
        <v>667</v>
      </c>
      <c r="B56" s="40" t="s">
        <v>106</v>
      </c>
      <c r="C56" s="40">
        <v>98.964285714285708</v>
      </c>
    </row>
    <row r="57" spans="1:29" ht="15">
      <c r="A57" s="39" t="s">
        <v>668</v>
      </c>
      <c r="B57" s="40" t="s">
        <v>108</v>
      </c>
      <c r="C57" s="40">
        <v>99.107142857142861</v>
      </c>
    </row>
    <row r="58" spans="1:29" ht="15">
      <c r="A58" s="39" t="s">
        <v>669</v>
      </c>
      <c r="B58" s="40" t="s">
        <v>110</v>
      </c>
      <c r="C58" s="40">
        <v>98</v>
      </c>
    </row>
    <row r="59" spans="1:29" ht="15">
      <c r="A59" s="39" t="s">
        <v>670</v>
      </c>
      <c r="B59" s="40" t="s">
        <v>112</v>
      </c>
      <c r="C59" s="40">
        <v>98.892857142857139</v>
      </c>
    </row>
  </sheetData>
  <autoFilter ref="A2:C2" xr:uid="{E1C16BDC-269C-4787-A7F4-83C90A0C2A5C}">
    <sortState xmlns:xlrd2="http://schemas.microsoft.com/office/spreadsheetml/2017/richdata2" ref="A3:C31">
      <sortCondition ref="B2"/>
    </sortState>
  </autoFilter>
  <mergeCells count="1">
    <mergeCell ref="A1:C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EBCD8-72DD-4DD0-A739-D0A9F7243507}">
  <sheetPr>
    <tabColor theme="9" tint="0.79998168889431442"/>
  </sheetPr>
  <dimension ref="A1:O61"/>
  <sheetViews>
    <sheetView zoomScale="55" zoomScaleNormal="55" workbookViewId="0">
      <pane xSplit="4" ySplit="2" topLeftCell="E3" activePane="bottomRight" state="frozenSplit"/>
      <selection activeCell="G5" sqref="G5"/>
      <selection pane="topRight" activeCell="G5" sqref="G5"/>
      <selection pane="bottomLeft" activeCell="G5" sqref="G5"/>
      <selection pane="bottomRight" activeCell="L55" sqref="L55"/>
    </sheetView>
  </sheetViews>
  <sheetFormatPr defaultRowHeight="13.8"/>
  <cols>
    <col min="1" max="1" width="17.5546875" style="136" bestFit="1" customWidth="1"/>
    <col min="2" max="2" width="13.109375" style="137" hidden="1" customWidth="1"/>
    <col min="3" max="3" width="12.77734375" style="136" hidden="1" customWidth="1"/>
    <col min="4" max="4" width="6.33203125" style="136" bestFit="1" customWidth="1"/>
    <col min="5" max="6" width="33.109375" style="136" bestFit="1" customWidth="1"/>
    <col min="7" max="7" width="14.5546875" style="136" bestFit="1" customWidth="1"/>
    <col min="8" max="9" width="10.109375" style="136" bestFit="1" customWidth="1"/>
    <col min="10" max="10" width="8" style="136" bestFit="1" customWidth="1"/>
    <col min="11" max="11" width="16.88671875" style="136" bestFit="1" customWidth="1"/>
    <col min="12" max="12" width="14.5546875" style="136" bestFit="1" customWidth="1"/>
    <col min="13" max="13" width="10.109375" style="136" bestFit="1" customWidth="1"/>
    <col min="14" max="14" width="28.5546875" style="136" bestFit="1" customWidth="1"/>
    <col min="15" max="15" width="62.44140625" style="136" bestFit="1" customWidth="1"/>
  </cols>
  <sheetData>
    <row r="1" spans="1:15" ht="25.8">
      <c r="A1" s="159" t="s">
        <v>739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  <c r="M1" s="159"/>
      <c r="N1" s="159"/>
      <c r="O1" s="159"/>
    </row>
    <row r="2" spans="1:15" ht="16.2">
      <c r="A2" s="120" t="s">
        <v>740</v>
      </c>
      <c r="B2" s="121" t="s">
        <v>741</v>
      </c>
      <c r="C2" s="120" t="s">
        <v>742</v>
      </c>
      <c r="D2" s="122" t="s">
        <v>743</v>
      </c>
      <c r="E2" s="123" t="s">
        <v>744</v>
      </c>
      <c r="F2" s="123" t="s">
        <v>745</v>
      </c>
      <c r="G2" s="123" t="s">
        <v>746</v>
      </c>
      <c r="H2" s="123" t="s">
        <v>747</v>
      </c>
      <c r="I2" s="123" t="s">
        <v>748</v>
      </c>
      <c r="J2" s="123" t="s">
        <v>749</v>
      </c>
      <c r="K2" s="123" t="s">
        <v>750</v>
      </c>
      <c r="L2" s="123" t="s">
        <v>751</v>
      </c>
      <c r="M2" s="123" t="s">
        <v>752</v>
      </c>
      <c r="N2" s="123" t="s">
        <v>753</v>
      </c>
      <c r="O2" s="123" t="s">
        <v>754</v>
      </c>
    </row>
    <row r="3" spans="1:15" ht="17.399999999999999">
      <c r="A3" s="124" t="s">
        <v>755</v>
      </c>
      <c r="B3" s="125">
        <v>2020010644</v>
      </c>
      <c r="C3" s="124" t="s">
        <v>153</v>
      </c>
      <c r="D3" s="121"/>
      <c r="E3" s="126"/>
      <c r="F3" s="126"/>
      <c r="G3" s="126"/>
      <c r="H3" s="126"/>
      <c r="I3" s="126"/>
      <c r="J3" s="126"/>
      <c r="K3" s="126"/>
      <c r="L3" s="126"/>
      <c r="M3" s="126"/>
      <c r="N3" s="127"/>
      <c r="O3" s="127"/>
    </row>
    <row r="4" spans="1:15" ht="17.399999999999999">
      <c r="A4" s="124" t="s">
        <v>756</v>
      </c>
      <c r="B4" s="125" t="s">
        <v>2</v>
      </c>
      <c r="C4" s="124" t="s">
        <v>153</v>
      </c>
      <c r="D4" s="121">
        <v>4</v>
      </c>
      <c r="E4" s="126"/>
      <c r="F4" s="126"/>
      <c r="G4" s="126"/>
      <c r="H4" s="126"/>
      <c r="I4" s="126"/>
      <c r="J4" s="126"/>
      <c r="K4" s="126"/>
      <c r="L4" s="126"/>
      <c r="M4" s="126"/>
      <c r="N4" s="127">
        <v>4</v>
      </c>
      <c r="O4" s="127" t="s">
        <v>757</v>
      </c>
    </row>
    <row r="5" spans="1:15" ht="17.399999999999999">
      <c r="A5" s="124" t="s">
        <v>758</v>
      </c>
      <c r="B5" s="125" t="s">
        <v>4</v>
      </c>
      <c r="C5" s="124" t="s">
        <v>156</v>
      </c>
      <c r="D5" s="121">
        <v>1</v>
      </c>
      <c r="E5" s="126"/>
      <c r="F5" s="126"/>
      <c r="G5" s="126"/>
      <c r="H5" s="126"/>
      <c r="I5" s="126"/>
      <c r="J5" s="126"/>
      <c r="K5" s="126"/>
      <c r="L5" s="126"/>
      <c r="M5" s="126"/>
      <c r="N5" s="127">
        <v>1</v>
      </c>
      <c r="O5" s="127" t="s">
        <v>759</v>
      </c>
    </row>
    <row r="6" spans="1:15" ht="17.399999999999999">
      <c r="A6" s="124" t="s">
        <v>760</v>
      </c>
      <c r="B6" s="125" t="s">
        <v>6</v>
      </c>
      <c r="C6" s="124" t="s">
        <v>156</v>
      </c>
      <c r="D6" s="121">
        <v>2</v>
      </c>
      <c r="E6" s="126"/>
      <c r="F6" s="126"/>
      <c r="G6" s="126"/>
      <c r="H6" s="126"/>
      <c r="I6" s="126"/>
      <c r="J6" s="126"/>
      <c r="K6" s="126"/>
      <c r="L6" s="126"/>
      <c r="M6" s="126"/>
      <c r="N6" s="127">
        <v>2</v>
      </c>
      <c r="O6" s="127" t="s">
        <v>761</v>
      </c>
    </row>
    <row r="7" spans="1:15" ht="17.399999999999999">
      <c r="A7" s="124" t="s">
        <v>762</v>
      </c>
      <c r="B7" s="125" t="s">
        <v>8</v>
      </c>
      <c r="C7" s="124" t="s">
        <v>156</v>
      </c>
      <c r="D7" s="121"/>
      <c r="E7" s="126"/>
      <c r="F7" s="126"/>
      <c r="G7" s="126"/>
      <c r="H7" s="126"/>
      <c r="I7" s="126"/>
      <c r="J7" s="126"/>
      <c r="K7" s="126"/>
      <c r="L7" s="126"/>
      <c r="M7" s="126"/>
      <c r="N7" s="127"/>
      <c r="O7" s="127"/>
    </row>
    <row r="8" spans="1:15" ht="17.399999999999999">
      <c r="A8" s="124" t="s">
        <v>763</v>
      </c>
      <c r="B8" s="125" t="s">
        <v>10</v>
      </c>
      <c r="C8" s="124" t="s">
        <v>156</v>
      </c>
      <c r="D8" s="121"/>
      <c r="E8" s="126"/>
      <c r="F8" s="126"/>
      <c r="G8" s="126"/>
      <c r="H8" s="126"/>
      <c r="I8" s="126"/>
      <c r="J8" s="126"/>
      <c r="K8" s="126"/>
      <c r="L8" s="126"/>
      <c r="M8" s="126"/>
      <c r="N8" s="127"/>
      <c r="O8" s="127"/>
    </row>
    <row r="9" spans="1:15" ht="17.399999999999999">
      <c r="A9" s="124" t="s">
        <v>764</v>
      </c>
      <c r="B9" s="125" t="s">
        <v>12</v>
      </c>
      <c r="C9" s="124" t="s">
        <v>156</v>
      </c>
      <c r="D9" s="121"/>
      <c r="E9" s="126"/>
      <c r="F9" s="126"/>
      <c r="G9" s="126"/>
      <c r="H9" s="126"/>
      <c r="I9" s="126"/>
      <c r="J9" s="126"/>
      <c r="K9" s="126"/>
      <c r="L9" s="126"/>
      <c r="M9" s="126"/>
      <c r="N9" s="127"/>
      <c r="O9" s="127"/>
    </row>
    <row r="10" spans="1:15" ht="17.399999999999999">
      <c r="A10" s="124" t="s">
        <v>765</v>
      </c>
      <c r="B10" s="125" t="s">
        <v>14</v>
      </c>
      <c r="C10" s="124" t="s">
        <v>156</v>
      </c>
      <c r="D10" s="121">
        <v>2</v>
      </c>
      <c r="E10" s="126"/>
      <c r="F10" s="126"/>
      <c r="G10" s="126"/>
      <c r="H10" s="126"/>
      <c r="I10" s="126"/>
      <c r="J10" s="126"/>
      <c r="K10" s="126"/>
      <c r="L10" s="126"/>
      <c r="M10" s="126"/>
      <c r="N10" s="127">
        <v>2</v>
      </c>
      <c r="O10" s="127" t="s">
        <v>761</v>
      </c>
    </row>
    <row r="11" spans="1:15" ht="17.399999999999999">
      <c r="A11" s="124" t="s">
        <v>766</v>
      </c>
      <c r="B11" s="125" t="s">
        <v>16</v>
      </c>
      <c r="C11" s="124" t="s">
        <v>156</v>
      </c>
      <c r="D11" s="121"/>
      <c r="E11" s="126"/>
      <c r="F11" s="126"/>
      <c r="G11" s="126"/>
      <c r="H11" s="126"/>
      <c r="I11" s="126"/>
      <c r="J11" s="126"/>
      <c r="K11" s="126"/>
      <c r="L11" s="126"/>
      <c r="M11" s="126"/>
      <c r="N11" s="127"/>
      <c r="O11" s="127"/>
    </row>
    <row r="12" spans="1:15" ht="17.399999999999999">
      <c r="A12" s="124" t="s">
        <v>767</v>
      </c>
      <c r="B12" s="125" t="s">
        <v>18</v>
      </c>
      <c r="C12" s="124" t="s">
        <v>156</v>
      </c>
      <c r="D12" s="121">
        <v>6.2</v>
      </c>
      <c r="E12" s="126"/>
      <c r="F12" s="126"/>
      <c r="G12" s="126"/>
      <c r="H12" s="126"/>
      <c r="I12" s="126"/>
      <c r="J12" s="126"/>
      <c r="K12" s="126"/>
      <c r="L12" s="126"/>
      <c r="M12" s="126"/>
      <c r="N12" s="127" t="s">
        <v>768</v>
      </c>
      <c r="O12" s="128" t="s">
        <v>769</v>
      </c>
    </row>
    <row r="13" spans="1:15" ht="17.399999999999999">
      <c r="A13" s="124" t="s">
        <v>770</v>
      </c>
      <c r="B13" s="125" t="s">
        <v>20</v>
      </c>
      <c r="C13" s="124" t="s">
        <v>156</v>
      </c>
      <c r="D13" s="121"/>
      <c r="E13" s="126"/>
      <c r="F13" s="126"/>
      <c r="G13" s="126"/>
      <c r="H13" s="126"/>
      <c r="I13" s="126"/>
      <c r="J13" s="126"/>
      <c r="K13" s="126"/>
      <c r="L13" s="126"/>
      <c r="M13" s="126"/>
      <c r="N13" s="127"/>
      <c r="O13" s="127"/>
    </row>
    <row r="14" spans="1:15" ht="17.399999999999999">
      <c r="A14" s="124" t="s">
        <v>771</v>
      </c>
      <c r="B14" s="125" t="s">
        <v>22</v>
      </c>
      <c r="C14" s="124" t="s">
        <v>156</v>
      </c>
      <c r="D14" s="121"/>
      <c r="E14" s="126"/>
      <c r="F14" s="126"/>
      <c r="G14" s="126"/>
      <c r="H14" s="126"/>
      <c r="I14" s="126"/>
      <c r="J14" s="126"/>
      <c r="K14" s="126"/>
      <c r="L14" s="126"/>
      <c r="M14" s="126"/>
      <c r="N14" s="127"/>
      <c r="O14" s="127"/>
    </row>
    <row r="15" spans="1:15" ht="17.399999999999999">
      <c r="A15" s="124" t="s">
        <v>772</v>
      </c>
      <c r="B15" s="125" t="s">
        <v>24</v>
      </c>
      <c r="C15" s="124" t="s">
        <v>156</v>
      </c>
      <c r="D15" s="121">
        <v>4.2</v>
      </c>
      <c r="E15" s="126"/>
      <c r="F15" s="126"/>
      <c r="G15" s="126"/>
      <c r="H15" s="126"/>
      <c r="I15" s="126"/>
      <c r="J15" s="126"/>
      <c r="K15" s="126"/>
      <c r="L15" s="126"/>
      <c r="M15" s="126"/>
      <c r="N15" s="127" t="s">
        <v>773</v>
      </c>
      <c r="O15" s="127" t="s">
        <v>774</v>
      </c>
    </row>
    <row r="16" spans="1:15" ht="17.399999999999999">
      <c r="A16" s="124" t="s">
        <v>775</v>
      </c>
      <c r="B16" s="125" t="s">
        <v>26</v>
      </c>
      <c r="C16" s="124" t="s">
        <v>156</v>
      </c>
      <c r="D16" s="121"/>
      <c r="E16" s="126"/>
      <c r="F16" s="126"/>
      <c r="G16" s="126"/>
      <c r="H16" s="126"/>
      <c r="I16" s="126"/>
      <c r="J16" s="126"/>
      <c r="K16" s="126"/>
      <c r="L16" s="126"/>
      <c r="M16" s="126"/>
      <c r="N16" s="127"/>
      <c r="O16" s="127"/>
    </row>
    <row r="17" spans="1:15" ht="17.399999999999999">
      <c r="A17" s="124" t="s">
        <v>776</v>
      </c>
      <c r="B17" s="125" t="s">
        <v>28</v>
      </c>
      <c r="C17" s="124" t="s">
        <v>156</v>
      </c>
      <c r="D17" s="121"/>
      <c r="E17" s="126"/>
      <c r="F17" s="126"/>
      <c r="G17" s="126"/>
      <c r="H17" s="126"/>
      <c r="I17" s="126"/>
      <c r="J17" s="126"/>
      <c r="K17" s="126"/>
      <c r="L17" s="126"/>
      <c r="M17" s="126"/>
      <c r="N17" s="127"/>
      <c r="O17" s="127"/>
    </row>
    <row r="18" spans="1:15" ht="17.399999999999999">
      <c r="A18" s="124" t="s">
        <v>777</v>
      </c>
      <c r="B18" s="125" t="s">
        <v>30</v>
      </c>
      <c r="C18" s="124" t="s">
        <v>156</v>
      </c>
      <c r="D18" s="121">
        <v>4</v>
      </c>
      <c r="E18" s="126"/>
      <c r="F18" s="126"/>
      <c r="G18" s="126"/>
      <c r="H18" s="126"/>
      <c r="I18" s="126"/>
      <c r="J18" s="126"/>
      <c r="K18" s="126"/>
      <c r="L18" s="126"/>
      <c r="M18" s="126"/>
      <c r="N18" s="127">
        <v>4</v>
      </c>
      <c r="O18" s="127" t="s">
        <v>778</v>
      </c>
    </row>
    <row r="19" spans="1:15" ht="17.399999999999999">
      <c r="A19" s="124" t="s">
        <v>779</v>
      </c>
      <c r="B19" s="125" t="s">
        <v>32</v>
      </c>
      <c r="C19" s="124" t="s">
        <v>156</v>
      </c>
      <c r="D19" s="121">
        <v>4</v>
      </c>
      <c r="E19" s="126"/>
      <c r="F19" s="126"/>
      <c r="G19" s="126"/>
      <c r="H19" s="126"/>
      <c r="I19" s="126"/>
      <c r="J19" s="126"/>
      <c r="K19" s="126"/>
      <c r="L19" s="126"/>
      <c r="M19" s="126"/>
      <c r="N19" s="127">
        <v>4</v>
      </c>
      <c r="O19" s="127" t="s">
        <v>780</v>
      </c>
    </row>
    <row r="20" spans="1:15" ht="17.399999999999999">
      <c r="A20" s="124" t="s">
        <v>781</v>
      </c>
      <c r="B20" s="125" t="s">
        <v>34</v>
      </c>
      <c r="C20" s="124" t="s">
        <v>156</v>
      </c>
      <c r="D20" s="121">
        <v>1</v>
      </c>
      <c r="E20" s="126"/>
      <c r="F20" s="126"/>
      <c r="G20" s="126"/>
      <c r="H20" s="126"/>
      <c r="I20" s="126"/>
      <c r="J20" s="126"/>
      <c r="K20" s="126"/>
      <c r="L20" s="126"/>
      <c r="M20" s="126"/>
      <c r="N20" s="127">
        <v>1</v>
      </c>
      <c r="O20" s="127" t="s">
        <v>782</v>
      </c>
    </row>
    <row r="21" spans="1:15" ht="17.399999999999999">
      <c r="A21" s="124" t="s">
        <v>783</v>
      </c>
      <c r="B21" s="125" t="s">
        <v>36</v>
      </c>
      <c r="C21" s="124" t="s">
        <v>156</v>
      </c>
      <c r="D21" s="147">
        <f>4+0.2</f>
        <v>4.2</v>
      </c>
      <c r="E21" s="126"/>
      <c r="F21" s="126"/>
      <c r="G21" s="130"/>
      <c r="H21" s="126"/>
      <c r="I21" s="126"/>
      <c r="J21" s="130"/>
      <c r="K21" s="126"/>
      <c r="L21" s="126"/>
      <c r="M21" s="126"/>
      <c r="N21" s="127" t="s">
        <v>773</v>
      </c>
      <c r="O21" s="127" t="s">
        <v>784</v>
      </c>
    </row>
    <row r="22" spans="1:15" ht="17.399999999999999">
      <c r="A22" s="124" t="s">
        <v>785</v>
      </c>
      <c r="B22" s="125" t="s">
        <v>38</v>
      </c>
      <c r="C22" s="124" t="s">
        <v>156</v>
      </c>
      <c r="D22" s="129">
        <f>M22</f>
        <v>6.666666666666667</v>
      </c>
      <c r="E22" s="126"/>
      <c r="F22" s="126"/>
      <c r="G22" s="126"/>
      <c r="H22" s="126"/>
      <c r="I22" s="126"/>
      <c r="J22" s="126"/>
      <c r="K22" s="126"/>
      <c r="L22" s="126"/>
      <c r="M22" s="130">
        <f>10*2/3</f>
        <v>6.666666666666667</v>
      </c>
      <c r="N22" s="127"/>
      <c r="O22" s="127"/>
    </row>
    <row r="23" spans="1:15" ht="17.399999999999999">
      <c r="A23" s="124" t="s">
        <v>786</v>
      </c>
      <c r="B23" s="125" t="s">
        <v>40</v>
      </c>
      <c r="C23" s="124" t="s">
        <v>156</v>
      </c>
      <c r="D23" s="121">
        <f>H23</f>
        <v>4</v>
      </c>
      <c r="E23" s="126"/>
      <c r="F23" s="126"/>
      <c r="G23" s="126"/>
      <c r="H23" s="126">
        <v>4</v>
      </c>
      <c r="I23" s="126"/>
      <c r="J23" s="126"/>
      <c r="K23" s="126"/>
      <c r="L23" s="126"/>
      <c r="M23" s="126"/>
      <c r="N23" s="127"/>
      <c r="O23" s="127"/>
    </row>
    <row r="24" spans="1:15" ht="17.399999999999999">
      <c r="A24" s="124" t="s">
        <v>787</v>
      </c>
      <c r="B24" s="125" t="s">
        <v>42</v>
      </c>
      <c r="C24" s="124" t="s">
        <v>156</v>
      </c>
      <c r="D24" s="121"/>
      <c r="E24" s="126"/>
      <c r="F24" s="126"/>
      <c r="G24" s="126"/>
      <c r="H24" s="126"/>
      <c r="I24" s="126"/>
      <c r="J24" s="126"/>
      <c r="K24" s="126"/>
      <c r="L24" s="126"/>
      <c r="M24" s="126"/>
      <c r="N24" s="127"/>
      <c r="O24" s="127"/>
    </row>
    <row r="25" spans="1:15" ht="17.399999999999999">
      <c r="A25" s="124" t="s">
        <v>788</v>
      </c>
      <c r="B25" s="125" t="s">
        <v>44</v>
      </c>
      <c r="C25" s="124" t="s">
        <v>156</v>
      </c>
      <c r="D25" s="121">
        <v>6</v>
      </c>
      <c r="E25" s="126"/>
      <c r="F25" s="126"/>
      <c r="G25" s="126"/>
      <c r="H25" s="126"/>
      <c r="I25" s="126"/>
      <c r="J25" s="126"/>
      <c r="K25" s="126"/>
      <c r="L25" s="126"/>
      <c r="M25" s="126"/>
      <c r="N25" s="127">
        <v>6</v>
      </c>
      <c r="O25" s="127" t="s">
        <v>789</v>
      </c>
    </row>
    <row r="26" spans="1:15" ht="17.399999999999999">
      <c r="A26" s="124" t="s">
        <v>790</v>
      </c>
      <c r="B26" s="125" t="s">
        <v>46</v>
      </c>
      <c r="C26" s="124" t="s">
        <v>156</v>
      </c>
      <c r="D26" s="121"/>
      <c r="E26" s="126"/>
      <c r="F26" s="126"/>
      <c r="G26" s="126"/>
      <c r="H26" s="126"/>
      <c r="I26" s="126"/>
      <c r="J26" s="126"/>
      <c r="K26" s="126"/>
      <c r="L26" s="126"/>
      <c r="M26" s="126"/>
      <c r="N26" s="127"/>
      <c r="O26" s="127"/>
    </row>
    <row r="27" spans="1:15" ht="17.399999999999999">
      <c r="A27" s="124" t="s">
        <v>791</v>
      </c>
      <c r="B27" s="125" t="s">
        <v>48</v>
      </c>
      <c r="C27" s="124" t="s">
        <v>156</v>
      </c>
      <c r="D27" s="121"/>
      <c r="E27" s="126"/>
      <c r="F27" s="126"/>
      <c r="G27" s="126"/>
      <c r="H27" s="126"/>
      <c r="I27" s="126"/>
      <c r="J27" s="126"/>
      <c r="K27" s="126"/>
      <c r="L27" s="126"/>
      <c r="M27" s="126"/>
      <c r="N27" s="127"/>
      <c r="O27" s="127"/>
    </row>
    <row r="28" spans="1:15" ht="17.399999999999999">
      <c r="A28" s="124" t="s">
        <v>792</v>
      </c>
      <c r="B28" s="125" t="s">
        <v>50</v>
      </c>
      <c r="C28" s="124" t="s">
        <v>156</v>
      </c>
      <c r="D28" s="121"/>
      <c r="E28" s="126"/>
      <c r="F28" s="126"/>
      <c r="G28" s="126"/>
      <c r="H28" s="126"/>
      <c r="I28" s="126"/>
      <c r="J28" s="126"/>
      <c r="K28" s="126"/>
      <c r="L28" s="126"/>
      <c r="M28" s="126"/>
      <c r="N28" s="127"/>
      <c r="O28" s="127"/>
    </row>
    <row r="29" spans="1:15" ht="17.399999999999999">
      <c r="A29" s="124" t="s">
        <v>793</v>
      </c>
      <c r="B29" s="125" t="s">
        <v>52</v>
      </c>
      <c r="C29" s="124" t="s">
        <v>156</v>
      </c>
      <c r="D29" s="121">
        <v>4</v>
      </c>
      <c r="E29" s="126"/>
      <c r="F29" s="126"/>
      <c r="G29" s="126"/>
      <c r="H29" s="126"/>
      <c r="I29" s="126"/>
      <c r="J29" s="126"/>
      <c r="K29" s="126"/>
      <c r="L29" s="126"/>
      <c r="M29" s="126"/>
      <c r="N29" s="127">
        <v>4</v>
      </c>
      <c r="O29" s="127" t="s">
        <v>794</v>
      </c>
    </row>
    <row r="30" spans="1:15" ht="17.399999999999999">
      <c r="A30" s="124" t="s">
        <v>795</v>
      </c>
      <c r="B30" s="125" t="s">
        <v>54</v>
      </c>
      <c r="C30" s="124" t="s">
        <v>156</v>
      </c>
      <c r="D30" s="121">
        <v>2</v>
      </c>
      <c r="E30" s="126"/>
      <c r="F30" s="126"/>
      <c r="G30" s="126"/>
      <c r="H30" s="126"/>
      <c r="I30" s="126"/>
      <c r="J30" s="126"/>
      <c r="K30" s="126"/>
      <c r="L30" s="126"/>
      <c r="M30" s="126"/>
      <c r="N30" s="127">
        <v>2</v>
      </c>
      <c r="O30" s="127" t="s">
        <v>761</v>
      </c>
    </row>
    <row r="31" spans="1:15" ht="17.399999999999999">
      <c r="A31" s="131" t="s">
        <v>796</v>
      </c>
      <c r="B31" s="131">
        <v>2021010395</v>
      </c>
      <c r="C31" s="132" t="s">
        <v>183</v>
      </c>
      <c r="D31" s="121">
        <v>4.4000000000000004</v>
      </c>
      <c r="E31" s="126"/>
      <c r="F31" s="126"/>
      <c r="G31" s="126"/>
      <c r="H31" s="126"/>
      <c r="I31" s="126"/>
      <c r="J31" s="126"/>
      <c r="K31" s="126">
        <v>2</v>
      </c>
      <c r="L31" s="126"/>
      <c r="M31" s="126"/>
      <c r="N31" s="127" t="s">
        <v>773</v>
      </c>
      <c r="O31" s="127" t="s">
        <v>797</v>
      </c>
    </row>
    <row r="32" spans="1:15" ht="17.399999999999999">
      <c r="A32" s="131" t="s">
        <v>798</v>
      </c>
      <c r="B32" s="131">
        <v>2021010403</v>
      </c>
      <c r="C32" s="132" t="s">
        <v>183</v>
      </c>
      <c r="D32" s="121"/>
      <c r="E32" s="126"/>
      <c r="F32" s="126"/>
      <c r="G32" s="126"/>
      <c r="H32" s="126"/>
      <c r="I32" s="126"/>
      <c r="J32" s="126"/>
      <c r="K32" s="126"/>
      <c r="L32" s="126"/>
      <c r="M32" s="126"/>
      <c r="N32" s="127"/>
      <c r="O32" s="127"/>
    </row>
    <row r="33" spans="1:15" ht="17.399999999999999">
      <c r="A33" s="131" t="s">
        <v>799</v>
      </c>
      <c r="B33" s="131">
        <v>2021010409</v>
      </c>
      <c r="C33" s="132" t="s">
        <v>183</v>
      </c>
      <c r="D33" s="121">
        <v>2</v>
      </c>
      <c r="E33" s="126"/>
      <c r="F33" s="126"/>
      <c r="G33" s="126"/>
      <c r="H33" s="126"/>
      <c r="I33" s="126"/>
      <c r="J33" s="126"/>
      <c r="K33" s="126"/>
      <c r="L33" s="126"/>
      <c r="M33" s="126"/>
      <c r="N33" s="127">
        <v>2</v>
      </c>
      <c r="O33" s="127" t="s">
        <v>757</v>
      </c>
    </row>
    <row r="34" spans="1:15" ht="17.399999999999999">
      <c r="A34" s="131" t="s">
        <v>800</v>
      </c>
      <c r="B34" s="131">
        <v>2021010412</v>
      </c>
      <c r="C34" s="132" t="s">
        <v>183</v>
      </c>
      <c r="D34" s="121">
        <v>3.2</v>
      </c>
      <c r="E34" s="126"/>
      <c r="F34" s="126"/>
      <c r="G34" s="126"/>
      <c r="H34" s="126"/>
      <c r="I34" s="126"/>
      <c r="J34" s="126"/>
      <c r="K34" s="126"/>
      <c r="L34" s="126"/>
      <c r="M34" s="126"/>
      <c r="N34" s="127" t="s">
        <v>801</v>
      </c>
      <c r="O34" s="127" t="s">
        <v>802</v>
      </c>
    </row>
    <row r="35" spans="1:15" ht="17.399999999999999">
      <c r="A35" s="131" t="s">
        <v>803</v>
      </c>
      <c r="B35" s="131">
        <v>2021010413</v>
      </c>
      <c r="C35" s="132" t="s">
        <v>183</v>
      </c>
      <c r="D35" s="121"/>
      <c r="E35" s="126"/>
      <c r="F35" s="126"/>
      <c r="G35" s="126"/>
      <c r="H35" s="126"/>
      <c r="I35" s="126"/>
      <c r="J35" s="126"/>
      <c r="K35" s="126"/>
      <c r="L35" s="126"/>
      <c r="M35" s="126"/>
      <c r="N35" s="127"/>
      <c r="O35" s="127"/>
    </row>
    <row r="36" spans="1:15" ht="17.399999999999999">
      <c r="A36" s="131" t="s">
        <v>804</v>
      </c>
      <c r="B36" s="131">
        <v>2021010419</v>
      </c>
      <c r="C36" s="132" t="s">
        <v>183</v>
      </c>
      <c r="D36" s="121"/>
      <c r="E36" s="126"/>
      <c r="F36" s="126"/>
      <c r="G36" s="126"/>
      <c r="H36" s="126"/>
      <c r="I36" s="126"/>
      <c r="J36" s="126"/>
      <c r="K36" s="126"/>
      <c r="L36" s="126"/>
      <c r="M36" s="126"/>
      <c r="N36" s="127"/>
      <c r="O36" s="127"/>
    </row>
    <row r="37" spans="1:15" ht="17.399999999999999">
      <c r="A37" s="131" t="s">
        <v>805</v>
      </c>
      <c r="B37" s="131">
        <v>2021010426</v>
      </c>
      <c r="C37" s="132" t="s">
        <v>183</v>
      </c>
      <c r="D37" s="121"/>
      <c r="E37" s="126"/>
      <c r="F37" s="126"/>
      <c r="G37" s="126"/>
      <c r="H37" s="126"/>
      <c r="I37" s="126"/>
      <c r="J37" s="126"/>
      <c r="K37" s="126"/>
      <c r="L37" s="126"/>
      <c r="M37" s="126"/>
      <c r="N37" s="127"/>
      <c r="O37" s="127"/>
    </row>
    <row r="38" spans="1:15" ht="17.399999999999999">
      <c r="A38" s="131" t="s">
        <v>806</v>
      </c>
      <c r="B38" s="131">
        <v>2021010427</v>
      </c>
      <c r="C38" s="132" t="s">
        <v>183</v>
      </c>
      <c r="D38" s="121"/>
      <c r="E38" s="126"/>
      <c r="F38" s="126"/>
      <c r="G38" s="126"/>
      <c r="H38" s="126"/>
      <c r="I38" s="126"/>
      <c r="J38" s="126"/>
      <c r="K38" s="126"/>
      <c r="L38" s="126"/>
      <c r="M38" s="126"/>
      <c r="N38" s="127"/>
      <c r="O38" s="127"/>
    </row>
    <row r="39" spans="1:15" ht="17.399999999999999">
      <c r="A39" s="131" t="s">
        <v>807</v>
      </c>
      <c r="B39" s="131">
        <v>2021010439</v>
      </c>
      <c r="C39" s="132" t="s">
        <v>183</v>
      </c>
      <c r="D39" s="121"/>
      <c r="E39" s="126"/>
      <c r="F39" s="126"/>
      <c r="G39" s="126"/>
      <c r="H39" s="126"/>
      <c r="I39" s="126"/>
      <c r="J39" s="126"/>
      <c r="K39" s="126"/>
      <c r="L39" s="126"/>
      <c r="M39" s="126"/>
      <c r="N39" s="127"/>
      <c r="O39" s="127"/>
    </row>
    <row r="40" spans="1:15" ht="17.399999999999999">
      <c r="A40" s="131" t="s">
        <v>808</v>
      </c>
      <c r="B40" s="131">
        <v>2021010450</v>
      </c>
      <c r="C40" s="132" t="s">
        <v>183</v>
      </c>
      <c r="D40" s="121"/>
      <c r="E40" s="126"/>
      <c r="F40" s="126"/>
      <c r="G40" s="126"/>
      <c r="H40" s="126"/>
      <c r="I40" s="126"/>
      <c r="J40" s="126"/>
      <c r="K40" s="126"/>
      <c r="L40" s="126"/>
      <c r="M40" s="126"/>
      <c r="N40" s="127"/>
      <c r="O40" s="127"/>
    </row>
    <row r="41" spans="1:15" ht="17.399999999999999">
      <c r="A41" s="131" t="s">
        <v>809</v>
      </c>
      <c r="B41" s="131">
        <v>2021010461</v>
      </c>
      <c r="C41" s="132" t="s">
        <v>183</v>
      </c>
      <c r="D41" s="133">
        <f>E41+0.4</f>
        <v>7.0666666666666673</v>
      </c>
      <c r="E41" s="130">
        <f>10*2/3</f>
        <v>6.666666666666667</v>
      </c>
      <c r="F41" s="126"/>
      <c r="G41" s="126"/>
      <c r="H41" s="126"/>
      <c r="I41" s="126"/>
      <c r="J41" s="126"/>
      <c r="K41" s="126"/>
      <c r="L41" s="126"/>
      <c r="M41" s="126"/>
      <c r="N41" s="127">
        <v>2</v>
      </c>
      <c r="O41" s="127" t="s">
        <v>757</v>
      </c>
    </row>
    <row r="42" spans="1:15" ht="17.399999999999999">
      <c r="A42" s="131" t="s">
        <v>810</v>
      </c>
      <c r="B42" s="131">
        <v>2021010462</v>
      </c>
      <c r="C42" s="132" t="s">
        <v>183</v>
      </c>
      <c r="D42" s="121">
        <v>2</v>
      </c>
      <c r="E42" s="126"/>
      <c r="F42" s="126"/>
      <c r="G42" s="126"/>
      <c r="H42" s="126"/>
      <c r="I42" s="126"/>
      <c r="J42" s="126"/>
      <c r="K42" s="126"/>
      <c r="L42" s="126"/>
      <c r="M42" s="126"/>
      <c r="N42" s="127">
        <v>2</v>
      </c>
      <c r="O42" s="127" t="s">
        <v>761</v>
      </c>
    </row>
    <row r="43" spans="1:15" ht="17.399999999999999">
      <c r="A43" s="131" t="s">
        <v>811</v>
      </c>
      <c r="B43" s="131">
        <v>2021010464</v>
      </c>
      <c r="C43" s="132" t="s">
        <v>183</v>
      </c>
      <c r="D43" s="121"/>
      <c r="E43" s="126"/>
      <c r="F43" s="126"/>
      <c r="G43" s="126"/>
      <c r="H43" s="126"/>
      <c r="I43" s="126"/>
      <c r="J43" s="126"/>
      <c r="K43" s="126"/>
      <c r="L43" s="126"/>
      <c r="M43" s="126"/>
      <c r="N43" s="127"/>
      <c r="O43" s="127"/>
    </row>
    <row r="44" spans="1:15" ht="17.399999999999999">
      <c r="A44" s="131" t="s">
        <v>812</v>
      </c>
      <c r="B44" s="131">
        <v>2021010466</v>
      </c>
      <c r="C44" s="132" t="s">
        <v>183</v>
      </c>
      <c r="D44" s="121">
        <v>4.2</v>
      </c>
      <c r="E44" s="126"/>
      <c r="F44" s="126"/>
      <c r="G44" s="126"/>
      <c r="H44" s="126"/>
      <c r="I44" s="126"/>
      <c r="J44" s="126"/>
      <c r="K44" s="126"/>
      <c r="L44" s="126"/>
      <c r="M44" s="126"/>
      <c r="N44" s="127" t="s">
        <v>813</v>
      </c>
      <c r="O44" s="127" t="s">
        <v>814</v>
      </c>
    </row>
    <row r="45" spans="1:15" ht="17.399999999999999">
      <c r="A45" s="131" t="s">
        <v>815</v>
      </c>
      <c r="B45" s="131">
        <v>2021010467</v>
      </c>
      <c r="C45" s="132" t="s">
        <v>183</v>
      </c>
      <c r="D45" s="121"/>
      <c r="E45" s="126"/>
      <c r="F45" s="126"/>
      <c r="G45" s="126"/>
      <c r="H45" s="126"/>
      <c r="I45" s="126"/>
      <c r="J45" s="126"/>
      <c r="K45" s="126"/>
      <c r="L45" s="126"/>
      <c r="M45" s="126"/>
      <c r="N45" s="127"/>
      <c r="O45" s="127"/>
    </row>
    <row r="46" spans="1:15" ht="17.399999999999999">
      <c r="A46" s="131" t="s">
        <v>816</v>
      </c>
      <c r="B46" s="131">
        <v>2021010470</v>
      </c>
      <c r="C46" s="132" t="s">
        <v>183</v>
      </c>
      <c r="D46" s="121">
        <v>6.2</v>
      </c>
      <c r="E46" s="126"/>
      <c r="F46" s="126"/>
      <c r="G46" s="126"/>
      <c r="H46" s="126"/>
      <c r="I46" s="126"/>
      <c r="J46" s="126"/>
      <c r="K46" s="126"/>
      <c r="L46" s="126"/>
      <c r="M46" s="126"/>
      <c r="N46" s="127" t="s">
        <v>768</v>
      </c>
      <c r="O46" s="127" t="s">
        <v>817</v>
      </c>
    </row>
    <row r="47" spans="1:15" ht="17.399999999999999">
      <c r="A47" s="131" t="s">
        <v>818</v>
      </c>
      <c r="B47" s="131">
        <v>2021010471</v>
      </c>
      <c r="C47" s="132" t="s">
        <v>183</v>
      </c>
      <c r="D47" s="121"/>
      <c r="E47" s="126"/>
      <c r="F47" s="126"/>
      <c r="G47" s="126"/>
      <c r="H47" s="126"/>
      <c r="I47" s="126"/>
      <c r="J47" s="126"/>
      <c r="K47" s="126"/>
      <c r="L47" s="126"/>
      <c r="M47" s="126"/>
      <c r="N47" s="127"/>
      <c r="O47" s="127"/>
    </row>
    <row r="48" spans="1:15" ht="17.399999999999999">
      <c r="A48" s="131" t="s">
        <v>819</v>
      </c>
      <c r="B48" s="131">
        <v>2021010475</v>
      </c>
      <c r="C48" s="132" t="s">
        <v>183</v>
      </c>
      <c r="D48" s="121"/>
      <c r="E48" s="126"/>
      <c r="F48" s="126"/>
      <c r="G48" s="126"/>
      <c r="H48" s="126"/>
      <c r="I48" s="126"/>
      <c r="J48" s="126"/>
      <c r="K48" s="126"/>
      <c r="L48" s="126"/>
      <c r="M48" s="126"/>
      <c r="N48" s="127"/>
      <c r="O48" s="127"/>
    </row>
    <row r="49" spans="1:15" ht="17.399999999999999">
      <c r="A49" s="131" t="s">
        <v>820</v>
      </c>
      <c r="B49" s="131">
        <v>2021010476</v>
      </c>
      <c r="C49" s="132" t="s">
        <v>183</v>
      </c>
      <c r="D49" s="121"/>
      <c r="E49" s="126"/>
      <c r="F49" s="126"/>
      <c r="G49" s="126"/>
      <c r="H49" s="126"/>
      <c r="I49" s="126"/>
      <c r="J49" s="126"/>
      <c r="K49" s="126"/>
      <c r="L49" s="126"/>
      <c r="M49" s="126"/>
      <c r="N49" s="127"/>
      <c r="O49" s="127"/>
    </row>
    <row r="50" spans="1:15" ht="17.399999999999999">
      <c r="A50" s="131" t="s">
        <v>821</v>
      </c>
      <c r="B50" s="131">
        <v>2021010477</v>
      </c>
      <c r="C50" s="132" t="s">
        <v>183</v>
      </c>
      <c r="D50" s="121"/>
      <c r="E50" s="126"/>
      <c r="F50" s="126"/>
      <c r="G50" s="126"/>
      <c r="H50" s="126"/>
      <c r="I50" s="126"/>
      <c r="J50" s="126"/>
      <c r="K50" s="126"/>
      <c r="L50" s="126"/>
      <c r="M50" s="126"/>
      <c r="N50" s="127"/>
      <c r="O50" s="127"/>
    </row>
    <row r="51" spans="1:15" ht="17.399999999999999">
      <c r="A51" s="131" t="s">
        <v>822</v>
      </c>
      <c r="B51" s="131">
        <v>2021010478</v>
      </c>
      <c r="C51" s="132" t="s">
        <v>183</v>
      </c>
      <c r="D51" s="121">
        <v>2</v>
      </c>
      <c r="E51" s="126"/>
      <c r="F51" s="126"/>
      <c r="G51" s="126"/>
      <c r="H51" s="126"/>
      <c r="I51" s="126"/>
      <c r="J51" s="126"/>
      <c r="K51" s="126"/>
      <c r="L51" s="126"/>
      <c r="M51" s="126"/>
      <c r="N51" s="127">
        <v>2</v>
      </c>
      <c r="O51" s="127" t="s">
        <v>761</v>
      </c>
    </row>
    <row r="52" spans="1:15" ht="17.399999999999999">
      <c r="A52" s="131" t="s">
        <v>823</v>
      </c>
      <c r="B52" s="131">
        <v>2021010479</v>
      </c>
      <c r="C52" s="132" t="s">
        <v>183</v>
      </c>
      <c r="D52" s="147">
        <f>3+G52*0.2</f>
        <v>3.4</v>
      </c>
      <c r="E52" s="126"/>
      <c r="F52" s="126"/>
      <c r="G52" s="188">
        <v>2</v>
      </c>
      <c r="H52" s="126"/>
      <c r="I52" s="126">
        <v>1</v>
      </c>
      <c r="J52" s="126"/>
      <c r="K52" s="126"/>
      <c r="L52" s="126"/>
      <c r="M52" s="126"/>
      <c r="N52" s="127" t="s">
        <v>801</v>
      </c>
      <c r="O52" s="127" t="s">
        <v>824</v>
      </c>
    </row>
    <row r="53" spans="1:15" ht="17.399999999999999">
      <c r="A53" s="131" t="s">
        <v>825</v>
      </c>
      <c r="B53" s="131">
        <v>2021010486</v>
      </c>
      <c r="C53" s="132" t="s">
        <v>183</v>
      </c>
      <c r="D53" s="148">
        <f>6+2*0.2</f>
        <v>6.4</v>
      </c>
      <c r="E53" s="126"/>
      <c r="F53" s="126"/>
      <c r="G53" s="126"/>
      <c r="H53" s="126"/>
      <c r="I53" s="126"/>
      <c r="J53" s="126"/>
      <c r="K53" s="126"/>
      <c r="L53" s="126"/>
      <c r="M53" s="126"/>
      <c r="N53" s="127" t="s">
        <v>826</v>
      </c>
      <c r="O53" s="127" t="s">
        <v>827</v>
      </c>
    </row>
    <row r="54" spans="1:15" ht="17.399999999999999">
      <c r="A54" s="131" t="s">
        <v>828</v>
      </c>
      <c r="B54" s="131">
        <v>2021010487</v>
      </c>
      <c r="C54" s="132" t="s">
        <v>183</v>
      </c>
      <c r="D54" s="121"/>
      <c r="E54" s="126"/>
      <c r="F54" s="126"/>
      <c r="G54" s="126"/>
      <c r="H54" s="126"/>
      <c r="I54" s="126"/>
      <c r="J54" s="126"/>
      <c r="K54" s="126"/>
      <c r="L54" s="126"/>
      <c r="M54" s="126"/>
      <c r="N54" s="127"/>
      <c r="O54" s="127"/>
    </row>
    <row r="55" spans="1:15" ht="17.399999999999999">
      <c r="A55" s="131" t="s">
        <v>829</v>
      </c>
      <c r="B55" s="131">
        <v>2021010492</v>
      </c>
      <c r="C55" s="132" t="s">
        <v>183</v>
      </c>
      <c r="D55" s="148">
        <f>L55+F55*0.2</f>
        <v>2</v>
      </c>
      <c r="E55" s="126"/>
      <c r="F55" s="130"/>
      <c r="G55" s="126"/>
      <c r="H55" s="126"/>
      <c r="I55" s="126"/>
      <c r="J55" s="126"/>
      <c r="K55" s="126"/>
      <c r="L55" s="187">
        <v>2</v>
      </c>
      <c r="M55" s="126"/>
      <c r="N55" s="127"/>
      <c r="O55" s="127"/>
    </row>
    <row r="56" spans="1:15" ht="17.399999999999999">
      <c r="A56" s="131" t="s">
        <v>830</v>
      </c>
      <c r="B56" s="131">
        <v>2021010501</v>
      </c>
      <c r="C56" s="132" t="s">
        <v>183</v>
      </c>
      <c r="D56" s="121"/>
      <c r="E56" s="126"/>
      <c r="F56" s="126"/>
      <c r="G56" s="126"/>
      <c r="H56" s="126"/>
      <c r="I56" s="126"/>
      <c r="J56" s="126"/>
      <c r="K56" s="126"/>
      <c r="L56" s="126"/>
      <c r="M56" s="126"/>
      <c r="N56" s="127"/>
      <c r="O56" s="127"/>
    </row>
    <row r="57" spans="1:15" ht="17.399999999999999">
      <c r="A57" s="131" t="s">
        <v>831</v>
      </c>
      <c r="B57" s="131">
        <v>2021010502</v>
      </c>
      <c r="C57" s="132" t="s">
        <v>183</v>
      </c>
      <c r="D57" s="121"/>
      <c r="E57" s="126"/>
      <c r="F57" s="126"/>
      <c r="G57" s="126"/>
      <c r="H57" s="126"/>
      <c r="I57" s="126"/>
      <c r="J57" s="126"/>
      <c r="K57" s="126"/>
      <c r="L57" s="126"/>
      <c r="M57" s="126"/>
      <c r="N57" s="127"/>
      <c r="O57" s="127"/>
    </row>
    <row r="58" spans="1:15" ht="17.399999999999999">
      <c r="A58" s="131" t="s">
        <v>832</v>
      </c>
      <c r="B58" s="131">
        <v>2021010506</v>
      </c>
      <c r="C58" s="132" t="s">
        <v>183</v>
      </c>
      <c r="D58" s="121"/>
      <c r="E58" s="126"/>
      <c r="F58" s="126"/>
      <c r="G58" s="126"/>
      <c r="H58" s="126"/>
      <c r="I58" s="126"/>
      <c r="J58" s="126"/>
      <c r="K58" s="126"/>
      <c r="L58" s="126"/>
      <c r="M58" s="126"/>
      <c r="N58" s="127"/>
      <c r="O58" s="127"/>
    </row>
    <row r="59" spans="1:15" ht="17.399999999999999">
      <c r="A59" s="131" t="s">
        <v>833</v>
      </c>
      <c r="B59" s="131">
        <v>2021010521</v>
      </c>
      <c r="C59" s="132" t="s">
        <v>183</v>
      </c>
      <c r="D59" s="121">
        <v>3</v>
      </c>
      <c r="E59" s="126"/>
      <c r="F59" s="126"/>
      <c r="G59" s="126"/>
      <c r="H59" s="126"/>
      <c r="I59" s="126"/>
      <c r="J59" s="126"/>
      <c r="K59" s="126"/>
      <c r="L59" s="126"/>
      <c r="M59" s="126"/>
      <c r="N59" s="127">
        <v>3</v>
      </c>
      <c r="O59" s="127" t="s">
        <v>778</v>
      </c>
    </row>
    <row r="60" spans="1:15">
      <c r="A60" s="134"/>
      <c r="B60" s="135"/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</row>
    <row r="61" spans="1:15" ht="160.19999999999999" customHeight="1">
      <c r="A61" s="160" t="s">
        <v>834</v>
      </c>
      <c r="B61" s="160"/>
      <c r="C61" s="160"/>
      <c r="D61" s="160"/>
      <c r="E61" s="160"/>
      <c r="F61" s="160"/>
      <c r="G61" s="160"/>
      <c r="H61" s="160"/>
      <c r="I61" s="160"/>
      <c r="J61" s="160"/>
      <c r="K61" s="160"/>
      <c r="L61" s="160"/>
      <c r="M61" s="160"/>
      <c r="N61" s="160"/>
      <c r="O61" s="160"/>
    </row>
  </sheetData>
  <mergeCells count="2">
    <mergeCell ref="A1:O1"/>
    <mergeCell ref="A61:O61"/>
  </mergeCells>
  <phoneticPr fontId="1" type="noConversion"/>
  <conditionalFormatting sqref="A4:A59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42B01-825F-4B72-9AAC-0B87C3D0431D}">
  <dimension ref="A1:I1048567"/>
  <sheetViews>
    <sheetView zoomScale="85" zoomScaleNormal="85" workbookViewId="0">
      <selection activeCell="D17" sqref="D17"/>
    </sheetView>
  </sheetViews>
  <sheetFormatPr defaultColWidth="9" defaultRowHeight="13.8"/>
  <cols>
    <col min="1" max="1" width="47.5546875" style="186" bestFit="1" customWidth="1"/>
    <col min="2" max="2" width="10.77734375" style="186" bestFit="1" customWidth="1"/>
    <col min="3" max="3" width="7.77734375" style="186" bestFit="1" customWidth="1"/>
    <col min="4" max="4" width="46.21875" style="186" bestFit="1" customWidth="1"/>
    <col min="5" max="5" width="18.33203125" style="186" bestFit="1" customWidth="1"/>
    <col min="6" max="6" width="30.77734375" style="186" bestFit="1" customWidth="1"/>
    <col min="7" max="7" width="20.88671875" style="186" bestFit="1" customWidth="1"/>
    <col min="8" max="8" width="17.77734375" style="186" bestFit="1" customWidth="1"/>
    <col min="9" max="9" width="7.77734375" style="186" bestFit="1" customWidth="1"/>
    <col min="10" max="16384" width="9" style="176"/>
  </cols>
  <sheetData>
    <row r="1" spans="1:9" ht="20.399999999999999">
      <c r="A1" s="173" t="s">
        <v>901</v>
      </c>
      <c r="B1" s="174"/>
      <c r="C1" s="174"/>
      <c r="D1" s="174"/>
      <c r="E1" s="174"/>
      <c r="F1" s="174"/>
      <c r="G1" s="174"/>
      <c r="H1" s="174"/>
      <c r="I1" s="175"/>
    </row>
    <row r="2" spans="1:9" ht="20.399999999999999">
      <c r="A2" s="177" t="s">
        <v>902</v>
      </c>
      <c r="B2" s="177" t="s">
        <v>0</v>
      </c>
      <c r="C2" s="177" t="s">
        <v>903</v>
      </c>
      <c r="D2" s="177" t="s">
        <v>904</v>
      </c>
      <c r="E2" s="177" t="s">
        <v>357</v>
      </c>
      <c r="F2" s="177" t="s">
        <v>213</v>
      </c>
      <c r="G2" s="177" t="s">
        <v>905</v>
      </c>
      <c r="H2" s="177" t="s">
        <v>356</v>
      </c>
      <c r="I2" s="177" t="s">
        <v>906</v>
      </c>
    </row>
    <row r="3" spans="1:9" ht="20.399999999999999">
      <c r="A3" s="178" t="s">
        <v>907</v>
      </c>
      <c r="B3" s="179" t="s">
        <v>105</v>
      </c>
      <c r="C3" s="178" t="s">
        <v>908</v>
      </c>
      <c r="D3" s="180" t="s">
        <v>909</v>
      </c>
      <c r="E3" s="178">
        <v>2021010492</v>
      </c>
      <c r="F3" s="178" t="s">
        <v>228</v>
      </c>
      <c r="G3" s="179" t="s">
        <v>910</v>
      </c>
      <c r="H3" s="179" t="s">
        <v>115</v>
      </c>
      <c r="I3" s="178">
        <v>4</v>
      </c>
    </row>
    <row r="4" spans="1:9" ht="20.399999999999999">
      <c r="A4" s="181" t="s">
        <v>911</v>
      </c>
      <c r="B4" s="181" t="s">
        <v>99</v>
      </c>
      <c r="C4" s="181" t="s">
        <v>912</v>
      </c>
      <c r="D4" s="181" t="s">
        <v>913</v>
      </c>
      <c r="E4" s="181">
        <v>2021010479</v>
      </c>
      <c r="F4" s="181" t="s">
        <v>228</v>
      </c>
      <c r="G4" s="181" t="s">
        <v>910</v>
      </c>
      <c r="H4" s="181" t="s">
        <v>115</v>
      </c>
      <c r="I4" s="181">
        <v>8</v>
      </c>
    </row>
    <row r="5" spans="1:9" ht="20.399999999999999">
      <c r="A5" s="182" t="s">
        <v>911</v>
      </c>
      <c r="B5" s="182" t="s">
        <v>101</v>
      </c>
      <c r="C5" s="182" t="s">
        <v>908</v>
      </c>
      <c r="D5" s="180" t="s">
        <v>909</v>
      </c>
      <c r="E5" s="181">
        <v>2021010486</v>
      </c>
      <c r="F5" s="182" t="s">
        <v>228</v>
      </c>
      <c r="G5" s="182" t="s">
        <v>910</v>
      </c>
      <c r="H5" s="182" t="s">
        <v>115</v>
      </c>
      <c r="I5" s="181">
        <v>3</v>
      </c>
    </row>
    <row r="6" spans="1:9" ht="20.399999999999999">
      <c r="A6" s="182" t="s">
        <v>911</v>
      </c>
      <c r="B6" s="181" t="s">
        <v>37</v>
      </c>
      <c r="C6" s="182" t="s">
        <v>908</v>
      </c>
      <c r="D6" s="180" t="s">
        <v>909</v>
      </c>
      <c r="E6" s="181">
        <v>2021010457</v>
      </c>
      <c r="F6" s="182" t="s">
        <v>228</v>
      </c>
      <c r="G6" s="181" t="s">
        <v>910</v>
      </c>
      <c r="H6" s="181" t="s">
        <v>114</v>
      </c>
      <c r="I6" s="181">
        <v>2</v>
      </c>
    </row>
    <row r="7" spans="1:9" ht="20.399999999999999">
      <c r="A7" s="177" t="s">
        <v>914</v>
      </c>
      <c r="B7" s="177" t="s">
        <v>99</v>
      </c>
      <c r="C7" s="177" t="s">
        <v>915</v>
      </c>
      <c r="D7" s="177" t="s">
        <v>916</v>
      </c>
      <c r="E7" s="181">
        <v>2021010479</v>
      </c>
      <c r="F7" s="177" t="s">
        <v>228</v>
      </c>
      <c r="G7" s="177" t="s">
        <v>910</v>
      </c>
      <c r="H7" s="177" t="s">
        <v>115</v>
      </c>
      <c r="I7" s="181">
        <v>6</v>
      </c>
    </row>
    <row r="8" spans="1:9" ht="20.399999999999999">
      <c r="A8" s="183" t="s">
        <v>917</v>
      </c>
      <c r="B8" s="183" t="s">
        <v>37</v>
      </c>
      <c r="C8" s="183" t="s">
        <v>908</v>
      </c>
      <c r="D8" s="180" t="s">
        <v>909</v>
      </c>
      <c r="E8" s="183">
        <v>2021010457</v>
      </c>
      <c r="F8" s="183" t="s">
        <v>228</v>
      </c>
      <c r="G8" s="183" t="s">
        <v>910</v>
      </c>
      <c r="H8" s="183" t="s">
        <v>114</v>
      </c>
      <c r="I8" s="184">
        <v>4</v>
      </c>
    </row>
    <row r="9" spans="1:9" ht="20.399999999999999">
      <c r="A9" s="184" t="s">
        <v>918</v>
      </c>
      <c r="B9" s="184" t="s">
        <v>105</v>
      </c>
      <c r="C9" s="184" t="s">
        <v>912</v>
      </c>
      <c r="D9" s="181" t="s">
        <v>913</v>
      </c>
      <c r="E9" s="184">
        <v>2021010492</v>
      </c>
      <c r="F9" s="184" t="s">
        <v>228</v>
      </c>
      <c r="G9" s="184" t="s">
        <v>910</v>
      </c>
      <c r="H9" s="184" t="s">
        <v>115</v>
      </c>
      <c r="I9" s="184">
        <v>10</v>
      </c>
    </row>
    <row r="10" spans="1:9" ht="20.399999999999999">
      <c r="A10" s="185" t="s">
        <v>919</v>
      </c>
      <c r="B10" s="185" t="s">
        <v>77</v>
      </c>
      <c r="C10" s="185" t="s">
        <v>912</v>
      </c>
      <c r="D10" s="181" t="s">
        <v>920</v>
      </c>
      <c r="E10" s="185">
        <v>2021010461</v>
      </c>
      <c r="F10" s="185" t="s">
        <v>228</v>
      </c>
      <c r="G10" s="185" t="s">
        <v>910</v>
      </c>
      <c r="H10" s="185" t="s">
        <v>115</v>
      </c>
      <c r="I10" s="181">
        <v>10</v>
      </c>
    </row>
    <row r="11" spans="1:9" ht="20.399999999999999">
      <c r="A11" s="184" t="s">
        <v>921</v>
      </c>
      <c r="B11" s="184" t="s">
        <v>895</v>
      </c>
      <c r="C11" s="184" t="s">
        <v>922</v>
      </c>
      <c r="D11" s="181" t="s">
        <v>926</v>
      </c>
      <c r="E11" s="184">
        <v>2021010492</v>
      </c>
      <c r="F11" s="184" t="s">
        <v>228</v>
      </c>
      <c r="G11" s="184" t="s">
        <v>910</v>
      </c>
      <c r="H11" s="184" t="s">
        <v>923</v>
      </c>
      <c r="I11" s="184">
        <v>6</v>
      </c>
    </row>
    <row r="12" spans="1:9" ht="20.399999999999999">
      <c r="A12" s="185" t="s">
        <v>924</v>
      </c>
      <c r="B12" s="185" t="s">
        <v>925</v>
      </c>
      <c r="C12" s="185" t="s">
        <v>912</v>
      </c>
      <c r="D12" s="181" t="s">
        <v>913</v>
      </c>
      <c r="E12" s="185">
        <v>2021010461</v>
      </c>
      <c r="F12" s="185" t="s">
        <v>228</v>
      </c>
      <c r="G12" s="185" t="s">
        <v>910</v>
      </c>
      <c r="H12" s="185" t="s">
        <v>115</v>
      </c>
      <c r="I12" s="181">
        <v>2</v>
      </c>
    </row>
    <row r="1048331" s="176" customFormat="1"/>
    <row r="1048332" s="176" customFormat="1"/>
    <row r="1048333" s="176" customFormat="1"/>
    <row r="1048334" s="176" customFormat="1"/>
    <row r="1048335" s="176" customFormat="1"/>
    <row r="1048336" s="176" customFormat="1"/>
    <row r="1048337" s="176" customFormat="1"/>
    <row r="1048338" s="176" customFormat="1"/>
    <row r="1048339" s="176" customFormat="1"/>
    <row r="1048340" s="176" customFormat="1"/>
    <row r="1048341" s="176" customFormat="1"/>
    <row r="1048342" s="176" customFormat="1"/>
    <row r="1048343" s="176" customFormat="1"/>
    <row r="1048344" s="176" customFormat="1"/>
    <row r="1048345" s="176" customFormat="1"/>
    <row r="1048346" s="176" customFormat="1"/>
    <row r="1048347" s="176" customFormat="1"/>
    <row r="1048348" s="176" customFormat="1"/>
    <row r="1048349" s="176" customFormat="1"/>
    <row r="1048350" s="176" customFormat="1"/>
    <row r="1048351" s="176" customFormat="1"/>
    <row r="1048352" s="176" customFormat="1"/>
    <row r="1048353" s="176" customFormat="1"/>
    <row r="1048354" s="176" customFormat="1"/>
    <row r="1048355" s="176" customFormat="1"/>
    <row r="1048356" s="176" customFormat="1"/>
    <row r="1048357" s="176" customFormat="1"/>
    <row r="1048358" s="176" customFormat="1"/>
    <row r="1048359" s="176" customFormat="1"/>
    <row r="1048360" s="176" customFormat="1"/>
    <row r="1048361" s="176" customFormat="1"/>
    <row r="1048362" s="176" customFormat="1"/>
    <row r="1048363" s="176" customFormat="1"/>
    <row r="1048364" s="176" customFormat="1"/>
    <row r="1048365" s="176" customFormat="1"/>
    <row r="1048366" s="176" customFormat="1"/>
    <row r="1048367" s="176" customFormat="1"/>
    <row r="1048368" s="176" customFormat="1"/>
    <row r="1048369" s="176" customFormat="1"/>
    <row r="1048370" s="176" customFormat="1"/>
    <row r="1048371" s="176" customFormat="1"/>
    <row r="1048372" s="176" customFormat="1"/>
    <row r="1048373" s="176" customFormat="1"/>
    <row r="1048374" s="176" customFormat="1"/>
    <row r="1048375" s="176" customFormat="1"/>
    <row r="1048376" s="176" customFormat="1"/>
    <row r="1048377" s="176" customFormat="1"/>
    <row r="1048378" s="176" customFormat="1"/>
    <row r="1048379" s="176" customFormat="1"/>
    <row r="1048380" s="176" customFormat="1"/>
    <row r="1048381" s="176" customFormat="1"/>
    <row r="1048382" s="176" customFormat="1"/>
    <row r="1048383" s="176" customFormat="1"/>
    <row r="1048384" s="176" customFormat="1"/>
    <row r="1048385" s="176" customFormat="1"/>
    <row r="1048386" s="176" customFormat="1"/>
    <row r="1048387" s="176" customFormat="1"/>
    <row r="1048388" s="176" customFormat="1"/>
    <row r="1048389" s="176" customFormat="1"/>
    <row r="1048390" s="176" customFormat="1"/>
    <row r="1048391" s="176" customFormat="1"/>
    <row r="1048392" s="176" customFormat="1"/>
    <row r="1048393" s="176" customFormat="1"/>
    <row r="1048394" s="176" customFormat="1"/>
    <row r="1048395" s="176" customFormat="1"/>
    <row r="1048396" s="176" customFormat="1"/>
    <row r="1048397" s="176" customFormat="1"/>
    <row r="1048398" s="176" customFormat="1"/>
    <row r="1048399" s="176" customFormat="1"/>
    <row r="1048400" s="176" customFormat="1"/>
    <row r="1048401" s="176" customFormat="1"/>
    <row r="1048402" s="176" customFormat="1"/>
    <row r="1048403" s="176" customFormat="1"/>
    <row r="1048404" s="176" customFormat="1"/>
    <row r="1048405" s="176" customFormat="1"/>
    <row r="1048406" s="176" customFormat="1"/>
    <row r="1048407" s="176" customFormat="1"/>
    <row r="1048408" s="176" customFormat="1"/>
    <row r="1048409" s="176" customFormat="1"/>
    <row r="1048410" s="176" customFormat="1"/>
    <row r="1048411" s="176" customFormat="1"/>
    <row r="1048412" s="176" customFormat="1"/>
    <row r="1048413" s="176" customFormat="1"/>
    <row r="1048414" s="176" customFormat="1"/>
    <row r="1048415" s="176" customFormat="1"/>
    <row r="1048416" s="176" customFormat="1"/>
    <row r="1048417" s="176" customFormat="1"/>
    <row r="1048418" s="176" customFormat="1"/>
    <row r="1048419" s="176" customFormat="1"/>
    <row r="1048420" s="176" customFormat="1"/>
    <row r="1048421" s="176" customFormat="1"/>
    <row r="1048422" s="176" customFormat="1"/>
    <row r="1048423" s="176" customFormat="1"/>
    <row r="1048424" s="176" customFormat="1"/>
    <row r="1048425" s="176" customFormat="1"/>
    <row r="1048426" s="176" customFormat="1"/>
    <row r="1048427" s="176" customFormat="1"/>
    <row r="1048428" s="176" customFormat="1"/>
    <row r="1048429" s="176" customFormat="1"/>
    <row r="1048430" s="176" customFormat="1"/>
    <row r="1048431" s="176" customFormat="1"/>
    <row r="1048432" s="176" customFormat="1"/>
    <row r="1048433" s="176" customFormat="1"/>
    <row r="1048434" s="176" customFormat="1"/>
    <row r="1048435" s="176" customFormat="1"/>
    <row r="1048436" s="176" customFormat="1"/>
    <row r="1048437" s="176" customFormat="1"/>
    <row r="1048438" s="176" customFormat="1"/>
    <row r="1048439" s="176" customFormat="1"/>
    <row r="1048440" s="176" customFormat="1"/>
    <row r="1048441" s="176" customFormat="1"/>
    <row r="1048442" s="176" customFormat="1"/>
    <row r="1048443" s="176" customFormat="1"/>
    <row r="1048444" s="176" customFormat="1"/>
    <row r="1048445" s="176" customFormat="1"/>
    <row r="1048446" s="176" customFormat="1"/>
    <row r="1048447" s="176" customFormat="1"/>
    <row r="1048448" s="176" customFormat="1"/>
    <row r="1048449" s="176" customFormat="1"/>
    <row r="1048450" s="176" customFormat="1"/>
    <row r="1048451" s="176" customFormat="1"/>
    <row r="1048452" s="176" customFormat="1"/>
    <row r="1048453" s="176" customFormat="1"/>
    <row r="1048454" s="176" customFormat="1"/>
    <row r="1048455" s="176" customFormat="1"/>
    <row r="1048456" s="176" customFormat="1"/>
    <row r="1048457" s="176" customFormat="1"/>
    <row r="1048458" s="176" customFormat="1"/>
    <row r="1048459" s="176" customFormat="1"/>
    <row r="1048460" s="176" customFormat="1"/>
    <row r="1048461" s="176" customFormat="1"/>
    <row r="1048462" s="176" customFormat="1"/>
    <row r="1048463" s="176" customFormat="1"/>
    <row r="1048464" s="176" customFormat="1"/>
    <row r="1048465" s="176" customFormat="1"/>
    <row r="1048466" s="176" customFormat="1"/>
    <row r="1048467" s="176" customFormat="1"/>
    <row r="1048468" s="176" customFormat="1"/>
    <row r="1048469" s="176" customFormat="1"/>
    <row r="1048470" s="176" customFormat="1"/>
    <row r="1048471" s="176" customFormat="1"/>
    <row r="1048472" s="176" customFormat="1"/>
    <row r="1048473" s="176" customFormat="1"/>
    <row r="1048474" s="176" customFormat="1"/>
    <row r="1048475" s="176" customFormat="1"/>
    <row r="1048476" s="176" customFormat="1"/>
    <row r="1048477" s="176" customFormat="1"/>
    <row r="1048478" s="176" customFormat="1"/>
    <row r="1048479" s="176" customFormat="1"/>
    <row r="1048480" s="176" customFormat="1"/>
    <row r="1048481" s="176" customFormat="1"/>
    <row r="1048482" s="176" customFormat="1"/>
    <row r="1048483" s="176" customFormat="1"/>
    <row r="1048484" s="176" customFormat="1"/>
    <row r="1048485" s="176" customFormat="1"/>
    <row r="1048486" s="176" customFormat="1"/>
    <row r="1048487" s="176" customFormat="1"/>
    <row r="1048488" s="176" customFormat="1"/>
    <row r="1048489" s="176" customFormat="1"/>
    <row r="1048490" s="176" customFormat="1"/>
    <row r="1048491" s="176" customFormat="1"/>
    <row r="1048492" s="176" customFormat="1"/>
    <row r="1048493" s="176" customFormat="1"/>
    <row r="1048494" s="176" customFormat="1"/>
    <row r="1048495" s="176" customFormat="1"/>
    <row r="1048496" s="176" customFormat="1"/>
    <row r="1048497" s="176" customFormat="1"/>
    <row r="1048498" s="176" customFormat="1"/>
    <row r="1048499" s="176" customFormat="1"/>
    <row r="1048500" s="176" customFormat="1"/>
    <row r="1048501" s="176" customFormat="1"/>
    <row r="1048502" s="176" customFormat="1"/>
    <row r="1048503" s="176" customFormat="1"/>
    <row r="1048504" s="176" customFormat="1"/>
    <row r="1048505" s="176" customFormat="1"/>
    <row r="1048506" s="176" customFormat="1"/>
    <row r="1048507" s="176" customFormat="1"/>
    <row r="1048508" s="176" customFormat="1"/>
    <row r="1048509" s="176" customFormat="1"/>
    <row r="1048510" s="176" customFormat="1"/>
    <row r="1048511" s="176" customFormat="1"/>
    <row r="1048512" s="176" customFormat="1"/>
    <row r="1048513" s="176" customFormat="1"/>
    <row r="1048514" s="176" customFormat="1"/>
    <row r="1048515" s="176" customFormat="1"/>
    <row r="1048516" s="176" customFormat="1"/>
    <row r="1048517" s="176" customFormat="1"/>
    <row r="1048518" s="176" customFormat="1"/>
    <row r="1048519" s="176" customFormat="1"/>
    <row r="1048520" s="176" customFormat="1"/>
    <row r="1048521" s="176" customFormat="1"/>
    <row r="1048522" s="176" customFormat="1"/>
    <row r="1048523" s="176" customFormat="1"/>
    <row r="1048524" s="176" customFormat="1"/>
    <row r="1048525" s="176" customFormat="1"/>
    <row r="1048526" s="176" customFormat="1"/>
    <row r="1048527" s="176" customFormat="1"/>
    <row r="1048528" s="176" customFormat="1"/>
    <row r="1048529" s="176" customFormat="1"/>
    <row r="1048530" s="176" customFormat="1"/>
    <row r="1048531" s="176" customFormat="1"/>
    <row r="1048532" s="176" customFormat="1"/>
    <row r="1048533" s="176" customFormat="1"/>
    <row r="1048534" s="176" customFormat="1"/>
    <row r="1048535" s="176" customFormat="1"/>
    <row r="1048536" s="176" customFormat="1"/>
    <row r="1048537" s="176" customFormat="1"/>
    <row r="1048538" s="176" customFormat="1"/>
    <row r="1048539" s="176" customFormat="1"/>
    <row r="1048540" s="176" customFormat="1"/>
    <row r="1048541" s="176" customFormat="1"/>
    <row r="1048542" s="176" customFormat="1"/>
    <row r="1048543" s="176" customFormat="1"/>
    <row r="1048544" s="176" customFormat="1"/>
    <row r="1048545" s="176" customFormat="1"/>
    <row r="1048546" s="176" customFormat="1"/>
    <row r="1048547" s="176" customFormat="1"/>
    <row r="1048548" s="176" customFormat="1"/>
    <row r="1048549" s="176" customFormat="1"/>
    <row r="1048550" s="176" customFormat="1"/>
    <row r="1048551" s="176" customFormat="1"/>
    <row r="1048552" s="176" customFormat="1"/>
    <row r="1048553" s="176" customFormat="1"/>
    <row r="1048554" s="176" customFormat="1"/>
    <row r="1048555" s="176" customFormat="1"/>
    <row r="1048556" s="176" customFormat="1"/>
    <row r="1048557" s="176" customFormat="1"/>
    <row r="1048558" s="176" customFormat="1"/>
    <row r="1048559" s="176" customFormat="1"/>
    <row r="1048560" s="176" customFormat="1"/>
    <row r="1048561" s="176" customFormat="1"/>
    <row r="1048562" s="176" customFormat="1"/>
    <row r="1048563" s="176" customFormat="1"/>
    <row r="1048564" s="176" customFormat="1"/>
    <row r="1048565" s="176" customFormat="1"/>
    <row r="1048566" s="176" customFormat="1"/>
    <row r="1048567" s="176" customFormat="1"/>
  </sheetData>
  <mergeCells count="1">
    <mergeCell ref="A1:I1"/>
  </mergeCells>
  <phoneticPr fontId="1" type="noConversion"/>
  <conditionalFormatting sqref="A1 A2:I12">
    <cfRule type="containsText" dxfId="1" priority="1" operator="containsText" text="主席">
      <formula>NOT(ISERROR(SEARCH("主席",A1)))</formula>
    </cfRule>
    <cfRule type="containsText" dxfId="0" priority="2" operator="containsText" text="部长">
      <formula>NOT(ISERROR(SEARCH("部长",A1)))</formula>
    </cfRule>
  </conditionalFormatting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BF172-88BC-4FC9-8DFB-6AD01786C2DC}">
  <sheetPr>
    <tabColor theme="9" tint="0.79998168889431442"/>
  </sheetPr>
  <dimension ref="A1:E58"/>
  <sheetViews>
    <sheetView workbookViewId="0">
      <selection activeCell="G5" sqref="G5"/>
    </sheetView>
  </sheetViews>
  <sheetFormatPr defaultRowHeight="13.8"/>
  <cols>
    <col min="1" max="1" width="12.88671875" style="119" bestFit="1" customWidth="1"/>
    <col min="2" max="2" width="19.44140625" style="119" customWidth="1"/>
    <col min="3" max="3" width="12.5546875" style="119" bestFit="1" customWidth="1"/>
    <col min="4" max="4" width="7.77734375" style="119" bestFit="1" customWidth="1"/>
    <col min="5" max="5" width="5.5546875" style="119" bestFit="1" customWidth="1"/>
  </cols>
  <sheetData>
    <row r="1" spans="1:5" ht="16.2">
      <c r="A1" s="111" t="s">
        <v>673</v>
      </c>
      <c r="B1" s="112" t="s">
        <v>674</v>
      </c>
      <c r="C1" s="111" t="s">
        <v>675</v>
      </c>
      <c r="D1" s="112" t="s">
        <v>676</v>
      </c>
      <c r="E1" s="112" t="s">
        <v>677</v>
      </c>
    </row>
    <row r="2" spans="1:5" ht="17.399999999999999">
      <c r="A2" s="113">
        <v>2020010644</v>
      </c>
      <c r="B2" s="113" t="s">
        <v>678</v>
      </c>
      <c r="C2" s="113" t="s">
        <v>679</v>
      </c>
      <c r="D2" s="114">
        <v>0</v>
      </c>
      <c r="E2" s="115" t="str">
        <f t="shared" ref="E2:E29" si="0">IF(D2&gt;=48,"4",IF(D2&gt;=36,"3",IF(D2&gt;=24,"2","")))</f>
        <v/>
      </c>
    </row>
    <row r="3" spans="1:5" ht="17.399999999999999">
      <c r="A3" s="113" t="s">
        <v>2</v>
      </c>
      <c r="B3" s="113" t="s">
        <v>680</v>
      </c>
      <c r="C3" s="113" t="s">
        <v>679</v>
      </c>
      <c r="D3" s="116">
        <v>51</v>
      </c>
      <c r="E3" s="115" t="str">
        <f t="shared" si="0"/>
        <v>4</v>
      </c>
    </row>
    <row r="4" spans="1:5" ht="17.399999999999999">
      <c r="A4" s="113" t="s">
        <v>4</v>
      </c>
      <c r="B4" s="117" t="s">
        <v>681</v>
      </c>
      <c r="C4" s="118" t="s">
        <v>682</v>
      </c>
      <c r="D4" s="116">
        <v>5</v>
      </c>
      <c r="E4" s="115" t="str">
        <f t="shared" si="0"/>
        <v/>
      </c>
    </row>
    <row r="5" spans="1:5" ht="17.399999999999999">
      <c r="A5" s="113" t="s">
        <v>6</v>
      </c>
      <c r="B5" s="117" t="s">
        <v>683</v>
      </c>
      <c r="C5" s="118" t="s">
        <v>682</v>
      </c>
      <c r="D5" s="116">
        <v>8</v>
      </c>
      <c r="E5" s="115" t="str">
        <f t="shared" si="0"/>
        <v/>
      </c>
    </row>
    <row r="6" spans="1:5" ht="17.399999999999999">
      <c r="A6" s="113" t="s">
        <v>8</v>
      </c>
      <c r="B6" s="117" t="s">
        <v>684</v>
      </c>
      <c r="C6" s="118" t="s">
        <v>682</v>
      </c>
      <c r="D6" s="116">
        <v>8</v>
      </c>
      <c r="E6" s="115" t="str">
        <f t="shared" si="0"/>
        <v/>
      </c>
    </row>
    <row r="7" spans="1:5" ht="17.399999999999999">
      <c r="A7" s="113" t="s">
        <v>10</v>
      </c>
      <c r="B7" s="117" t="s">
        <v>685</v>
      </c>
      <c r="C7" s="118" t="s">
        <v>682</v>
      </c>
      <c r="D7" s="116">
        <v>8</v>
      </c>
      <c r="E7" s="115" t="str">
        <f t="shared" si="0"/>
        <v/>
      </c>
    </row>
    <row r="8" spans="1:5" ht="17.399999999999999">
      <c r="A8" s="113" t="s">
        <v>12</v>
      </c>
      <c r="B8" s="117" t="s">
        <v>686</v>
      </c>
      <c r="C8" s="118" t="s">
        <v>682</v>
      </c>
      <c r="D8" s="116">
        <v>8</v>
      </c>
      <c r="E8" s="115" t="str">
        <f t="shared" si="0"/>
        <v/>
      </c>
    </row>
    <row r="9" spans="1:5" ht="17.399999999999999">
      <c r="A9" s="113" t="s">
        <v>14</v>
      </c>
      <c r="B9" s="117" t="s">
        <v>687</v>
      </c>
      <c r="C9" s="118" t="s">
        <v>682</v>
      </c>
      <c r="D9" s="116">
        <v>8</v>
      </c>
      <c r="E9" s="115" t="str">
        <f t="shared" si="0"/>
        <v/>
      </c>
    </row>
    <row r="10" spans="1:5" ht="17.399999999999999">
      <c r="A10" s="113" t="s">
        <v>16</v>
      </c>
      <c r="B10" s="117" t="s">
        <v>688</v>
      </c>
      <c r="C10" s="118" t="s">
        <v>682</v>
      </c>
      <c r="D10" s="116">
        <v>8</v>
      </c>
      <c r="E10" s="115" t="str">
        <f t="shared" si="0"/>
        <v/>
      </c>
    </row>
    <row r="11" spans="1:5" ht="17.399999999999999">
      <c r="A11" s="113" t="s">
        <v>18</v>
      </c>
      <c r="B11" s="117" t="s">
        <v>689</v>
      </c>
      <c r="C11" s="118" t="s">
        <v>682</v>
      </c>
      <c r="D11" s="116">
        <v>5</v>
      </c>
      <c r="E11" s="115" t="str">
        <f t="shared" si="0"/>
        <v/>
      </c>
    </row>
    <row r="12" spans="1:5" ht="17.399999999999999">
      <c r="A12" s="113" t="s">
        <v>20</v>
      </c>
      <c r="B12" s="117" t="s">
        <v>690</v>
      </c>
      <c r="C12" s="118" t="s">
        <v>682</v>
      </c>
      <c r="D12" s="114">
        <v>5</v>
      </c>
      <c r="E12" s="115" t="str">
        <f t="shared" si="0"/>
        <v/>
      </c>
    </row>
    <row r="13" spans="1:5" ht="17.399999999999999">
      <c r="A13" s="113" t="s">
        <v>22</v>
      </c>
      <c r="B13" s="117" t="s">
        <v>691</v>
      </c>
      <c r="C13" s="118" t="s">
        <v>682</v>
      </c>
      <c r="D13" s="116">
        <v>8</v>
      </c>
      <c r="E13" s="115" t="str">
        <f t="shared" si="0"/>
        <v/>
      </c>
    </row>
    <row r="14" spans="1:5" ht="17.399999999999999">
      <c r="A14" s="113" t="s">
        <v>24</v>
      </c>
      <c r="B14" s="117" t="s">
        <v>692</v>
      </c>
      <c r="C14" s="118" t="s">
        <v>682</v>
      </c>
      <c r="D14" s="116">
        <v>181.5</v>
      </c>
      <c r="E14" s="115" t="str">
        <f t="shared" si="0"/>
        <v>4</v>
      </c>
    </row>
    <row r="15" spans="1:5" ht="17.399999999999999">
      <c r="A15" s="113" t="s">
        <v>26</v>
      </c>
      <c r="B15" s="117" t="s">
        <v>693</v>
      </c>
      <c r="C15" s="118" t="s">
        <v>682</v>
      </c>
      <c r="D15" s="116">
        <v>10</v>
      </c>
      <c r="E15" s="115" t="str">
        <f t="shared" si="0"/>
        <v/>
      </c>
    </row>
    <row r="16" spans="1:5" ht="17.399999999999999">
      <c r="A16" s="113" t="s">
        <v>28</v>
      </c>
      <c r="B16" s="117" t="s">
        <v>694</v>
      </c>
      <c r="C16" s="118" t="s">
        <v>682</v>
      </c>
      <c r="D16" s="116">
        <v>8</v>
      </c>
      <c r="E16" s="115" t="str">
        <f t="shared" si="0"/>
        <v/>
      </c>
    </row>
    <row r="17" spans="1:5" ht="17.399999999999999">
      <c r="A17" s="113" t="s">
        <v>30</v>
      </c>
      <c r="B17" s="117" t="s">
        <v>695</v>
      </c>
      <c r="C17" s="118" t="s">
        <v>682</v>
      </c>
      <c r="D17" s="116">
        <v>10</v>
      </c>
      <c r="E17" s="115" t="str">
        <f t="shared" si="0"/>
        <v/>
      </c>
    </row>
    <row r="18" spans="1:5" ht="17.399999999999999">
      <c r="A18" s="113" t="s">
        <v>32</v>
      </c>
      <c r="B18" s="117" t="s">
        <v>696</v>
      </c>
      <c r="C18" s="118" t="s">
        <v>682</v>
      </c>
      <c r="D18" s="116">
        <v>10</v>
      </c>
      <c r="E18" s="115" t="str">
        <f t="shared" si="0"/>
        <v/>
      </c>
    </row>
    <row r="19" spans="1:5" ht="17.399999999999999">
      <c r="A19" s="113" t="s">
        <v>34</v>
      </c>
      <c r="B19" s="117" t="s">
        <v>697</v>
      </c>
      <c r="C19" s="118" t="s">
        <v>682</v>
      </c>
      <c r="D19" s="116">
        <v>8</v>
      </c>
      <c r="E19" s="115" t="str">
        <f t="shared" si="0"/>
        <v/>
      </c>
    </row>
    <row r="20" spans="1:5" ht="17.399999999999999">
      <c r="A20" s="113" t="s">
        <v>36</v>
      </c>
      <c r="B20" s="117" t="s">
        <v>698</v>
      </c>
      <c r="C20" s="118" t="s">
        <v>682</v>
      </c>
      <c r="D20" s="116">
        <v>5</v>
      </c>
      <c r="E20" s="115" t="str">
        <f t="shared" si="0"/>
        <v/>
      </c>
    </row>
    <row r="21" spans="1:5" ht="17.399999999999999">
      <c r="A21" s="113" t="s">
        <v>38</v>
      </c>
      <c r="B21" s="117" t="s">
        <v>699</v>
      </c>
      <c r="C21" s="118" t="s">
        <v>682</v>
      </c>
      <c r="D21" s="116">
        <v>77</v>
      </c>
      <c r="E21" s="115" t="str">
        <f t="shared" si="0"/>
        <v>4</v>
      </c>
    </row>
    <row r="22" spans="1:5" ht="17.399999999999999">
      <c r="A22" s="113" t="s">
        <v>40</v>
      </c>
      <c r="B22" s="117" t="s">
        <v>700</v>
      </c>
      <c r="C22" s="118" t="s">
        <v>682</v>
      </c>
      <c r="D22" s="116">
        <v>8</v>
      </c>
      <c r="E22" s="115" t="str">
        <f t="shared" si="0"/>
        <v/>
      </c>
    </row>
    <row r="23" spans="1:5" ht="17.399999999999999">
      <c r="A23" s="113" t="s">
        <v>42</v>
      </c>
      <c r="B23" s="117" t="s">
        <v>701</v>
      </c>
      <c r="C23" s="118" t="s">
        <v>682</v>
      </c>
      <c r="D23" s="116">
        <v>18</v>
      </c>
      <c r="E23" s="115" t="str">
        <f t="shared" si="0"/>
        <v/>
      </c>
    </row>
    <row r="24" spans="1:5" ht="17.399999999999999">
      <c r="A24" s="113" t="s">
        <v>44</v>
      </c>
      <c r="B24" s="117" t="s">
        <v>702</v>
      </c>
      <c r="C24" s="118" t="s">
        <v>682</v>
      </c>
      <c r="D24" s="116">
        <v>43</v>
      </c>
      <c r="E24" s="115" t="str">
        <f t="shared" si="0"/>
        <v>3</v>
      </c>
    </row>
    <row r="25" spans="1:5" ht="17.399999999999999">
      <c r="A25" s="113" t="s">
        <v>46</v>
      </c>
      <c r="B25" s="117" t="s">
        <v>703</v>
      </c>
      <c r="C25" s="118" t="s">
        <v>682</v>
      </c>
      <c r="D25" s="116">
        <v>28</v>
      </c>
      <c r="E25" s="115" t="str">
        <f t="shared" si="0"/>
        <v>2</v>
      </c>
    </row>
    <row r="26" spans="1:5" ht="17.399999999999999">
      <c r="A26" s="113" t="s">
        <v>48</v>
      </c>
      <c r="B26" s="117" t="s">
        <v>704</v>
      </c>
      <c r="C26" s="118" t="s">
        <v>682</v>
      </c>
      <c r="D26" s="116">
        <v>8</v>
      </c>
      <c r="E26" s="115" t="str">
        <f t="shared" si="0"/>
        <v/>
      </c>
    </row>
    <row r="27" spans="1:5" ht="17.399999999999999">
      <c r="A27" s="113" t="s">
        <v>50</v>
      </c>
      <c r="B27" s="117" t="s">
        <v>705</v>
      </c>
      <c r="C27" s="118" t="s">
        <v>682</v>
      </c>
      <c r="D27" s="116">
        <v>8</v>
      </c>
      <c r="E27" s="115" t="str">
        <f t="shared" si="0"/>
        <v/>
      </c>
    </row>
    <row r="28" spans="1:5" ht="17.399999999999999">
      <c r="A28" s="113" t="s">
        <v>52</v>
      </c>
      <c r="B28" s="117" t="s">
        <v>706</v>
      </c>
      <c r="C28" s="118" t="s">
        <v>682</v>
      </c>
      <c r="D28" s="116">
        <v>26</v>
      </c>
      <c r="E28" s="115" t="str">
        <f t="shared" si="0"/>
        <v>2</v>
      </c>
    </row>
    <row r="29" spans="1:5" ht="17.399999999999999">
      <c r="A29" s="113" t="s">
        <v>54</v>
      </c>
      <c r="B29" s="117" t="s">
        <v>707</v>
      </c>
      <c r="C29" s="118" t="s">
        <v>682</v>
      </c>
      <c r="D29" s="116">
        <v>5</v>
      </c>
      <c r="E29" s="115" t="str">
        <f t="shared" si="0"/>
        <v/>
      </c>
    </row>
    <row r="30" spans="1:5" ht="17.399999999999999">
      <c r="A30" s="113" t="s">
        <v>56</v>
      </c>
      <c r="B30" s="117" t="s">
        <v>708</v>
      </c>
      <c r="C30" s="118" t="s">
        <v>709</v>
      </c>
      <c r="D30" s="114">
        <v>3</v>
      </c>
      <c r="E30" s="115" t="str">
        <f>IF(D30&gt;=48,"4",IF(D30&gt;=36,"3",IF(D30&gt;=24,"2","")))</f>
        <v/>
      </c>
    </row>
    <row r="31" spans="1:5" ht="17.399999999999999">
      <c r="A31" s="113" t="s">
        <v>58</v>
      </c>
      <c r="B31" s="117" t="s">
        <v>710</v>
      </c>
      <c r="C31" s="118" t="s">
        <v>709</v>
      </c>
      <c r="D31" s="114">
        <v>0</v>
      </c>
      <c r="E31" s="115" t="str">
        <f t="shared" ref="E31:E58" si="1">IF(D31&gt;=48,"4",IF(D31&gt;=36,"3",IF(D31&gt;=24,"2","")))</f>
        <v/>
      </c>
    </row>
    <row r="32" spans="1:5" ht="17.399999999999999">
      <c r="A32" s="113" t="s">
        <v>60</v>
      </c>
      <c r="B32" s="117" t="s">
        <v>711</v>
      </c>
      <c r="C32" s="118" t="s">
        <v>709</v>
      </c>
      <c r="D32" s="114">
        <v>4</v>
      </c>
      <c r="E32" s="115" t="str">
        <f t="shared" si="1"/>
        <v/>
      </c>
    </row>
    <row r="33" spans="1:5" ht="17.399999999999999">
      <c r="A33" s="113" t="s">
        <v>62</v>
      </c>
      <c r="B33" s="117" t="s">
        <v>712</v>
      </c>
      <c r="C33" s="118" t="s">
        <v>709</v>
      </c>
      <c r="D33" s="114">
        <v>5</v>
      </c>
      <c r="E33" s="115" t="str">
        <f t="shared" si="1"/>
        <v/>
      </c>
    </row>
    <row r="34" spans="1:5" ht="17.399999999999999">
      <c r="A34" s="113" t="s">
        <v>64</v>
      </c>
      <c r="B34" s="117" t="s">
        <v>713</v>
      </c>
      <c r="C34" s="118" t="s">
        <v>709</v>
      </c>
      <c r="D34" s="114">
        <v>4</v>
      </c>
      <c r="E34" s="115" t="str">
        <f t="shared" si="1"/>
        <v/>
      </c>
    </row>
    <row r="35" spans="1:5" ht="17.399999999999999">
      <c r="A35" s="113" t="s">
        <v>66</v>
      </c>
      <c r="B35" s="117" t="s">
        <v>714</v>
      </c>
      <c r="C35" s="118" t="s">
        <v>709</v>
      </c>
      <c r="D35" s="114">
        <v>3</v>
      </c>
      <c r="E35" s="115" t="str">
        <f t="shared" si="1"/>
        <v/>
      </c>
    </row>
    <row r="36" spans="1:5" ht="17.399999999999999">
      <c r="A36" s="113" t="s">
        <v>68</v>
      </c>
      <c r="B36" s="117" t="s">
        <v>715</v>
      </c>
      <c r="C36" s="118" t="s">
        <v>709</v>
      </c>
      <c r="D36" s="114">
        <v>5</v>
      </c>
      <c r="E36" s="115" t="str">
        <f t="shared" si="1"/>
        <v/>
      </c>
    </row>
    <row r="37" spans="1:5" ht="17.399999999999999">
      <c r="A37" s="113" t="s">
        <v>70</v>
      </c>
      <c r="B37" s="117" t="s">
        <v>716</v>
      </c>
      <c r="C37" s="118" t="s">
        <v>709</v>
      </c>
      <c r="D37" s="114">
        <v>5</v>
      </c>
      <c r="E37" s="115" t="str">
        <f t="shared" si="1"/>
        <v/>
      </c>
    </row>
    <row r="38" spans="1:5" ht="17.399999999999999">
      <c r="A38" s="113" t="s">
        <v>72</v>
      </c>
      <c r="B38" s="117" t="s">
        <v>717</v>
      </c>
      <c r="C38" s="118" t="s">
        <v>709</v>
      </c>
      <c r="D38" s="114">
        <v>0</v>
      </c>
      <c r="E38" s="115" t="str">
        <f t="shared" si="1"/>
        <v/>
      </c>
    </row>
    <row r="39" spans="1:5" ht="17.399999999999999">
      <c r="A39" s="113" t="s">
        <v>74</v>
      </c>
      <c r="B39" s="117" t="s">
        <v>718</v>
      </c>
      <c r="C39" s="118" t="s">
        <v>709</v>
      </c>
      <c r="D39" s="114">
        <v>17</v>
      </c>
      <c r="E39" s="115" t="str">
        <f t="shared" si="1"/>
        <v/>
      </c>
    </row>
    <row r="40" spans="1:5" ht="17.399999999999999">
      <c r="A40" s="113" t="s">
        <v>76</v>
      </c>
      <c r="B40" s="117" t="s">
        <v>719</v>
      </c>
      <c r="C40" s="118" t="s">
        <v>709</v>
      </c>
      <c r="D40" s="114">
        <v>46</v>
      </c>
      <c r="E40" s="115" t="str">
        <f t="shared" si="1"/>
        <v>3</v>
      </c>
    </row>
    <row r="41" spans="1:5" ht="17.399999999999999">
      <c r="A41" s="113" t="s">
        <v>78</v>
      </c>
      <c r="B41" s="117" t="s">
        <v>720</v>
      </c>
      <c r="C41" s="118" t="s">
        <v>709</v>
      </c>
      <c r="D41" s="114">
        <v>5</v>
      </c>
      <c r="E41" s="115" t="str">
        <f t="shared" si="1"/>
        <v/>
      </c>
    </row>
    <row r="42" spans="1:5" ht="17.399999999999999">
      <c r="A42" s="113" t="s">
        <v>80</v>
      </c>
      <c r="B42" s="117" t="s">
        <v>721</v>
      </c>
      <c r="C42" s="118" t="s">
        <v>709</v>
      </c>
      <c r="D42" s="114">
        <v>4</v>
      </c>
      <c r="E42" s="115" t="str">
        <f t="shared" si="1"/>
        <v/>
      </c>
    </row>
    <row r="43" spans="1:5" ht="17.399999999999999">
      <c r="A43" s="113" t="s">
        <v>82</v>
      </c>
      <c r="B43" s="117" t="s">
        <v>722</v>
      </c>
      <c r="C43" s="118" t="s">
        <v>709</v>
      </c>
      <c r="D43" s="114">
        <v>12</v>
      </c>
      <c r="E43" s="115" t="str">
        <f t="shared" si="1"/>
        <v/>
      </c>
    </row>
    <row r="44" spans="1:5" ht="17.399999999999999">
      <c r="A44" s="113" t="s">
        <v>84</v>
      </c>
      <c r="B44" s="117" t="s">
        <v>723</v>
      </c>
      <c r="C44" s="118" t="s">
        <v>709</v>
      </c>
      <c r="D44" s="114">
        <v>5</v>
      </c>
      <c r="E44" s="115" t="str">
        <f t="shared" si="1"/>
        <v/>
      </c>
    </row>
    <row r="45" spans="1:5" ht="17.399999999999999">
      <c r="A45" s="113" t="s">
        <v>86</v>
      </c>
      <c r="B45" s="117" t="s">
        <v>724</v>
      </c>
      <c r="C45" s="118" t="s">
        <v>709</v>
      </c>
      <c r="D45" s="114">
        <v>49</v>
      </c>
      <c r="E45" s="115" t="str">
        <f t="shared" si="1"/>
        <v>4</v>
      </c>
    </row>
    <row r="46" spans="1:5" ht="17.399999999999999">
      <c r="A46" s="113" t="s">
        <v>88</v>
      </c>
      <c r="B46" s="117" t="s">
        <v>725</v>
      </c>
      <c r="C46" s="118" t="s">
        <v>709</v>
      </c>
      <c r="D46" s="114">
        <v>5</v>
      </c>
      <c r="E46" s="115" t="str">
        <f t="shared" si="1"/>
        <v/>
      </c>
    </row>
    <row r="47" spans="1:5" ht="17.399999999999999">
      <c r="A47" s="113" t="s">
        <v>90</v>
      </c>
      <c r="B47" s="117" t="s">
        <v>726</v>
      </c>
      <c r="C47" s="118" t="s">
        <v>709</v>
      </c>
      <c r="D47" s="114">
        <v>3</v>
      </c>
      <c r="E47" s="115" t="str">
        <f t="shared" si="1"/>
        <v/>
      </c>
    </row>
    <row r="48" spans="1:5" ht="17.399999999999999">
      <c r="A48" s="113" t="s">
        <v>92</v>
      </c>
      <c r="B48" s="117" t="s">
        <v>727</v>
      </c>
      <c r="C48" s="118" t="s">
        <v>709</v>
      </c>
      <c r="D48" s="114">
        <v>3</v>
      </c>
      <c r="E48" s="115" t="str">
        <f t="shared" si="1"/>
        <v/>
      </c>
    </row>
    <row r="49" spans="1:5" ht="17.399999999999999">
      <c r="A49" s="113" t="s">
        <v>94</v>
      </c>
      <c r="B49" s="117" t="s">
        <v>728</v>
      </c>
      <c r="C49" s="118" t="s">
        <v>709</v>
      </c>
      <c r="D49" s="114">
        <v>2</v>
      </c>
      <c r="E49" s="115" t="str">
        <f t="shared" si="1"/>
        <v/>
      </c>
    </row>
    <row r="50" spans="1:5" ht="17.399999999999999">
      <c r="A50" s="113" t="s">
        <v>96</v>
      </c>
      <c r="B50" s="117" t="s">
        <v>729</v>
      </c>
      <c r="C50" s="118" t="s">
        <v>709</v>
      </c>
      <c r="D50" s="114">
        <v>0</v>
      </c>
      <c r="E50" s="115" t="str">
        <f t="shared" si="1"/>
        <v/>
      </c>
    </row>
    <row r="51" spans="1:5" ht="17.399999999999999">
      <c r="A51" s="113" t="s">
        <v>98</v>
      </c>
      <c r="B51" s="117" t="s">
        <v>730</v>
      </c>
      <c r="C51" s="118" t="s">
        <v>709</v>
      </c>
      <c r="D51" s="114">
        <v>39.5</v>
      </c>
      <c r="E51" s="115" t="str">
        <f t="shared" si="1"/>
        <v>3</v>
      </c>
    </row>
    <row r="52" spans="1:5" ht="17.399999999999999">
      <c r="A52" s="113" t="s">
        <v>100</v>
      </c>
      <c r="B52" s="117" t="s">
        <v>731</v>
      </c>
      <c r="C52" s="118" t="s">
        <v>709</v>
      </c>
      <c r="D52" s="114">
        <v>49</v>
      </c>
      <c r="E52" s="115" t="str">
        <f t="shared" si="1"/>
        <v>4</v>
      </c>
    </row>
    <row r="53" spans="1:5" ht="17.399999999999999">
      <c r="A53" s="113" t="s">
        <v>102</v>
      </c>
      <c r="B53" s="117" t="s">
        <v>732</v>
      </c>
      <c r="C53" s="118" t="s">
        <v>709</v>
      </c>
      <c r="D53" s="114">
        <v>0</v>
      </c>
      <c r="E53" s="115" t="str">
        <f t="shared" si="1"/>
        <v/>
      </c>
    </row>
    <row r="54" spans="1:5" ht="17.399999999999999">
      <c r="A54" s="113" t="s">
        <v>104</v>
      </c>
      <c r="B54" s="117" t="s">
        <v>733</v>
      </c>
      <c r="C54" s="118" t="s">
        <v>709</v>
      </c>
      <c r="D54" s="114">
        <v>9.5</v>
      </c>
      <c r="E54" s="115" t="str">
        <f t="shared" si="1"/>
        <v/>
      </c>
    </row>
    <row r="55" spans="1:5" ht="17.399999999999999">
      <c r="A55" s="113" t="s">
        <v>106</v>
      </c>
      <c r="B55" s="117" t="s">
        <v>734</v>
      </c>
      <c r="C55" s="118" t="s">
        <v>709</v>
      </c>
      <c r="D55" s="114">
        <v>4</v>
      </c>
      <c r="E55" s="115" t="str">
        <f t="shared" si="1"/>
        <v/>
      </c>
    </row>
    <row r="56" spans="1:5" ht="17.399999999999999">
      <c r="A56" s="113" t="s">
        <v>108</v>
      </c>
      <c r="B56" s="117" t="s">
        <v>735</v>
      </c>
      <c r="C56" s="118" t="s">
        <v>709</v>
      </c>
      <c r="D56" s="114">
        <v>61.5</v>
      </c>
      <c r="E56" s="115" t="str">
        <f t="shared" si="1"/>
        <v>4</v>
      </c>
    </row>
    <row r="57" spans="1:5" ht="17.399999999999999">
      <c r="A57" s="113" t="s">
        <v>110</v>
      </c>
      <c r="B57" s="117" t="s">
        <v>736</v>
      </c>
      <c r="C57" s="118" t="s">
        <v>709</v>
      </c>
      <c r="D57" s="114">
        <v>10</v>
      </c>
      <c r="E57" s="115" t="str">
        <f t="shared" si="1"/>
        <v/>
      </c>
    </row>
    <row r="58" spans="1:5" ht="17.399999999999999">
      <c r="A58" s="113" t="s">
        <v>112</v>
      </c>
      <c r="B58" s="117" t="s">
        <v>737</v>
      </c>
      <c r="C58" s="118" t="s">
        <v>709</v>
      </c>
      <c r="D58" s="114">
        <v>0</v>
      </c>
      <c r="E58" s="115" t="str">
        <f t="shared" si="1"/>
        <v/>
      </c>
    </row>
  </sheetData>
  <phoneticPr fontId="1" type="noConversion"/>
  <conditionalFormatting sqref="B3:B58">
    <cfRule type="duplicateValues" dxfId="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47120F-45E6-4671-95F9-D60EC41D8C73}">
  <sheetPr>
    <tabColor theme="8" tint="0.79998168889431442"/>
  </sheetPr>
  <dimension ref="A2:BE187"/>
  <sheetViews>
    <sheetView topLeftCell="Z61" zoomScale="40" zoomScaleNormal="40" workbookViewId="0">
      <selection activeCell="AY114" sqref="AY114"/>
    </sheetView>
  </sheetViews>
  <sheetFormatPr defaultRowHeight="13.8"/>
  <cols>
    <col min="1" max="1" width="11.77734375" style="46" bestFit="1" customWidth="1"/>
    <col min="2" max="2" width="12.88671875" style="46" bestFit="1" customWidth="1"/>
    <col min="3" max="3" width="16.5546875" style="46" bestFit="1" customWidth="1"/>
    <col min="4" max="4" width="13.88671875" style="46" bestFit="1" customWidth="1"/>
    <col min="5" max="6" width="20.44140625" style="46" bestFit="1" customWidth="1"/>
    <col min="7" max="7" width="18.33203125" style="46" bestFit="1" customWidth="1"/>
    <col min="8" max="8" width="16.109375" style="46" bestFit="1" customWidth="1"/>
    <col min="9" max="9" width="16.21875" style="46" bestFit="1" customWidth="1"/>
    <col min="10" max="10" width="16.109375" style="46" bestFit="1" customWidth="1"/>
    <col min="11" max="11" width="16.21875" style="46" bestFit="1" customWidth="1"/>
    <col min="12" max="12" width="12.88671875" style="46" bestFit="1" customWidth="1"/>
    <col min="13" max="13" width="13.88671875" style="46" bestFit="1" customWidth="1"/>
    <col min="14" max="14" width="16.109375" style="46" bestFit="1" customWidth="1"/>
    <col min="15" max="16" width="13.88671875" style="46" bestFit="1" customWidth="1"/>
    <col min="17" max="17" width="16.109375" style="46" bestFit="1" customWidth="1"/>
    <col min="18" max="18" width="22.6640625" style="46" bestFit="1" customWidth="1"/>
    <col min="19" max="19" width="13.88671875" style="46" bestFit="1" customWidth="1"/>
    <col min="20" max="20" width="18.33203125" style="46" bestFit="1" customWidth="1"/>
    <col min="21" max="21" width="13.88671875" style="46" bestFit="1" customWidth="1"/>
    <col min="22" max="22" width="16.21875" style="46" bestFit="1" customWidth="1"/>
    <col min="23" max="23" width="12.88671875" style="46" bestFit="1" customWidth="1"/>
    <col min="24" max="24" width="13.88671875" style="46" bestFit="1" customWidth="1"/>
    <col min="25" max="26" width="17.33203125" style="46" bestFit="1" customWidth="1"/>
    <col min="27" max="28" width="13.88671875" style="46" bestFit="1" customWidth="1"/>
    <col min="29" max="29" width="20.44140625" style="46" bestFit="1" customWidth="1"/>
    <col min="30" max="31" width="16.109375" style="46" bestFit="1" customWidth="1"/>
    <col min="32" max="32" width="20.44140625" style="46" bestFit="1" customWidth="1"/>
    <col min="33" max="33" width="12.88671875" style="46" bestFit="1" customWidth="1"/>
    <col min="34" max="34" width="17.44140625" style="46" bestFit="1" customWidth="1"/>
    <col min="35" max="36" width="21.6640625" style="46" bestFit="1" customWidth="1"/>
    <col min="37" max="37" width="20.44140625" style="46" bestFit="1" customWidth="1"/>
    <col min="38" max="38" width="18.33203125" style="46" bestFit="1" customWidth="1"/>
    <col min="39" max="40" width="22.6640625" style="46" bestFit="1" customWidth="1"/>
    <col min="41" max="41" width="24.88671875" style="46" bestFit="1" customWidth="1"/>
    <col min="42" max="42" width="12.88671875" style="46" bestFit="1" customWidth="1"/>
    <col min="43" max="43" width="20.44140625" style="46" bestFit="1" customWidth="1"/>
    <col min="44" max="44" width="21.5546875" style="46" bestFit="1" customWidth="1"/>
    <col min="45" max="45" width="10.109375" style="46" bestFit="1" customWidth="1"/>
    <col min="46" max="47" width="14.5546875" style="46" bestFit="1" customWidth="1"/>
    <col min="48" max="49" width="15.109375" style="46" bestFit="1" customWidth="1"/>
    <col min="50" max="50" width="8.88671875" style="46"/>
    <col min="51" max="51" width="27.33203125" style="46" bestFit="1" customWidth="1"/>
    <col min="52" max="52" width="30.88671875" style="46" bestFit="1" customWidth="1"/>
    <col min="53" max="16384" width="8.88671875" style="46"/>
  </cols>
  <sheetData>
    <row r="2" spans="1:43">
      <c r="A2" s="161"/>
      <c r="B2" s="161"/>
      <c r="C2" s="161"/>
      <c r="D2" s="44" t="s">
        <v>277</v>
      </c>
      <c r="E2" s="44" t="s">
        <v>278</v>
      </c>
      <c r="F2" s="44" t="s">
        <v>279</v>
      </c>
      <c r="G2" s="44" t="s">
        <v>280</v>
      </c>
      <c r="H2" s="44" t="s">
        <v>281</v>
      </c>
      <c r="I2" s="44" t="s">
        <v>282</v>
      </c>
      <c r="J2" s="44" t="s">
        <v>283</v>
      </c>
      <c r="K2" s="44" t="s">
        <v>284</v>
      </c>
      <c r="L2" s="44" t="s">
        <v>285</v>
      </c>
      <c r="M2" s="44" t="s">
        <v>286</v>
      </c>
      <c r="N2" s="44" t="s">
        <v>287</v>
      </c>
      <c r="O2" s="44" t="s">
        <v>288</v>
      </c>
      <c r="P2" s="44" t="s">
        <v>289</v>
      </c>
      <c r="Q2" s="44" t="s">
        <v>290</v>
      </c>
      <c r="R2" s="44" t="s">
        <v>291</v>
      </c>
      <c r="S2" s="44" t="s">
        <v>292</v>
      </c>
      <c r="T2" s="44" t="s">
        <v>293</v>
      </c>
      <c r="U2" s="44" t="s">
        <v>294</v>
      </c>
      <c r="V2" s="44" t="s">
        <v>295</v>
      </c>
      <c r="W2" s="44" t="s">
        <v>296</v>
      </c>
      <c r="X2" s="44" t="s">
        <v>297</v>
      </c>
      <c r="Y2" s="44" t="s">
        <v>298</v>
      </c>
      <c r="Z2" s="44" t="s">
        <v>299</v>
      </c>
      <c r="AA2" s="44" t="s">
        <v>300</v>
      </c>
      <c r="AB2" s="44" t="s">
        <v>301</v>
      </c>
      <c r="AC2" s="44" t="s">
        <v>302</v>
      </c>
      <c r="AD2" s="44" t="s">
        <v>303</v>
      </c>
      <c r="AE2" s="44" t="s">
        <v>304</v>
      </c>
      <c r="AF2" s="44" t="s">
        <v>305</v>
      </c>
      <c r="AG2" s="44" t="s">
        <v>306</v>
      </c>
      <c r="AH2" s="44" t="s">
        <v>307</v>
      </c>
      <c r="AI2" s="44" t="s">
        <v>308</v>
      </c>
      <c r="AJ2" s="44" t="s">
        <v>309</v>
      </c>
      <c r="AK2" s="44" t="s">
        <v>310</v>
      </c>
      <c r="AL2" s="44" t="s">
        <v>311</v>
      </c>
      <c r="AM2" s="44" t="s">
        <v>312</v>
      </c>
      <c r="AN2" s="44" t="s">
        <v>313</v>
      </c>
      <c r="AO2" s="44" t="s">
        <v>314</v>
      </c>
      <c r="AP2" s="44" t="s">
        <v>315</v>
      </c>
      <c r="AQ2" s="44" t="s">
        <v>316</v>
      </c>
    </row>
    <row r="3" spans="1:43">
      <c r="A3" s="162"/>
      <c r="B3" s="162"/>
      <c r="C3" s="162"/>
      <c r="D3" s="44" t="s">
        <v>317</v>
      </c>
      <c r="E3" s="44" t="s">
        <v>318</v>
      </c>
      <c r="F3" s="44" t="s">
        <v>319</v>
      </c>
      <c r="G3" s="44" t="s">
        <v>320</v>
      </c>
      <c r="H3" s="44" t="s">
        <v>321</v>
      </c>
      <c r="I3" s="44" t="s">
        <v>322</v>
      </c>
      <c r="J3" s="44" t="s">
        <v>323</v>
      </c>
      <c r="K3" s="44" t="s">
        <v>324</v>
      </c>
      <c r="L3" s="44" t="s">
        <v>325</v>
      </c>
      <c r="M3" s="44" t="s">
        <v>326</v>
      </c>
      <c r="N3" s="44" t="s">
        <v>327</v>
      </c>
      <c r="O3" s="44" t="s">
        <v>328</v>
      </c>
      <c r="P3" s="44" t="s">
        <v>329</v>
      </c>
      <c r="Q3" s="44" t="s">
        <v>330</v>
      </c>
      <c r="R3" s="44" t="s">
        <v>331</v>
      </c>
      <c r="S3" s="44" t="s">
        <v>332</v>
      </c>
      <c r="T3" s="44" t="s">
        <v>333</v>
      </c>
      <c r="U3" s="44" t="s">
        <v>334</v>
      </c>
      <c r="V3" s="44" t="s">
        <v>335</v>
      </c>
      <c r="W3" s="44" t="s">
        <v>336</v>
      </c>
      <c r="X3" s="44" t="s">
        <v>337</v>
      </c>
      <c r="Y3" s="44" t="s">
        <v>338</v>
      </c>
      <c r="Z3" s="44" t="s">
        <v>339</v>
      </c>
      <c r="AA3" s="44" t="s">
        <v>340</v>
      </c>
      <c r="AB3" s="44" t="s">
        <v>340</v>
      </c>
      <c r="AC3" s="44" t="s">
        <v>341</v>
      </c>
      <c r="AD3" s="44" t="s">
        <v>342</v>
      </c>
      <c r="AE3" s="44" t="s">
        <v>343</v>
      </c>
      <c r="AF3" s="44" t="s">
        <v>344</v>
      </c>
      <c r="AG3" s="44" t="s">
        <v>345</v>
      </c>
      <c r="AH3" s="44" t="s">
        <v>346</v>
      </c>
      <c r="AI3" s="44" t="s">
        <v>347</v>
      </c>
      <c r="AJ3" s="44" t="s">
        <v>348</v>
      </c>
      <c r="AK3" s="44" t="s">
        <v>349</v>
      </c>
      <c r="AL3" s="44" t="s">
        <v>350</v>
      </c>
      <c r="AM3" s="44" t="s">
        <v>351</v>
      </c>
      <c r="AN3" s="44" t="s">
        <v>352</v>
      </c>
      <c r="AO3" s="44" t="s">
        <v>353</v>
      </c>
      <c r="AP3" s="44" t="s">
        <v>354</v>
      </c>
      <c r="AQ3" s="44" t="s">
        <v>355</v>
      </c>
    </row>
    <row r="4" spans="1:43">
      <c r="A4" s="44" t="s">
        <v>356</v>
      </c>
      <c r="B4" s="44" t="s">
        <v>357</v>
      </c>
      <c r="C4" s="44" t="s">
        <v>0</v>
      </c>
      <c r="D4" s="44">
        <v>2</v>
      </c>
      <c r="E4" s="44">
        <v>0.5</v>
      </c>
      <c r="F4" s="44">
        <v>0.5</v>
      </c>
      <c r="G4" s="44">
        <v>3</v>
      </c>
      <c r="H4" s="44">
        <v>3</v>
      </c>
      <c r="I4" s="44">
        <v>3.5</v>
      </c>
      <c r="J4" s="44">
        <v>3.5</v>
      </c>
      <c r="K4" s="44">
        <v>3.5</v>
      </c>
      <c r="L4" s="44">
        <v>2</v>
      </c>
      <c r="M4" s="44">
        <v>3.5</v>
      </c>
      <c r="N4" s="44">
        <v>2</v>
      </c>
      <c r="O4" s="44">
        <v>1.5</v>
      </c>
      <c r="P4" s="44">
        <v>3</v>
      </c>
      <c r="Q4" s="44">
        <v>3</v>
      </c>
      <c r="R4" s="44">
        <v>2</v>
      </c>
      <c r="S4" s="44">
        <v>2</v>
      </c>
      <c r="T4" s="44">
        <v>2</v>
      </c>
      <c r="U4" s="44">
        <v>3</v>
      </c>
      <c r="V4" s="44">
        <v>2</v>
      </c>
      <c r="W4" s="44">
        <v>3</v>
      </c>
      <c r="X4" s="44">
        <v>3</v>
      </c>
      <c r="Y4" s="44">
        <v>6</v>
      </c>
      <c r="Z4" s="44">
        <v>5</v>
      </c>
      <c r="AA4" s="44">
        <v>2</v>
      </c>
      <c r="AB4" s="44">
        <v>1</v>
      </c>
      <c r="AC4" s="44">
        <v>1</v>
      </c>
      <c r="AD4" s="44">
        <v>3</v>
      </c>
      <c r="AE4" s="44">
        <v>3</v>
      </c>
      <c r="AF4" s="44">
        <v>4</v>
      </c>
      <c r="AG4" s="44">
        <v>3.5</v>
      </c>
      <c r="AH4" s="44">
        <v>3</v>
      </c>
      <c r="AI4" s="44">
        <v>2</v>
      </c>
      <c r="AJ4" s="44">
        <v>1.5</v>
      </c>
      <c r="AK4" s="44">
        <v>2</v>
      </c>
      <c r="AL4" s="44">
        <v>1</v>
      </c>
      <c r="AM4" s="44">
        <v>1</v>
      </c>
      <c r="AN4" s="44">
        <v>1</v>
      </c>
      <c r="AO4" s="44">
        <v>1</v>
      </c>
      <c r="AP4" s="44">
        <v>0.5</v>
      </c>
      <c r="AQ4" s="44">
        <v>0</v>
      </c>
    </row>
    <row r="5" spans="1:43">
      <c r="A5" s="44" t="s">
        <v>114</v>
      </c>
      <c r="B5" s="44" t="s">
        <v>358</v>
      </c>
      <c r="C5" s="44" t="s">
        <v>359</v>
      </c>
      <c r="D5" s="74" t="s">
        <v>360</v>
      </c>
      <c r="E5" s="74" t="s">
        <v>360</v>
      </c>
      <c r="F5" s="74" t="s">
        <v>360</v>
      </c>
      <c r="G5" s="74" t="s">
        <v>360</v>
      </c>
      <c r="H5" s="74" t="s">
        <v>360</v>
      </c>
      <c r="I5" s="75" t="s">
        <v>361</v>
      </c>
      <c r="J5" s="74" t="s">
        <v>362</v>
      </c>
      <c r="K5" s="75" t="s">
        <v>363</v>
      </c>
      <c r="L5" s="74" t="s">
        <v>364</v>
      </c>
      <c r="M5" s="74" t="s">
        <v>360</v>
      </c>
      <c r="N5" s="74" t="s">
        <v>360</v>
      </c>
      <c r="O5" s="74" t="s">
        <v>360</v>
      </c>
      <c r="P5" s="74" t="s">
        <v>360</v>
      </c>
      <c r="Q5" s="74" t="s">
        <v>360</v>
      </c>
      <c r="R5" s="74" t="s">
        <v>365</v>
      </c>
      <c r="S5" s="74" t="s">
        <v>360</v>
      </c>
      <c r="T5" s="74" t="s">
        <v>360</v>
      </c>
      <c r="U5" s="74" t="s">
        <v>360</v>
      </c>
      <c r="V5" s="74" t="s">
        <v>360</v>
      </c>
      <c r="W5" s="74" t="s">
        <v>360</v>
      </c>
      <c r="X5" s="74" t="s">
        <v>366</v>
      </c>
      <c r="Y5" s="75" t="s">
        <v>367</v>
      </c>
      <c r="Z5" s="74" t="s">
        <v>360</v>
      </c>
      <c r="AA5" s="74" t="s">
        <v>360</v>
      </c>
      <c r="AB5" s="74" t="s">
        <v>360</v>
      </c>
      <c r="AC5" s="74" t="s">
        <v>360</v>
      </c>
      <c r="AD5" s="74" t="s">
        <v>368</v>
      </c>
      <c r="AE5" s="74" t="s">
        <v>360</v>
      </c>
      <c r="AF5" s="74" t="s">
        <v>368</v>
      </c>
      <c r="AG5" s="74" t="s">
        <v>360</v>
      </c>
      <c r="AH5" s="74" t="s">
        <v>360</v>
      </c>
      <c r="AI5" s="74" t="s">
        <v>360</v>
      </c>
      <c r="AJ5" s="74" t="s">
        <v>369</v>
      </c>
      <c r="AK5" s="74" t="s">
        <v>360</v>
      </c>
      <c r="AL5" s="74" t="s">
        <v>360</v>
      </c>
      <c r="AM5" s="74" t="s">
        <v>360</v>
      </c>
      <c r="AN5" s="74" t="s">
        <v>360</v>
      </c>
      <c r="AO5" s="74" t="s">
        <v>360</v>
      </c>
      <c r="AP5" s="74" t="s">
        <v>370</v>
      </c>
      <c r="AQ5" s="74" t="s">
        <v>360</v>
      </c>
    </row>
    <row r="6" spans="1:43">
      <c r="A6" s="44" t="s">
        <v>114</v>
      </c>
      <c r="B6" s="44" t="s">
        <v>2</v>
      </c>
      <c r="C6" s="44" t="s">
        <v>3</v>
      </c>
      <c r="D6" s="74" t="s">
        <v>371</v>
      </c>
      <c r="E6" s="74" t="s">
        <v>372</v>
      </c>
      <c r="F6" s="74" t="s">
        <v>373</v>
      </c>
      <c r="G6" s="74" t="s">
        <v>374</v>
      </c>
      <c r="H6" s="74" t="s">
        <v>373</v>
      </c>
      <c r="I6" s="74" t="s">
        <v>370</v>
      </c>
      <c r="J6" s="74" t="s">
        <v>360</v>
      </c>
      <c r="K6" s="74" t="s">
        <v>375</v>
      </c>
      <c r="L6" s="74" t="s">
        <v>360</v>
      </c>
      <c r="M6" s="74" t="s">
        <v>372</v>
      </c>
      <c r="N6" s="74" t="s">
        <v>376</v>
      </c>
      <c r="O6" s="74" t="s">
        <v>360</v>
      </c>
      <c r="P6" s="74" t="s">
        <v>374</v>
      </c>
      <c r="Q6" s="74" t="s">
        <v>374</v>
      </c>
      <c r="R6" s="74" t="s">
        <v>377</v>
      </c>
      <c r="S6" s="74" t="s">
        <v>376</v>
      </c>
      <c r="T6" s="74" t="s">
        <v>375</v>
      </c>
      <c r="U6" s="74" t="s">
        <v>378</v>
      </c>
      <c r="V6" s="74" t="s">
        <v>372</v>
      </c>
      <c r="W6" s="74" t="s">
        <v>360</v>
      </c>
      <c r="X6" s="74" t="s">
        <v>360</v>
      </c>
      <c r="Y6" s="74" t="s">
        <v>360</v>
      </c>
      <c r="Z6" s="74" t="s">
        <v>360</v>
      </c>
      <c r="AA6" s="74" t="s">
        <v>360</v>
      </c>
      <c r="AB6" s="74" t="s">
        <v>360</v>
      </c>
      <c r="AC6" s="74" t="s">
        <v>379</v>
      </c>
      <c r="AD6" s="74" t="s">
        <v>360</v>
      </c>
      <c r="AE6" s="74" t="s">
        <v>360</v>
      </c>
      <c r="AF6" s="74" t="s">
        <v>360</v>
      </c>
      <c r="AG6" s="74" t="s">
        <v>360</v>
      </c>
      <c r="AH6" s="74" t="s">
        <v>360</v>
      </c>
      <c r="AI6" s="74" t="s">
        <v>360</v>
      </c>
      <c r="AJ6" s="74" t="s">
        <v>360</v>
      </c>
      <c r="AK6" s="74" t="s">
        <v>375</v>
      </c>
      <c r="AL6" s="74" t="s">
        <v>360</v>
      </c>
      <c r="AM6" s="74" t="s">
        <v>360</v>
      </c>
      <c r="AN6" s="74" t="s">
        <v>360</v>
      </c>
      <c r="AO6" s="74" t="s">
        <v>360</v>
      </c>
      <c r="AP6" s="74" t="s">
        <v>380</v>
      </c>
      <c r="AQ6" s="74" t="s">
        <v>360</v>
      </c>
    </row>
    <row r="7" spans="1:43" ht="27.6">
      <c r="A7" s="44" t="s">
        <v>114</v>
      </c>
      <c r="B7" s="44" t="s">
        <v>4</v>
      </c>
      <c r="C7" s="44" t="s">
        <v>5</v>
      </c>
      <c r="D7" s="75" t="s">
        <v>837</v>
      </c>
      <c r="E7" s="74" t="s">
        <v>366</v>
      </c>
      <c r="F7" s="74" t="s">
        <v>382</v>
      </c>
      <c r="G7" s="75" t="s">
        <v>383</v>
      </c>
      <c r="H7" s="75" t="s">
        <v>845</v>
      </c>
      <c r="I7" s="75" t="s">
        <v>384</v>
      </c>
      <c r="J7" s="74" t="s">
        <v>385</v>
      </c>
      <c r="K7" s="75" t="s">
        <v>386</v>
      </c>
      <c r="L7" s="74" t="s">
        <v>360</v>
      </c>
      <c r="M7" s="75" t="s">
        <v>842</v>
      </c>
      <c r="N7" s="74" t="s">
        <v>387</v>
      </c>
      <c r="O7" s="74" t="s">
        <v>360</v>
      </c>
      <c r="P7" s="74" t="s">
        <v>388</v>
      </c>
      <c r="Q7" s="74" t="s">
        <v>387</v>
      </c>
      <c r="R7" s="75" t="s">
        <v>858</v>
      </c>
      <c r="S7" s="75" t="s">
        <v>841</v>
      </c>
      <c r="T7" s="75" t="s">
        <v>868</v>
      </c>
      <c r="U7" s="74" t="s">
        <v>391</v>
      </c>
      <c r="V7" s="74" t="s">
        <v>392</v>
      </c>
      <c r="W7" s="74" t="s">
        <v>368</v>
      </c>
      <c r="X7" s="74" t="s">
        <v>360</v>
      </c>
      <c r="Y7" s="74" t="s">
        <v>393</v>
      </c>
      <c r="Z7" s="74" t="s">
        <v>394</v>
      </c>
      <c r="AA7" s="74" t="s">
        <v>360</v>
      </c>
      <c r="AB7" s="74" t="s">
        <v>360</v>
      </c>
      <c r="AC7" s="74" t="s">
        <v>369</v>
      </c>
      <c r="AD7" s="74" t="s">
        <v>360</v>
      </c>
      <c r="AE7" s="74" t="s">
        <v>360</v>
      </c>
      <c r="AF7" s="74" t="s">
        <v>360</v>
      </c>
      <c r="AG7" s="74" t="s">
        <v>368</v>
      </c>
      <c r="AH7" s="74" t="s">
        <v>365</v>
      </c>
      <c r="AI7" s="74" t="s">
        <v>360</v>
      </c>
      <c r="AJ7" s="74" t="s">
        <v>360</v>
      </c>
      <c r="AK7" s="74" t="s">
        <v>368</v>
      </c>
      <c r="AL7" s="74" t="s">
        <v>360</v>
      </c>
      <c r="AM7" s="74" t="s">
        <v>360</v>
      </c>
      <c r="AN7" s="74" t="s">
        <v>360</v>
      </c>
      <c r="AO7" s="74" t="s">
        <v>360</v>
      </c>
      <c r="AP7" s="74" t="s">
        <v>395</v>
      </c>
      <c r="AQ7" s="74" t="s">
        <v>360</v>
      </c>
    </row>
    <row r="8" spans="1:43" ht="27.6">
      <c r="A8" s="44" t="s">
        <v>114</v>
      </c>
      <c r="B8" s="44" t="s">
        <v>6</v>
      </c>
      <c r="C8" s="44" t="s">
        <v>7</v>
      </c>
      <c r="D8" s="75" t="s">
        <v>838</v>
      </c>
      <c r="E8" s="74" t="s">
        <v>391</v>
      </c>
      <c r="F8" s="74" t="s">
        <v>366</v>
      </c>
      <c r="G8" s="74" t="s">
        <v>396</v>
      </c>
      <c r="H8" s="74" t="s">
        <v>391</v>
      </c>
      <c r="I8" s="75" t="s">
        <v>397</v>
      </c>
      <c r="J8" s="74" t="s">
        <v>360</v>
      </c>
      <c r="K8" s="75" t="s">
        <v>398</v>
      </c>
      <c r="L8" s="74" t="s">
        <v>360</v>
      </c>
      <c r="M8" s="74" t="s">
        <v>385</v>
      </c>
      <c r="N8" s="74" t="s">
        <v>399</v>
      </c>
      <c r="O8" s="74" t="s">
        <v>360</v>
      </c>
      <c r="P8" s="74" t="s">
        <v>400</v>
      </c>
      <c r="Q8" s="74" t="s">
        <v>382</v>
      </c>
      <c r="R8" s="74" t="s">
        <v>395</v>
      </c>
      <c r="S8" s="75" t="s">
        <v>861</v>
      </c>
      <c r="T8" s="74" t="s">
        <v>401</v>
      </c>
      <c r="U8" s="74" t="s">
        <v>368</v>
      </c>
      <c r="V8" s="74" t="s">
        <v>368</v>
      </c>
      <c r="W8" s="74" t="s">
        <v>368</v>
      </c>
      <c r="X8" s="74" t="s">
        <v>360</v>
      </c>
      <c r="Y8" s="74" t="s">
        <v>360</v>
      </c>
      <c r="Z8" s="74" t="s">
        <v>360</v>
      </c>
      <c r="AA8" s="74" t="s">
        <v>360</v>
      </c>
      <c r="AB8" s="74" t="s">
        <v>360</v>
      </c>
      <c r="AC8" s="74" t="s">
        <v>365</v>
      </c>
      <c r="AD8" s="74" t="s">
        <v>360</v>
      </c>
      <c r="AE8" s="74" t="s">
        <v>360</v>
      </c>
      <c r="AF8" s="74" t="s">
        <v>360</v>
      </c>
      <c r="AG8" s="74" t="s">
        <v>360</v>
      </c>
      <c r="AH8" s="74" t="s">
        <v>360</v>
      </c>
      <c r="AI8" s="74" t="s">
        <v>360</v>
      </c>
      <c r="AJ8" s="74" t="s">
        <v>360</v>
      </c>
      <c r="AK8" s="74" t="s">
        <v>364</v>
      </c>
      <c r="AL8" s="74" t="s">
        <v>360</v>
      </c>
      <c r="AM8" s="74" t="s">
        <v>360</v>
      </c>
      <c r="AN8" s="74" t="s">
        <v>360</v>
      </c>
      <c r="AO8" s="74" t="s">
        <v>360</v>
      </c>
      <c r="AP8" s="74" t="s">
        <v>395</v>
      </c>
      <c r="AQ8" s="74" t="s">
        <v>360</v>
      </c>
    </row>
    <row r="9" spans="1:43">
      <c r="A9" s="44" t="s">
        <v>114</v>
      </c>
      <c r="B9" s="44" t="s">
        <v>8</v>
      </c>
      <c r="C9" s="44" t="s">
        <v>9</v>
      </c>
      <c r="D9" s="74" t="s">
        <v>385</v>
      </c>
      <c r="E9" s="74" t="s">
        <v>399</v>
      </c>
      <c r="F9" s="74" t="s">
        <v>402</v>
      </c>
      <c r="G9" s="74" t="s">
        <v>382</v>
      </c>
      <c r="H9" s="74" t="s">
        <v>388</v>
      </c>
      <c r="I9" s="74" t="s">
        <v>368</v>
      </c>
      <c r="J9" s="74" t="s">
        <v>360</v>
      </c>
      <c r="K9" s="74" t="s">
        <v>403</v>
      </c>
      <c r="L9" s="74" t="s">
        <v>360</v>
      </c>
      <c r="M9" s="74" t="s">
        <v>399</v>
      </c>
      <c r="N9" s="74" t="s">
        <v>382</v>
      </c>
      <c r="O9" s="74" t="s">
        <v>360</v>
      </c>
      <c r="P9" s="74" t="s">
        <v>371</v>
      </c>
      <c r="Q9" s="74" t="s">
        <v>391</v>
      </c>
      <c r="R9" s="74" t="s">
        <v>375</v>
      </c>
      <c r="S9" s="74" t="s">
        <v>404</v>
      </c>
      <c r="T9" s="74" t="s">
        <v>395</v>
      </c>
      <c r="U9" s="74" t="s">
        <v>402</v>
      </c>
      <c r="V9" s="74" t="s">
        <v>385</v>
      </c>
      <c r="W9" s="74" t="s">
        <v>360</v>
      </c>
      <c r="X9" s="74" t="s">
        <v>360</v>
      </c>
      <c r="Y9" s="74" t="s">
        <v>360</v>
      </c>
      <c r="Z9" s="74" t="s">
        <v>360</v>
      </c>
      <c r="AA9" s="74" t="s">
        <v>360</v>
      </c>
      <c r="AB9" s="74" t="s">
        <v>360</v>
      </c>
      <c r="AC9" s="74" t="s">
        <v>392</v>
      </c>
      <c r="AD9" s="74" t="s">
        <v>360</v>
      </c>
      <c r="AE9" s="74" t="s">
        <v>395</v>
      </c>
      <c r="AF9" s="74" t="s">
        <v>360</v>
      </c>
      <c r="AG9" s="74" t="s">
        <v>360</v>
      </c>
      <c r="AH9" s="74" t="s">
        <v>360</v>
      </c>
      <c r="AI9" s="74" t="s">
        <v>360</v>
      </c>
      <c r="AJ9" s="74" t="s">
        <v>360</v>
      </c>
      <c r="AK9" s="74" t="s">
        <v>404</v>
      </c>
      <c r="AL9" s="74" t="s">
        <v>360</v>
      </c>
      <c r="AM9" s="74" t="s">
        <v>360</v>
      </c>
      <c r="AN9" s="74" t="s">
        <v>360</v>
      </c>
      <c r="AO9" s="74" t="s">
        <v>360</v>
      </c>
      <c r="AP9" s="74" t="s">
        <v>370</v>
      </c>
      <c r="AQ9" s="74" t="s">
        <v>360</v>
      </c>
    </row>
    <row r="10" spans="1:43" ht="27.6">
      <c r="A10" s="44" t="s">
        <v>114</v>
      </c>
      <c r="B10" s="44" t="s">
        <v>10</v>
      </c>
      <c r="C10" s="44" t="s">
        <v>11</v>
      </c>
      <c r="D10" s="74" t="s">
        <v>368</v>
      </c>
      <c r="E10" s="74" t="s">
        <v>401</v>
      </c>
      <c r="F10" s="74" t="s">
        <v>403</v>
      </c>
      <c r="G10" s="74" t="s">
        <v>394</v>
      </c>
      <c r="H10" s="74" t="s">
        <v>393</v>
      </c>
      <c r="I10" s="75" t="s">
        <v>405</v>
      </c>
      <c r="J10" s="74" t="s">
        <v>394</v>
      </c>
      <c r="K10" s="74" t="s">
        <v>362</v>
      </c>
      <c r="L10" s="74" t="s">
        <v>360</v>
      </c>
      <c r="M10" s="75" t="s">
        <v>444</v>
      </c>
      <c r="N10" s="74" t="s">
        <v>406</v>
      </c>
      <c r="O10" s="74" t="s">
        <v>360</v>
      </c>
      <c r="P10" s="74" t="s">
        <v>388</v>
      </c>
      <c r="Q10" s="74" t="s">
        <v>365</v>
      </c>
      <c r="R10" s="74" t="s">
        <v>406</v>
      </c>
      <c r="S10" s="74" t="s">
        <v>368</v>
      </c>
      <c r="T10" s="74" t="s">
        <v>394</v>
      </c>
      <c r="U10" s="74" t="s">
        <v>396</v>
      </c>
      <c r="V10" s="74" t="s">
        <v>407</v>
      </c>
      <c r="W10" s="75" t="s">
        <v>408</v>
      </c>
      <c r="X10" s="74" t="s">
        <v>360</v>
      </c>
      <c r="Y10" s="74" t="s">
        <v>360</v>
      </c>
      <c r="Z10" s="74" t="s">
        <v>360</v>
      </c>
      <c r="AA10" s="74" t="s">
        <v>360</v>
      </c>
      <c r="AB10" s="74" t="s">
        <v>360</v>
      </c>
      <c r="AC10" s="74" t="s">
        <v>387</v>
      </c>
      <c r="AD10" s="74" t="s">
        <v>360</v>
      </c>
      <c r="AE10" s="74" t="s">
        <v>360</v>
      </c>
      <c r="AF10" s="75" t="s">
        <v>409</v>
      </c>
      <c r="AG10" s="74" t="s">
        <v>360</v>
      </c>
      <c r="AH10" s="74" t="s">
        <v>360</v>
      </c>
      <c r="AI10" s="74" t="s">
        <v>360</v>
      </c>
      <c r="AJ10" s="74" t="s">
        <v>360</v>
      </c>
      <c r="AK10" s="74" t="s">
        <v>393</v>
      </c>
      <c r="AL10" s="74" t="s">
        <v>360</v>
      </c>
      <c r="AM10" s="74" t="s">
        <v>360</v>
      </c>
      <c r="AN10" s="74" t="s">
        <v>360</v>
      </c>
      <c r="AO10" s="74" t="s">
        <v>360</v>
      </c>
      <c r="AP10" s="74" t="s">
        <v>392</v>
      </c>
      <c r="AQ10" s="74" t="s">
        <v>360</v>
      </c>
    </row>
    <row r="11" spans="1:43" ht="27.6">
      <c r="A11" s="44" t="s">
        <v>114</v>
      </c>
      <c r="B11" s="44" t="s">
        <v>12</v>
      </c>
      <c r="C11" s="44" t="s">
        <v>13</v>
      </c>
      <c r="D11" s="74" t="s">
        <v>368</v>
      </c>
      <c r="E11" s="74" t="s">
        <v>402</v>
      </c>
      <c r="F11" s="74" t="s">
        <v>406</v>
      </c>
      <c r="G11" s="74" t="s">
        <v>370</v>
      </c>
      <c r="H11" s="74" t="s">
        <v>399</v>
      </c>
      <c r="I11" s="74" t="s">
        <v>364</v>
      </c>
      <c r="J11" s="74" t="s">
        <v>360</v>
      </c>
      <c r="K11" s="74" t="s">
        <v>394</v>
      </c>
      <c r="L11" s="74" t="s">
        <v>360</v>
      </c>
      <c r="M11" s="75" t="s">
        <v>846</v>
      </c>
      <c r="N11" s="74" t="s">
        <v>402</v>
      </c>
      <c r="O11" s="74" t="s">
        <v>360</v>
      </c>
      <c r="P11" s="74" t="s">
        <v>372</v>
      </c>
      <c r="Q11" s="74" t="s">
        <v>401</v>
      </c>
      <c r="R11" s="74" t="s">
        <v>399</v>
      </c>
      <c r="S11" s="74" t="s">
        <v>362</v>
      </c>
      <c r="T11" s="74" t="s">
        <v>385</v>
      </c>
      <c r="U11" s="74" t="s">
        <v>366</v>
      </c>
      <c r="V11" s="74" t="s">
        <v>410</v>
      </c>
      <c r="W11" s="75" t="s">
        <v>408</v>
      </c>
      <c r="X11" s="74" t="s">
        <v>360</v>
      </c>
      <c r="Y11" s="74" t="s">
        <v>360</v>
      </c>
      <c r="Z11" s="74" t="s">
        <v>360</v>
      </c>
      <c r="AA11" s="74" t="s">
        <v>360</v>
      </c>
      <c r="AB11" s="74" t="s">
        <v>360</v>
      </c>
      <c r="AC11" s="74" t="s">
        <v>365</v>
      </c>
      <c r="AD11" s="74" t="s">
        <v>360</v>
      </c>
      <c r="AE11" s="74" t="s">
        <v>360</v>
      </c>
      <c r="AF11" s="74" t="s">
        <v>360</v>
      </c>
      <c r="AG11" s="74" t="s">
        <v>360</v>
      </c>
      <c r="AH11" s="74" t="s">
        <v>360</v>
      </c>
      <c r="AI11" s="74" t="s">
        <v>360</v>
      </c>
      <c r="AJ11" s="74" t="s">
        <v>360</v>
      </c>
      <c r="AK11" s="74" t="s">
        <v>411</v>
      </c>
      <c r="AL11" s="74" t="s">
        <v>360</v>
      </c>
      <c r="AM11" s="74" t="s">
        <v>360</v>
      </c>
      <c r="AN11" s="74" t="s">
        <v>360</v>
      </c>
      <c r="AO11" s="74" t="s">
        <v>360</v>
      </c>
      <c r="AP11" s="74" t="s">
        <v>369</v>
      </c>
      <c r="AQ11" s="74" t="s">
        <v>360</v>
      </c>
    </row>
    <row r="12" spans="1:43" ht="27.6">
      <c r="A12" s="44" t="s">
        <v>114</v>
      </c>
      <c r="B12" s="44" t="s">
        <v>14</v>
      </c>
      <c r="C12" s="44" t="s">
        <v>15</v>
      </c>
      <c r="D12" s="74" t="s">
        <v>368</v>
      </c>
      <c r="E12" s="74" t="s">
        <v>404</v>
      </c>
      <c r="F12" s="74" t="s">
        <v>385</v>
      </c>
      <c r="G12" s="74" t="s">
        <v>382</v>
      </c>
      <c r="H12" s="74" t="s">
        <v>412</v>
      </c>
      <c r="I12" s="74" t="s">
        <v>364</v>
      </c>
      <c r="J12" s="74" t="s">
        <v>396</v>
      </c>
      <c r="K12" s="74" t="s">
        <v>364</v>
      </c>
      <c r="L12" s="74" t="s">
        <v>360</v>
      </c>
      <c r="M12" s="74" t="s">
        <v>364</v>
      </c>
      <c r="N12" s="74" t="s">
        <v>399</v>
      </c>
      <c r="O12" s="74" t="s">
        <v>360</v>
      </c>
      <c r="P12" s="74" t="s">
        <v>392</v>
      </c>
      <c r="Q12" s="74" t="s">
        <v>365</v>
      </c>
      <c r="R12" s="74" t="s">
        <v>403</v>
      </c>
      <c r="S12" s="75" t="s">
        <v>430</v>
      </c>
      <c r="T12" s="74" t="s">
        <v>394</v>
      </c>
      <c r="U12" s="74" t="s">
        <v>385</v>
      </c>
      <c r="V12" s="74" t="s">
        <v>364</v>
      </c>
      <c r="W12" s="74" t="s">
        <v>360</v>
      </c>
      <c r="X12" s="74" t="s">
        <v>360</v>
      </c>
      <c r="Y12" s="74" t="s">
        <v>360</v>
      </c>
      <c r="Z12" s="74" t="s">
        <v>394</v>
      </c>
      <c r="AA12" s="74" t="s">
        <v>395</v>
      </c>
      <c r="AB12" s="74" t="s">
        <v>360</v>
      </c>
      <c r="AC12" s="74" t="s">
        <v>382</v>
      </c>
      <c r="AD12" s="74" t="s">
        <v>360</v>
      </c>
      <c r="AE12" s="74" t="s">
        <v>364</v>
      </c>
      <c r="AF12" s="74" t="s">
        <v>360</v>
      </c>
      <c r="AG12" s="74" t="s">
        <v>360</v>
      </c>
      <c r="AH12" s="74" t="s">
        <v>360</v>
      </c>
      <c r="AI12" s="74" t="s">
        <v>365</v>
      </c>
      <c r="AJ12" s="74" t="s">
        <v>360</v>
      </c>
      <c r="AK12" s="74" t="s">
        <v>364</v>
      </c>
      <c r="AL12" s="74" t="s">
        <v>360</v>
      </c>
      <c r="AM12" s="74" t="s">
        <v>360</v>
      </c>
      <c r="AN12" s="74" t="s">
        <v>360</v>
      </c>
      <c r="AO12" s="74" t="s">
        <v>360</v>
      </c>
      <c r="AP12" s="74" t="s">
        <v>400</v>
      </c>
      <c r="AQ12" s="74" t="s">
        <v>360</v>
      </c>
    </row>
    <row r="13" spans="1:43" ht="27.6">
      <c r="A13" s="44" t="s">
        <v>114</v>
      </c>
      <c r="B13" s="44" t="s">
        <v>16</v>
      </c>
      <c r="C13" s="44" t="s">
        <v>17</v>
      </c>
      <c r="D13" s="75" t="s">
        <v>839</v>
      </c>
      <c r="E13" s="74" t="s">
        <v>365</v>
      </c>
      <c r="F13" s="74" t="s">
        <v>387</v>
      </c>
      <c r="G13" s="74" t="s">
        <v>387</v>
      </c>
      <c r="H13" s="74" t="s">
        <v>406</v>
      </c>
      <c r="I13" s="74" t="s">
        <v>412</v>
      </c>
      <c r="J13" s="74" t="s">
        <v>360</v>
      </c>
      <c r="K13" s="75" t="s">
        <v>414</v>
      </c>
      <c r="L13" s="74" t="s">
        <v>360</v>
      </c>
      <c r="M13" s="74" t="s">
        <v>368</v>
      </c>
      <c r="N13" s="74" t="s">
        <v>402</v>
      </c>
      <c r="O13" s="74" t="s">
        <v>360</v>
      </c>
      <c r="P13" s="74" t="s">
        <v>365</v>
      </c>
      <c r="Q13" s="74" t="s">
        <v>388</v>
      </c>
      <c r="R13" s="74" t="s">
        <v>404</v>
      </c>
      <c r="S13" s="74" t="s">
        <v>415</v>
      </c>
      <c r="T13" s="74" t="s">
        <v>411</v>
      </c>
      <c r="U13" s="74" t="s">
        <v>415</v>
      </c>
      <c r="V13" s="74" t="s">
        <v>368</v>
      </c>
      <c r="W13" s="74" t="s">
        <v>360</v>
      </c>
      <c r="X13" s="74" t="s">
        <v>360</v>
      </c>
      <c r="Y13" s="74" t="s">
        <v>360</v>
      </c>
      <c r="Z13" s="74" t="s">
        <v>360</v>
      </c>
      <c r="AA13" s="74" t="s">
        <v>360</v>
      </c>
      <c r="AB13" s="74" t="s">
        <v>360</v>
      </c>
      <c r="AC13" s="74" t="s">
        <v>415</v>
      </c>
      <c r="AD13" s="74" t="s">
        <v>406</v>
      </c>
      <c r="AE13" s="74" t="s">
        <v>360</v>
      </c>
      <c r="AF13" s="74" t="s">
        <v>360</v>
      </c>
      <c r="AG13" s="74" t="s">
        <v>360</v>
      </c>
      <c r="AH13" s="74" t="s">
        <v>360</v>
      </c>
      <c r="AI13" s="74" t="s">
        <v>396</v>
      </c>
      <c r="AJ13" s="74" t="s">
        <v>360</v>
      </c>
      <c r="AK13" s="74" t="s">
        <v>401</v>
      </c>
      <c r="AL13" s="74" t="s">
        <v>360</v>
      </c>
      <c r="AM13" s="74" t="s">
        <v>360</v>
      </c>
      <c r="AN13" s="74" t="s">
        <v>360</v>
      </c>
      <c r="AO13" s="74" t="s">
        <v>360</v>
      </c>
      <c r="AP13" s="74" t="s">
        <v>370</v>
      </c>
      <c r="AQ13" s="74" t="s">
        <v>360</v>
      </c>
    </row>
    <row r="14" spans="1:43">
      <c r="A14" s="44" t="s">
        <v>114</v>
      </c>
      <c r="B14" s="44" t="s">
        <v>18</v>
      </c>
      <c r="C14" s="44" t="s">
        <v>19</v>
      </c>
      <c r="D14" s="74" t="s">
        <v>368</v>
      </c>
      <c r="E14" s="74" t="s">
        <v>401</v>
      </c>
      <c r="F14" s="74" t="s">
        <v>406</v>
      </c>
      <c r="G14" s="74" t="s">
        <v>364</v>
      </c>
      <c r="H14" s="74" t="s">
        <v>411</v>
      </c>
      <c r="I14" s="75" t="s">
        <v>416</v>
      </c>
      <c r="J14" s="74" t="s">
        <v>412</v>
      </c>
      <c r="K14" s="75" t="s">
        <v>417</v>
      </c>
      <c r="L14" s="74" t="s">
        <v>360</v>
      </c>
      <c r="M14" s="74" t="s">
        <v>368</v>
      </c>
      <c r="N14" s="74" t="s">
        <v>411</v>
      </c>
      <c r="O14" s="74" t="s">
        <v>360</v>
      </c>
      <c r="P14" s="74" t="s">
        <v>401</v>
      </c>
      <c r="Q14" s="74" t="s">
        <v>402</v>
      </c>
      <c r="R14" s="74" t="s">
        <v>382</v>
      </c>
      <c r="S14" s="74" t="s">
        <v>368</v>
      </c>
      <c r="T14" s="74" t="s">
        <v>412</v>
      </c>
      <c r="U14" s="74" t="s">
        <v>391</v>
      </c>
      <c r="V14" s="74" t="s">
        <v>418</v>
      </c>
      <c r="W14" s="75" t="s">
        <v>419</v>
      </c>
      <c r="X14" s="74" t="s">
        <v>360</v>
      </c>
      <c r="Y14" s="74" t="s">
        <v>360</v>
      </c>
      <c r="Z14" s="74" t="s">
        <v>360</v>
      </c>
      <c r="AA14" s="74" t="s">
        <v>360</v>
      </c>
      <c r="AB14" s="74" t="s">
        <v>360</v>
      </c>
      <c r="AC14" s="74" t="s">
        <v>415</v>
      </c>
      <c r="AD14" s="74" t="s">
        <v>360</v>
      </c>
      <c r="AE14" s="75" t="s">
        <v>420</v>
      </c>
      <c r="AF14" s="74" t="s">
        <v>360</v>
      </c>
      <c r="AG14" s="74" t="s">
        <v>360</v>
      </c>
      <c r="AH14" s="74" t="s">
        <v>360</v>
      </c>
      <c r="AI14" s="75" t="s">
        <v>421</v>
      </c>
      <c r="AJ14" s="74" t="s">
        <v>360</v>
      </c>
      <c r="AK14" s="74" t="s">
        <v>364</v>
      </c>
      <c r="AL14" s="74" t="s">
        <v>360</v>
      </c>
      <c r="AM14" s="74" t="s">
        <v>360</v>
      </c>
      <c r="AN14" s="74" t="s">
        <v>360</v>
      </c>
      <c r="AO14" s="74" t="s">
        <v>360</v>
      </c>
      <c r="AP14" s="74" t="s">
        <v>395</v>
      </c>
      <c r="AQ14" s="74" t="s">
        <v>360</v>
      </c>
    </row>
    <row r="15" spans="1:43" ht="27.6">
      <c r="A15" s="44" t="s">
        <v>114</v>
      </c>
      <c r="B15" s="44" t="s">
        <v>20</v>
      </c>
      <c r="C15" s="44" t="s">
        <v>21</v>
      </c>
      <c r="D15" s="75" t="s">
        <v>840</v>
      </c>
      <c r="E15" s="74" t="s">
        <v>406</v>
      </c>
      <c r="F15" s="74" t="s">
        <v>415</v>
      </c>
      <c r="G15" s="74" t="s">
        <v>401</v>
      </c>
      <c r="H15" s="74" t="s">
        <v>395</v>
      </c>
      <c r="I15" s="74" t="s">
        <v>362</v>
      </c>
      <c r="J15" s="74" t="s">
        <v>360</v>
      </c>
      <c r="K15" s="74" t="s">
        <v>368</v>
      </c>
      <c r="L15" s="74" t="s">
        <v>360</v>
      </c>
      <c r="M15" s="74" t="s">
        <v>368</v>
      </c>
      <c r="N15" s="74" t="s">
        <v>402</v>
      </c>
      <c r="O15" s="74" t="s">
        <v>360</v>
      </c>
      <c r="P15" s="74" t="s">
        <v>382</v>
      </c>
      <c r="Q15" s="74" t="s">
        <v>382</v>
      </c>
      <c r="R15" s="74" t="s">
        <v>365</v>
      </c>
      <c r="S15" s="74" t="s">
        <v>368</v>
      </c>
      <c r="T15" s="74" t="s">
        <v>406</v>
      </c>
      <c r="U15" s="74" t="s">
        <v>404</v>
      </c>
      <c r="V15" s="74" t="s">
        <v>385</v>
      </c>
      <c r="W15" s="74" t="s">
        <v>368</v>
      </c>
      <c r="X15" s="74" t="s">
        <v>360</v>
      </c>
      <c r="Y15" s="74" t="s">
        <v>360</v>
      </c>
      <c r="Z15" s="74" t="s">
        <v>360</v>
      </c>
      <c r="AA15" s="74" t="s">
        <v>360</v>
      </c>
      <c r="AB15" s="74" t="s">
        <v>360</v>
      </c>
      <c r="AC15" s="74" t="s">
        <v>382</v>
      </c>
      <c r="AD15" s="74" t="s">
        <v>360</v>
      </c>
      <c r="AE15" s="74" t="s">
        <v>360</v>
      </c>
      <c r="AF15" s="74" t="s">
        <v>360</v>
      </c>
      <c r="AG15" s="74" t="s">
        <v>360</v>
      </c>
      <c r="AH15" s="74" t="s">
        <v>360</v>
      </c>
      <c r="AI15" s="74" t="s">
        <v>395</v>
      </c>
      <c r="AJ15" s="74" t="s">
        <v>360</v>
      </c>
      <c r="AK15" s="74" t="s">
        <v>362</v>
      </c>
      <c r="AL15" s="74" t="s">
        <v>360</v>
      </c>
      <c r="AM15" s="74" t="s">
        <v>360</v>
      </c>
      <c r="AN15" s="74" t="s">
        <v>360</v>
      </c>
      <c r="AO15" s="74" t="s">
        <v>360</v>
      </c>
      <c r="AP15" s="74" t="s">
        <v>387</v>
      </c>
      <c r="AQ15" s="74" t="s">
        <v>360</v>
      </c>
    </row>
    <row r="16" spans="1:43" ht="15" customHeight="1">
      <c r="A16" s="44" t="s">
        <v>114</v>
      </c>
      <c r="B16" s="44" t="s">
        <v>22</v>
      </c>
      <c r="C16" s="44" t="s">
        <v>23</v>
      </c>
      <c r="D16" s="74" t="s">
        <v>365</v>
      </c>
      <c r="E16" s="74" t="s">
        <v>387</v>
      </c>
      <c r="F16" s="74" t="s">
        <v>369</v>
      </c>
      <c r="G16" s="74" t="s">
        <v>379</v>
      </c>
      <c r="H16" s="74" t="s">
        <v>388</v>
      </c>
      <c r="I16" s="74" t="s">
        <v>385</v>
      </c>
      <c r="J16" s="74" t="s">
        <v>360</v>
      </c>
      <c r="K16" s="74" t="s">
        <v>365</v>
      </c>
      <c r="L16" s="74" t="s">
        <v>360</v>
      </c>
      <c r="M16" s="74" t="s">
        <v>412</v>
      </c>
      <c r="N16" s="74" t="s">
        <v>369</v>
      </c>
      <c r="O16" s="74" t="s">
        <v>360</v>
      </c>
      <c r="P16" s="74" t="s">
        <v>374</v>
      </c>
      <c r="Q16" s="74" t="s">
        <v>387</v>
      </c>
      <c r="R16" s="74" t="s">
        <v>379</v>
      </c>
      <c r="S16" s="74" t="s">
        <v>395</v>
      </c>
      <c r="T16" s="74" t="s">
        <v>382</v>
      </c>
      <c r="U16" s="74" t="s">
        <v>395</v>
      </c>
      <c r="V16" s="74" t="s">
        <v>362</v>
      </c>
      <c r="W16" s="74" t="s">
        <v>360</v>
      </c>
      <c r="X16" s="74" t="s">
        <v>360</v>
      </c>
      <c r="Y16" s="74" t="s">
        <v>360</v>
      </c>
      <c r="Z16" s="74" t="s">
        <v>360</v>
      </c>
      <c r="AA16" s="74" t="s">
        <v>360</v>
      </c>
      <c r="AB16" s="74" t="s">
        <v>360</v>
      </c>
      <c r="AC16" s="74" t="s">
        <v>379</v>
      </c>
      <c r="AD16" s="74" t="s">
        <v>360</v>
      </c>
      <c r="AE16" s="74" t="s">
        <v>360</v>
      </c>
      <c r="AF16" s="74" t="s">
        <v>360</v>
      </c>
      <c r="AG16" s="74" t="s">
        <v>360</v>
      </c>
      <c r="AH16" s="74" t="s">
        <v>360</v>
      </c>
      <c r="AI16" s="74" t="s">
        <v>380</v>
      </c>
      <c r="AJ16" s="74" t="s">
        <v>360</v>
      </c>
      <c r="AK16" s="74" t="s">
        <v>400</v>
      </c>
      <c r="AL16" s="74" t="s">
        <v>360</v>
      </c>
      <c r="AM16" s="74" t="s">
        <v>360</v>
      </c>
      <c r="AN16" s="74" t="s">
        <v>360</v>
      </c>
      <c r="AO16" s="74" t="s">
        <v>360</v>
      </c>
      <c r="AP16" s="74" t="s">
        <v>402</v>
      </c>
      <c r="AQ16" s="74" t="s">
        <v>360</v>
      </c>
    </row>
    <row r="17" spans="1:43">
      <c r="A17" s="44" t="s">
        <v>114</v>
      </c>
      <c r="B17" s="44" t="s">
        <v>24</v>
      </c>
      <c r="C17" s="44" t="s">
        <v>25</v>
      </c>
      <c r="D17" s="74" t="s">
        <v>392</v>
      </c>
      <c r="E17" s="74" t="s">
        <v>401</v>
      </c>
      <c r="F17" s="74" t="s">
        <v>400</v>
      </c>
      <c r="G17" s="74" t="s">
        <v>391</v>
      </c>
      <c r="H17" s="74" t="s">
        <v>375</v>
      </c>
      <c r="I17" s="74" t="s">
        <v>396</v>
      </c>
      <c r="J17" s="74" t="s">
        <v>360</v>
      </c>
      <c r="K17" s="74" t="s">
        <v>370</v>
      </c>
      <c r="L17" s="74" t="s">
        <v>360</v>
      </c>
      <c r="M17" s="74" t="s">
        <v>382</v>
      </c>
      <c r="N17" s="74" t="s">
        <v>379</v>
      </c>
      <c r="O17" s="74" t="s">
        <v>360</v>
      </c>
      <c r="P17" s="74" t="s">
        <v>371</v>
      </c>
      <c r="Q17" s="74" t="s">
        <v>378</v>
      </c>
      <c r="R17" s="74" t="s">
        <v>373</v>
      </c>
      <c r="S17" s="74" t="s">
        <v>371</v>
      </c>
      <c r="T17" s="74" t="s">
        <v>392</v>
      </c>
      <c r="U17" s="74" t="s">
        <v>402</v>
      </c>
      <c r="V17" s="74" t="s">
        <v>391</v>
      </c>
      <c r="W17" s="74" t="s">
        <v>360</v>
      </c>
      <c r="X17" s="74" t="s">
        <v>360</v>
      </c>
      <c r="Y17" s="74" t="s">
        <v>360</v>
      </c>
      <c r="Z17" s="74" t="s">
        <v>360</v>
      </c>
      <c r="AA17" s="74" t="s">
        <v>360</v>
      </c>
      <c r="AB17" s="74" t="s">
        <v>360</v>
      </c>
      <c r="AC17" s="74" t="s">
        <v>369</v>
      </c>
      <c r="AD17" s="74" t="s">
        <v>360</v>
      </c>
      <c r="AE17" s="74" t="s">
        <v>360</v>
      </c>
      <c r="AF17" s="74" t="s">
        <v>360</v>
      </c>
      <c r="AG17" s="74" t="s">
        <v>360</v>
      </c>
      <c r="AH17" s="74" t="s">
        <v>360</v>
      </c>
      <c r="AI17" s="74" t="s">
        <v>360</v>
      </c>
      <c r="AJ17" s="74" t="s">
        <v>360</v>
      </c>
      <c r="AK17" s="74" t="s">
        <v>370</v>
      </c>
      <c r="AL17" s="74" t="s">
        <v>360</v>
      </c>
      <c r="AM17" s="74" t="s">
        <v>360</v>
      </c>
      <c r="AN17" s="74" t="s">
        <v>360</v>
      </c>
      <c r="AO17" s="74" t="s">
        <v>360</v>
      </c>
      <c r="AP17" s="74" t="s">
        <v>360</v>
      </c>
      <c r="AQ17" s="74" t="s">
        <v>360</v>
      </c>
    </row>
    <row r="18" spans="1:43">
      <c r="A18" s="44" t="s">
        <v>114</v>
      </c>
      <c r="B18" s="44" t="s">
        <v>26</v>
      </c>
      <c r="C18" s="44" t="s">
        <v>27</v>
      </c>
      <c r="D18" s="74" t="s">
        <v>415</v>
      </c>
      <c r="E18" s="74" t="s">
        <v>399</v>
      </c>
      <c r="F18" s="74" t="s">
        <v>400</v>
      </c>
      <c r="G18" s="74" t="s">
        <v>371</v>
      </c>
      <c r="H18" s="74" t="s">
        <v>400</v>
      </c>
      <c r="I18" s="74" t="s">
        <v>404</v>
      </c>
      <c r="J18" s="74" t="s">
        <v>360</v>
      </c>
      <c r="K18" s="74" t="s">
        <v>365</v>
      </c>
      <c r="L18" s="74" t="s">
        <v>360</v>
      </c>
      <c r="M18" s="74" t="s">
        <v>385</v>
      </c>
      <c r="N18" s="74" t="s">
        <v>365</v>
      </c>
      <c r="O18" s="74" t="s">
        <v>360</v>
      </c>
      <c r="P18" s="74" t="s">
        <v>372</v>
      </c>
      <c r="Q18" s="74" t="s">
        <v>387</v>
      </c>
      <c r="R18" s="74" t="s">
        <v>371</v>
      </c>
      <c r="S18" s="74" t="s">
        <v>404</v>
      </c>
      <c r="T18" s="74" t="s">
        <v>406</v>
      </c>
      <c r="U18" s="74" t="s">
        <v>412</v>
      </c>
      <c r="V18" s="74" t="s">
        <v>406</v>
      </c>
      <c r="W18" s="74" t="s">
        <v>404</v>
      </c>
      <c r="X18" s="74" t="s">
        <v>360</v>
      </c>
      <c r="Y18" s="74" t="s">
        <v>360</v>
      </c>
      <c r="Z18" s="74" t="s">
        <v>360</v>
      </c>
      <c r="AA18" s="74" t="s">
        <v>395</v>
      </c>
      <c r="AB18" s="74" t="s">
        <v>360</v>
      </c>
      <c r="AC18" s="74" t="s">
        <v>392</v>
      </c>
      <c r="AD18" s="74" t="s">
        <v>360</v>
      </c>
      <c r="AE18" s="74" t="s">
        <v>360</v>
      </c>
      <c r="AF18" s="74" t="s">
        <v>360</v>
      </c>
      <c r="AG18" s="74" t="s">
        <v>360</v>
      </c>
      <c r="AH18" s="74" t="s">
        <v>360</v>
      </c>
      <c r="AI18" s="74" t="s">
        <v>360</v>
      </c>
      <c r="AJ18" s="74" t="s">
        <v>360</v>
      </c>
      <c r="AK18" s="74" t="s">
        <v>395</v>
      </c>
      <c r="AL18" s="74" t="s">
        <v>360</v>
      </c>
      <c r="AM18" s="74" t="s">
        <v>360</v>
      </c>
      <c r="AN18" s="74" t="s">
        <v>360</v>
      </c>
      <c r="AO18" s="74" t="s">
        <v>360</v>
      </c>
      <c r="AP18" s="74" t="s">
        <v>380</v>
      </c>
      <c r="AQ18" s="74" t="s">
        <v>360</v>
      </c>
    </row>
    <row r="19" spans="1:43" ht="27.6">
      <c r="A19" s="44" t="s">
        <v>114</v>
      </c>
      <c r="B19" s="44" t="s">
        <v>28</v>
      </c>
      <c r="C19" s="44" t="s">
        <v>29</v>
      </c>
      <c r="D19" s="75" t="s">
        <v>841</v>
      </c>
      <c r="E19" s="74" t="s">
        <v>415</v>
      </c>
      <c r="F19" s="74" t="s">
        <v>391</v>
      </c>
      <c r="G19" s="74" t="s">
        <v>385</v>
      </c>
      <c r="H19" s="74" t="s">
        <v>364</v>
      </c>
      <c r="I19" s="75" t="s">
        <v>422</v>
      </c>
      <c r="J19" s="74" t="s">
        <v>360</v>
      </c>
      <c r="K19" s="75" t="s">
        <v>423</v>
      </c>
      <c r="L19" s="74" t="s">
        <v>360</v>
      </c>
      <c r="M19" s="74" t="s">
        <v>364</v>
      </c>
      <c r="N19" s="74" t="s">
        <v>401</v>
      </c>
      <c r="O19" s="74" t="s">
        <v>360</v>
      </c>
      <c r="P19" s="74" t="s">
        <v>370</v>
      </c>
      <c r="Q19" s="74" t="s">
        <v>370</v>
      </c>
      <c r="R19" s="74" t="s">
        <v>392</v>
      </c>
      <c r="S19" s="75" t="s">
        <v>862</v>
      </c>
      <c r="T19" s="74" t="s">
        <v>425</v>
      </c>
      <c r="U19" s="74" t="s">
        <v>366</v>
      </c>
      <c r="V19" s="74" t="s">
        <v>426</v>
      </c>
      <c r="W19" s="75" t="s">
        <v>427</v>
      </c>
      <c r="X19" s="74" t="s">
        <v>360</v>
      </c>
      <c r="Y19" s="74" t="s">
        <v>360</v>
      </c>
      <c r="Z19" s="74" t="s">
        <v>360</v>
      </c>
      <c r="AA19" s="74" t="s">
        <v>391</v>
      </c>
      <c r="AB19" s="74" t="s">
        <v>360</v>
      </c>
      <c r="AC19" s="74" t="s">
        <v>406</v>
      </c>
      <c r="AD19" s="74" t="s">
        <v>360</v>
      </c>
      <c r="AE19" s="74" t="s">
        <v>360</v>
      </c>
      <c r="AF19" s="74" t="s">
        <v>360</v>
      </c>
      <c r="AG19" s="74" t="s">
        <v>360</v>
      </c>
      <c r="AH19" s="74" t="s">
        <v>360</v>
      </c>
      <c r="AI19" s="74" t="s">
        <v>360</v>
      </c>
      <c r="AJ19" s="74" t="s">
        <v>360</v>
      </c>
      <c r="AK19" s="74" t="s">
        <v>401</v>
      </c>
      <c r="AL19" s="74" t="s">
        <v>360</v>
      </c>
      <c r="AM19" s="74" t="s">
        <v>360</v>
      </c>
      <c r="AN19" s="74" t="s">
        <v>360</v>
      </c>
      <c r="AO19" s="74" t="s">
        <v>360</v>
      </c>
      <c r="AP19" s="74" t="s">
        <v>400</v>
      </c>
      <c r="AQ19" s="74" t="s">
        <v>360</v>
      </c>
    </row>
    <row r="20" spans="1:43">
      <c r="A20" s="44" t="s">
        <v>114</v>
      </c>
      <c r="B20" s="44" t="s">
        <v>30</v>
      </c>
      <c r="C20" s="44" t="s">
        <v>31</v>
      </c>
      <c r="D20" s="74" t="s">
        <v>374</v>
      </c>
      <c r="E20" s="74" t="s">
        <v>370</v>
      </c>
      <c r="F20" s="74" t="s">
        <v>371</v>
      </c>
      <c r="G20" s="74" t="s">
        <v>371</v>
      </c>
      <c r="H20" s="74" t="s">
        <v>375</v>
      </c>
      <c r="I20" s="74" t="s">
        <v>370</v>
      </c>
      <c r="J20" s="74" t="s">
        <v>360</v>
      </c>
      <c r="K20" s="74" t="s">
        <v>380</v>
      </c>
      <c r="L20" s="74" t="s">
        <v>360</v>
      </c>
      <c r="M20" s="74" t="s">
        <v>369</v>
      </c>
      <c r="N20" s="74" t="s">
        <v>378</v>
      </c>
      <c r="O20" s="74" t="s">
        <v>360</v>
      </c>
      <c r="P20" s="74" t="s">
        <v>375</v>
      </c>
      <c r="Q20" s="74" t="s">
        <v>374</v>
      </c>
      <c r="R20" s="74" t="s">
        <v>371</v>
      </c>
      <c r="S20" s="74" t="s">
        <v>375</v>
      </c>
      <c r="T20" s="74" t="s">
        <v>395</v>
      </c>
      <c r="U20" s="74" t="s">
        <v>371</v>
      </c>
      <c r="V20" s="74" t="s">
        <v>400</v>
      </c>
      <c r="W20" s="74" t="s">
        <v>360</v>
      </c>
      <c r="X20" s="74" t="s">
        <v>360</v>
      </c>
      <c r="Y20" s="74" t="s">
        <v>360</v>
      </c>
      <c r="Z20" s="74" t="s">
        <v>360</v>
      </c>
      <c r="AA20" s="74" t="s">
        <v>360</v>
      </c>
      <c r="AB20" s="74" t="s">
        <v>360</v>
      </c>
      <c r="AC20" s="74" t="s">
        <v>372</v>
      </c>
      <c r="AD20" s="74" t="s">
        <v>360</v>
      </c>
      <c r="AE20" s="74" t="s">
        <v>360</v>
      </c>
      <c r="AF20" s="74" t="s">
        <v>360</v>
      </c>
      <c r="AG20" s="74" t="s">
        <v>360</v>
      </c>
      <c r="AH20" s="74" t="s">
        <v>360</v>
      </c>
      <c r="AI20" s="74" t="s">
        <v>372</v>
      </c>
      <c r="AJ20" s="74" t="s">
        <v>360</v>
      </c>
      <c r="AK20" s="74" t="s">
        <v>372</v>
      </c>
      <c r="AL20" s="74" t="s">
        <v>360</v>
      </c>
      <c r="AM20" s="74" t="s">
        <v>360</v>
      </c>
      <c r="AN20" s="74" t="s">
        <v>360</v>
      </c>
      <c r="AO20" s="74" t="s">
        <v>360</v>
      </c>
      <c r="AP20" s="74" t="s">
        <v>374</v>
      </c>
      <c r="AQ20" s="74" t="s">
        <v>360</v>
      </c>
    </row>
    <row r="21" spans="1:43">
      <c r="A21" s="44" t="s">
        <v>114</v>
      </c>
      <c r="B21" s="44" t="s">
        <v>32</v>
      </c>
      <c r="C21" s="44" t="s">
        <v>33</v>
      </c>
      <c r="D21" s="74" t="s">
        <v>388</v>
      </c>
      <c r="E21" s="74" t="s">
        <v>365</v>
      </c>
      <c r="F21" s="74" t="s">
        <v>365</v>
      </c>
      <c r="G21" s="74" t="s">
        <v>400</v>
      </c>
      <c r="H21" s="74" t="s">
        <v>400</v>
      </c>
      <c r="I21" s="74" t="s">
        <v>428</v>
      </c>
      <c r="J21" s="74" t="s">
        <v>360</v>
      </c>
      <c r="K21" s="74" t="s">
        <v>412</v>
      </c>
      <c r="L21" s="74" t="s">
        <v>360</v>
      </c>
      <c r="M21" s="74" t="s">
        <v>368</v>
      </c>
      <c r="N21" s="74" t="s">
        <v>406</v>
      </c>
      <c r="O21" s="74" t="s">
        <v>360</v>
      </c>
      <c r="P21" s="74" t="s">
        <v>375</v>
      </c>
      <c r="Q21" s="74" t="s">
        <v>379</v>
      </c>
      <c r="R21" s="74" t="s">
        <v>373</v>
      </c>
      <c r="S21" s="74" t="s">
        <v>415</v>
      </c>
      <c r="T21" s="74" t="s">
        <v>401</v>
      </c>
      <c r="U21" s="74" t="s">
        <v>387</v>
      </c>
      <c r="V21" s="74" t="s">
        <v>404</v>
      </c>
      <c r="W21" s="74" t="s">
        <v>360</v>
      </c>
      <c r="X21" s="74" t="s">
        <v>360</v>
      </c>
      <c r="Y21" s="74" t="s">
        <v>360</v>
      </c>
      <c r="Z21" s="74" t="s">
        <v>360</v>
      </c>
      <c r="AA21" s="74" t="s">
        <v>360</v>
      </c>
      <c r="AB21" s="74" t="s">
        <v>360</v>
      </c>
      <c r="AC21" s="74" t="s">
        <v>400</v>
      </c>
      <c r="AD21" s="74" t="s">
        <v>360</v>
      </c>
      <c r="AE21" s="74" t="s">
        <v>360</v>
      </c>
      <c r="AF21" s="74" t="s">
        <v>360</v>
      </c>
      <c r="AG21" s="74" t="s">
        <v>360</v>
      </c>
      <c r="AH21" s="74" t="s">
        <v>360</v>
      </c>
      <c r="AI21" s="74" t="s">
        <v>360</v>
      </c>
      <c r="AJ21" s="74" t="s">
        <v>360</v>
      </c>
      <c r="AK21" s="74" t="s">
        <v>392</v>
      </c>
      <c r="AL21" s="74" t="s">
        <v>360</v>
      </c>
      <c r="AM21" s="74" t="s">
        <v>360</v>
      </c>
      <c r="AN21" s="74" t="s">
        <v>360</v>
      </c>
      <c r="AO21" s="74" t="s">
        <v>360</v>
      </c>
      <c r="AP21" s="74" t="s">
        <v>369</v>
      </c>
      <c r="AQ21" s="74" t="s">
        <v>360</v>
      </c>
    </row>
    <row r="22" spans="1:43" ht="27.6">
      <c r="A22" s="44" t="s">
        <v>114</v>
      </c>
      <c r="B22" s="44" t="s">
        <v>34</v>
      </c>
      <c r="C22" s="44" t="s">
        <v>35</v>
      </c>
      <c r="D22" s="74" t="s">
        <v>368</v>
      </c>
      <c r="E22" s="74" t="s">
        <v>415</v>
      </c>
      <c r="F22" s="74" t="s">
        <v>415</v>
      </c>
      <c r="G22" s="74" t="s">
        <v>402</v>
      </c>
      <c r="H22" s="74" t="s">
        <v>366</v>
      </c>
      <c r="I22" s="75" t="s">
        <v>429</v>
      </c>
      <c r="J22" s="74" t="s">
        <v>360</v>
      </c>
      <c r="K22" s="74" t="s">
        <v>430</v>
      </c>
      <c r="L22" s="74" t="s">
        <v>360</v>
      </c>
      <c r="M22" s="75" t="s">
        <v>847</v>
      </c>
      <c r="N22" s="74" t="s">
        <v>402</v>
      </c>
      <c r="O22" s="74" t="s">
        <v>360</v>
      </c>
      <c r="P22" s="74" t="s">
        <v>370</v>
      </c>
      <c r="Q22" s="74" t="s">
        <v>402</v>
      </c>
      <c r="R22" s="74" t="s">
        <v>406</v>
      </c>
      <c r="S22" s="74" t="s">
        <v>406</v>
      </c>
      <c r="T22" s="74" t="s">
        <v>415</v>
      </c>
      <c r="U22" s="74" t="s">
        <v>385</v>
      </c>
      <c r="V22" s="74" t="s">
        <v>401</v>
      </c>
      <c r="W22" s="74" t="s">
        <v>364</v>
      </c>
      <c r="X22" s="74" t="s">
        <v>360</v>
      </c>
      <c r="Y22" s="74" t="s">
        <v>360</v>
      </c>
      <c r="Z22" s="74" t="s">
        <v>360</v>
      </c>
      <c r="AA22" s="74" t="s">
        <v>360</v>
      </c>
      <c r="AB22" s="74" t="s">
        <v>360</v>
      </c>
      <c r="AC22" s="74" t="s">
        <v>369</v>
      </c>
      <c r="AD22" s="74" t="s">
        <v>360</v>
      </c>
      <c r="AE22" s="74" t="s">
        <v>360</v>
      </c>
      <c r="AF22" s="74" t="s">
        <v>360</v>
      </c>
      <c r="AG22" s="74" t="s">
        <v>360</v>
      </c>
      <c r="AH22" s="74" t="s">
        <v>360</v>
      </c>
      <c r="AI22" s="74" t="s">
        <v>388</v>
      </c>
      <c r="AJ22" s="74" t="s">
        <v>360</v>
      </c>
      <c r="AK22" s="74" t="s">
        <v>400</v>
      </c>
      <c r="AL22" s="74" t="s">
        <v>360</v>
      </c>
      <c r="AM22" s="74" t="s">
        <v>360</v>
      </c>
      <c r="AN22" s="74" t="s">
        <v>360</v>
      </c>
      <c r="AO22" s="74" t="s">
        <v>360</v>
      </c>
      <c r="AP22" s="74" t="s">
        <v>369</v>
      </c>
      <c r="AQ22" s="74" t="s">
        <v>360</v>
      </c>
    </row>
    <row r="23" spans="1:43">
      <c r="A23" s="44" t="s">
        <v>114</v>
      </c>
      <c r="B23" s="44" t="s">
        <v>36</v>
      </c>
      <c r="C23" s="44" t="s">
        <v>37</v>
      </c>
      <c r="D23" s="74" t="s">
        <v>374</v>
      </c>
      <c r="E23" s="74" t="s">
        <v>400</v>
      </c>
      <c r="F23" s="74" t="s">
        <v>375</v>
      </c>
      <c r="G23" s="74" t="s">
        <v>392</v>
      </c>
      <c r="H23" s="74" t="s">
        <v>374</v>
      </c>
      <c r="I23" s="74" t="s">
        <v>387</v>
      </c>
      <c r="J23" s="74" t="s">
        <v>360</v>
      </c>
      <c r="K23" s="74" t="s">
        <v>379</v>
      </c>
      <c r="L23" s="74" t="s">
        <v>360</v>
      </c>
      <c r="M23" s="74" t="s">
        <v>388</v>
      </c>
      <c r="N23" s="74" t="s">
        <v>374</v>
      </c>
      <c r="O23" s="74" t="s">
        <v>360</v>
      </c>
      <c r="P23" s="74" t="s">
        <v>372</v>
      </c>
      <c r="Q23" s="74" t="s">
        <v>371</v>
      </c>
      <c r="R23" s="74" t="s">
        <v>373</v>
      </c>
      <c r="S23" s="74" t="s">
        <v>372</v>
      </c>
      <c r="T23" s="74" t="s">
        <v>392</v>
      </c>
      <c r="U23" s="74" t="s">
        <v>369</v>
      </c>
      <c r="V23" s="74" t="s">
        <v>399</v>
      </c>
      <c r="W23" s="74" t="s">
        <v>360</v>
      </c>
      <c r="X23" s="74" t="s">
        <v>360</v>
      </c>
      <c r="Y23" s="74" t="s">
        <v>360</v>
      </c>
      <c r="Z23" s="74" t="s">
        <v>360</v>
      </c>
      <c r="AA23" s="74" t="s">
        <v>360</v>
      </c>
      <c r="AB23" s="74" t="s">
        <v>360</v>
      </c>
      <c r="AC23" s="74" t="s">
        <v>371</v>
      </c>
      <c r="AD23" s="74" t="s">
        <v>360</v>
      </c>
      <c r="AE23" s="74" t="s">
        <v>360</v>
      </c>
      <c r="AF23" s="74" t="s">
        <v>360</v>
      </c>
      <c r="AG23" s="74" t="s">
        <v>360</v>
      </c>
      <c r="AH23" s="74" t="s">
        <v>360</v>
      </c>
      <c r="AI23" s="74" t="s">
        <v>360</v>
      </c>
      <c r="AJ23" s="74" t="s">
        <v>360</v>
      </c>
      <c r="AK23" s="74" t="s">
        <v>379</v>
      </c>
      <c r="AL23" s="74" t="s">
        <v>360</v>
      </c>
      <c r="AM23" s="74" t="s">
        <v>360</v>
      </c>
      <c r="AN23" s="74" t="s">
        <v>360</v>
      </c>
      <c r="AO23" s="74" t="s">
        <v>360</v>
      </c>
      <c r="AP23" s="74" t="s">
        <v>374</v>
      </c>
      <c r="AQ23" s="74" t="s">
        <v>360</v>
      </c>
    </row>
    <row r="24" spans="1:43">
      <c r="A24" s="44" t="s">
        <v>114</v>
      </c>
      <c r="B24" s="44" t="s">
        <v>38</v>
      </c>
      <c r="C24" s="44" t="s">
        <v>39</v>
      </c>
      <c r="D24" s="74" t="s">
        <v>365</v>
      </c>
      <c r="E24" s="74" t="s">
        <v>400</v>
      </c>
      <c r="F24" s="74" t="s">
        <v>375</v>
      </c>
      <c r="G24" s="74" t="s">
        <v>380</v>
      </c>
      <c r="H24" s="74" t="s">
        <v>371</v>
      </c>
      <c r="I24" s="74" t="s">
        <v>388</v>
      </c>
      <c r="J24" s="74" t="s">
        <v>360</v>
      </c>
      <c r="K24" s="74" t="s">
        <v>369</v>
      </c>
      <c r="L24" s="74" t="s">
        <v>360</v>
      </c>
      <c r="M24" s="74" t="s">
        <v>392</v>
      </c>
      <c r="N24" s="74" t="s">
        <v>380</v>
      </c>
      <c r="O24" s="74" t="s">
        <v>360</v>
      </c>
      <c r="P24" s="74" t="s">
        <v>379</v>
      </c>
      <c r="Q24" s="74" t="s">
        <v>372</v>
      </c>
      <c r="R24" s="74" t="s">
        <v>402</v>
      </c>
      <c r="S24" s="74" t="s">
        <v>378</v>
      </c>
      <c r="T24" s="74" t="s">
        <v>415</v>
      </c>
      <c r="U24" s="74" t="s">
        <v>379</v>
      </c>
      <c r="V24" s="74" t="s">
        <v>365</v>
      </c>
      <c r="W24" s="74" t="s">
        <v>360</v>
      </c>
      <c r="X24" s="74" t="s">
        <v>360</v>
      </c>
      <c r="Y24" s="74" t="s">
        <v>360</v>
      </c>
      <c r="Z24" s="74" t="s">
        <v>360</v>
      </c>
      <c r="AA24" s="74" t="s">
        <v>360</v>
      </c>
      <c r="AB24" s="74" t="s">
        <v>372</v>
      </c>
      <c r="AC24" s="74" t="s">
        <v>369</v>
      </c>
      <c r="AD24" s="74" t="s">
        <v>360</v>
      </c>
      <c r="AE24" s="74" t="s">
        <v>360</v>
      </c>
      <c r="AF24" s="74" t="s">
        <v>360</v>
      </c>
      <c r="AG24" s="74" t="s">
        <v>360</v>
      </c>
      <c r="AH24" s="74" t="s">
        <v>360</v>
      </c>
      <c r="AI24" s="74" t="s">
        <v>369</v>
      </c>
      <c r="AJ24" s="74" t="s">
        <v>360</v>
      </c>
      <c r="AK24" s="74" t="s">
        <v>432</v>
      </c>
      <c r="AL24" s="74" t="s">
        <v>360</v>
      </c>
      <c r="AM24" s="74" t="s">
        <v>360</v>
      </c>
      <c r="AN24" s="74" t="s">
        <v>360</v>
      </c>
      <c r="AO24" s="74" t="s">
        <v>360</v>
      </c>
      <c r="AP24" s="74" t="s">
        <v>374</v>
      </c>
      <c r="AQ24" s="74" t="s">
        <v>360</v>
      </c>
    </row>
    <row r="25" spans="1:43">
      <c r="A25" s="44" t="s">
        <v>114</v>
      </c>
      <c r="B25" s="44" t="s">
        <v>40</v>
      </c>
      <c r="C25" s="44" t="s">
        <v>41</v>
      </c>
      <c r="D25" s="74" t="s">
        <v>371</v>
      </c>
      <c r="E25" s="74" t="s">
        <v>400</v>
      </c>
      <c r="F25" s="74" t="s">
        <v>374</v>
      </c>
      <c r="G25" s="74" t="s">
        <v>400</v>
      </c>
      <c r="H25" s="74" t="s">
        <v>382</v>
      </c>
      <c r="I25" s="74" t="s">
        <v>368</v>
      </c>
      <c r="J25" s="74" t="s">
        <v>368</v>
      </c>
      <c r="K25" s="74" t="s">
        <v>364</v>
      </c>
      <c r="L25" s="74" t="s">
        <v>360</v>
      </c>
      <c r="M25" s="74" t="s">
        <v>412</v>
      </c>
      <c r="N25" s="74" t="s">
        <v>365</v>
      </c>
      <c r="O25" s="74" t="s">
        <v>360</v>
      </c>
      <c r="P25" s="74" t="s">
        <v>400</v>
      </c>
      <c r="Q25" s="74" t="s">
        <v>392</v>
      </c>
      <c r="R25" s="74" t="s">
        <v>411</v>
      </c>
      <c r="S25" s="74" t="s">
        <v>362</v>
      </c>
      <c r="T25" s="74" t="s">
        <v>395</v>
      </c>
      <c r="U25" s="74" t="s">
        <v>403</v>
      </c>
      <c r="V25" s="74" t="s">
        <v>393</v>
      </c>
      <c r="W25" s="74" t="s">
        <v>360</v>
      </c>
      <c r="X25" s="74" t="s">
        <v>360</v>
      </c>
      <c r="Y25" s="74" t="s">
        <v>360</v>
      </c>
      <c r="Z25" s="74" t="s">
        <v>360</v>
      </c>
      <c r="AA25" s="74" t="s">
        <v>360</v>
      </c>
      <c r="AB25" s="74" t="s">
        <v>360</v>
      </c>
      <c r="AC25" s="74" t="s">
        <v>388</v>
      </c>
      <c r="AD25" s="74" t="s">
        <v>360</v>
      </c>
      <c r="AE25" s="74" t="s">
        <v>362</v>
      </c>
      <c r="AF25" s="74" t="s">
        <v>360</v>
      </c>
      <c r="AG25" s="74" t="s">
        <v>360</v>
      </c>
      <c r="AH25" s="74" t="s">
        <v>360</v>
      </c>
      <c r="AI25" s="74" t="s">
        <v>360</v>
      </c>
      <c r="AJ25" s="74" t="s">
        <v>360</v>
      </c>
      <c r="AK25" s="74" t="s">
        <v>403</v>
      </c>
      <c r="AL25" s="74" t="s">
        <v>360</v>
      </c>
      <c r="AM25" s="74" t="s">
        <v>360</v>
      </c>
      <c r="AN25" s="74" t="s">
        <v>360</v>
      </c>
      <c r="AO25" s="74" t="s">
        <v>360</v>
      </c>
      <c r="AP25" s="74" t="s">
        <v>379</v>
      </c>
      <c r="AQ25" s="74" t="s">
        <v>360</v>
      </c>
    </row>
    <row r="26" spans="1:43" ht="27.6">
      <c r="A26" s="44" t="s">
        <v>114</v>
      </c>
      <c r="B26" s="44" t="s">
        <v>42</v>
      </c>
      <c r="C26" s="44" t="s">
        <v>43</v>
      </c>
      <c r="D26" s="74" t="s">
        <v>368</v>
      </c>
      <c r="E26" s="74" t="s">
        <v>387</v>
      </c>
      <c r="F26" s="74" t="s">
        <v>401</v>
      </c>
      <c r="G26" s="74" t="s">
        <v>387</v>
      </c>
      <c r="H26" s="74" t="s">
        <v>406</v>
      </c>
      <c r="I26" s="74" t="s">
        <v>403</v>
      </c>
      <c r="J26" s="74" t="s">
        <v>396</v>
      </c>
      <c r="K26" s="74" t="s">
        <v>362</v>
      </c>
      <c r="L26" s="74" t="s">
        <v>360</v>
      </c>
      <c r="M26" s="75" t="s">
        <v>456</v>
      </c>
      <c r="N26" s="74" t="s">
        <v>406</v>
      </c>
      <c r="O26" s="74" t="s">
        <v>360</v>
      </c>
      <c r="P26" s="74" t="s">
        <v>379</v>
      </c>
      <c r="Q26" s="74" t="s">
        <v>392</v>
      </c>
      <c r="R26" s="74" t="s">
        <v>366</v>
      </c>
      <c r="S26" s="75" t="s">
        <v>863</v>
      </c>
      <c r="T26" s="74" t="s">
        <v>366</v>
      </c>
      <c r="U26" s="74" t="s">
        <v>391</v>
      </c>
      <c r="V26" s="74" t="s">
        <v>394</v>
      </c>
      <c r="W26" s="74" t="s">
        <v>360</v>
      </c>
      <c r="X26" s="74" t="s">
        <v>360</v>
      </c>
      <c r="Y26" s="74" t="s">
        <v>433</v>
      </c>
      <c r="Z26" s="74" t="s">
        <v>360</v>
      </c>
      <c r="AA26" s="74" t="s">
        <v>392</v>
      </c>
      <c r="AB26" s="74" t="s">
        <v>360</v>
      </c>
      <c r="AC26" s="74" t="s">
        <v>371</v>
      </c>
      <c r="AD26" s="74" t="s">
        <v>360</v>
      </c>
      <c r="AE26" s="74" t="s">
        <v>360</v>
      </c>
      <c r="AF26" s="74" t="s">
        <v>360</v>
      </c>
      <c r="AG26" s="74" t="s">
        <v>360</v>
      </c>
      <c r="AH26" s="74" t="s">
        <v>360</v>
      </c>
      <c r="AI26" s="74" t="s">
        <v>360</v>
      </c>
      <c r="AJ26" s="74" t="s">
        <v>360</v>
      </c>
      <c r="AK26" s="74" t="s">
        <v>385</v>
      </c>
      <c r="AL26" s="74" t="s">
        <v>360</v>
      </c>
      <c r="AM26" s="74" t="s">
        <v>360</v>
      </c>
      <c r="AN26" s="74" t="s">
        <v>372</v>
      </c>
      <c r="AO26" s="74" t="s">
        <v>360</v>
      </c>
      <c r="AP26" s="74" t="s">
        <v>400</v>
      </c>
      <c r="AQ26" s="74" t="s">
        <v>360</v>
      </c>
    </row>
    <row r="27" spans="1:43" ht="27.6">
      <c r="A27" s="44" t="s">
        <v>114</v>
      </c>
      <c r="B27" s="44" t="s">
        <v>44</v>
      </c>
      <c r="C27" s="44" t="s">
        <v>45</v>
      </c>
      <c r="D27" s="74" t="s">
        <v>425</v>
      </c>
      <c r="E27" s="74" t="s">
        <v>395</v>
      </c>
      <c r="F27" s="74" t="s">
        <v>415</v>
      </c>
      <c r="G27" s="74" t="s">
        <v>406</v>
      </c>
      <c r="H27" s="74" t="s">
        <v>415</v>
      </c>
      <c r="I27" s="75" t="s">
        <v>434</v>
      </c>
      <c r="J27" s="75" t="s">
        <v>431</v>
      </c>
      <c r="K27" s="74" t="s">
        <v>362</v>
      </c>
      <c r="L27" s="74" t="s">
        <v>360</v>
      </c>
      <c r="M27" s="75" t="s">
        <v>848</v>
      </c>
      <c r="N27" s="74" t="s">
        <v>401</v>
      </c>
      <c r="O27" s="74" t="s">
        <v>360</v>
      </c>
      <c r="P27" s="74" t="s">
        <v>392</v>
      </c>
      <c r="Q27" s="74" t="s">
        <v>388</v>
      </c>
      <c r="R27" s="74" t="s">
        <v>415</v>
      </c>
      <c r="S27" s="75" t="s">
        <v>864</v>
      </c>
      <c r="T27" s="74" t="s">
        <v>393</v>
      </c>
      <c r="U27" s="74" t="s">
        <v>366</v>
      </c>
      <c r="V27" s="74" t="s">
        <v>368</v>
      </c>
      <c r="W27" s="75" t="s">
        <v>435</v>
      </c>
      <c r="X27" s="74" t="s">
        <v>360</v>
      </c>
      <c r="Y27" s="74" t="s">
        <v>360</v>
      </c>
      <c r="Z27" s="74" t="s">
        <v>360</v>
      </c>
      <c r="AA27" s="74" t="s">
        <v>360</v>
      </c>
      <c r="AB27" s="74" t="s">
        <v>360</v>
      </c>
      <c r="AC27" s="74" t="s">
        <v>370</v>
      </c>
      <c r="AD27" s="74" t="s">
        <v>360</v>
      </c>
      <c r="AE27" s="75" t="s">
        <v>427</v>
      </c>
      <c r="AF27" s="74" t="s">
        <v>360</v>
      </c>
      <c r="AG27" s="74" t="s">
        <v>360</v>
      </c>
      <c r="AH27" s="74" t="s">
        <v>360</v>
      </c>
      <c r="AI27" s="74" t="s">
        <v>360</v>
      </c>
      <c r="AJ27" s="74" t="s">
        <v>360</v>
      </c>
      <c r="AK27" s="74" t="s">
        <v>425</v>
      </c>
      <c r="AL27" s="74" t="s">
        <v>360</v>
      </c>
      <c r="AM27" s="74" t="s">
        <v>360</v>
      </c>
      <c r="AN27" s="74" t="s">
        <v>360</v>
      </c>
      <c r="AO27" s="74" t="s">
        <v>387</v>
      </c>
      <c r="AP27" s="74" t="s">
        <v>379</v>
      </c>
      <c r="AQ27" s="74" t="s">
        <v>360</v>
      </c>
    </row>
    <row r="28" spans="1:43">
      <c r="A28" s="44" t="s">
        <v>114</v>
      </c>
      <c r="B28" s="44" t="s">
        <v>46</v>
      </c>
      <c r="C28" s="44" t="s">
        <v>47</v>
      </c>
      <c r="D28" s="74" t="s">
        <v>368</v>
      </c>
      <c r="E28" s="74" t="s">
        <v>370</v>
      </c>
      <c r="F28" s="74" t="s">
        <v>369</v>
      </c>
      <c r="G28" s="74" t="s">
        <v>369</v>
      </c>
      <c r="H28" s="74" t="s">
        <v>395</v>
      </c>
      <c r="I28" s="74" t="s">
        <v>394</v>
      </c>
      <c r="J28" s="74" t="s">
        <v>360</v>
      </c>
      <c r="K28" s="75" t="s">
        <v>436</v>
      </c>
      <c r="L28" s="74" t="s">
        <v>360</v>
      </c>
      <c r="M28" s="74" t="s">
        <v>362</v>
      </c>
      <c r="N28" s="74" t="s">
        <v>382</v>
      </c>
      <c r="O28" s="74" t="s">
        <v>360</v>
      </c>
      <c r="P28" s="74" t="s">
        <v>400</v>
      </c>
      <c r="Q28" s="74" t="s">
        <v>395</v>
      </c>
      <c r="R28" s="74" t="s">
        <v>370</v>
      </c>
      <c r="S28" s="74" t="s">
        <v>411</v>
      </c>
      <c r="T28" s="74" t="s">
        <v>411</v>
      </c>
      <c r="U28" s="74" t="s">
        <v>365</v>
      </c>
      <c r="V28" s="74" t="s">
        <v>380</v>
      </c>
      <c r="W28" s="74" t="s">
        <v>360</v>
      </c>
      <c r="X28" s="74" t="s">
        <v>360</v>
      </c>
      <c r="Y28" s="74" t="s">
        <v>360</v>
      </c>
      <c r="Z28" s="74" t="s">
        <v>360</v>
      </c>
      <c r="AA28" s="74" t="s">
        <v>360</v>
      </c>
      <c r="AB28" s="74" t="s">
        <v>360</v>
      </c>
      <c r="AC28" s="74" t="s">
        <v>371</v>
      </c>
      <c r="AD28" s="74" t="s">
        <v>360</v>
      </c>
      <c r="AE28" s="74" t="s">
        <v>360</v>
      </c>
      <c r="AF28" s="74" t="s">
        <v>360</v>
      </c>
      <c r="AG28" s="74" t="s">
        <v>360</v>
      </c>
      <c r="AH28" s="74" t="s">
        <v>360</v>
      </c>
      <c r="AI28" s="74" t="s">
        <v>360</v>
      </c>
      <c r="AJ28" s="74" t="s">
        <v>360</v>
      </c>
      <c r="AK28" s="74" t="s">
        <v>366</v>
      </c>
      <c r="AL28" s="74" t="s">
        <v>360</v>
      </c>
      <c r="AM28" s="74" t="s">
        <v>360</v>
      </c>
      <c r="AN28" s="74" t="s">
        <v>360</v>
      </c>
      <c r="AO28" s="74" t="s">
        <v>360</v>
      </c>
      <c r="AP28" s="74" t="s">
        <v>379</v>
      </c>
      <c r="AQ28" s="74" t="s">
        <v>360</v>
      </c>
    </row>
    <row r="29" spans="1:43">
      <c r="A29" s="44" t="s">
        <v>114</v>
      </c>
      <c r="B29" s="44" t="s">
        <v>48</v>
      </c>
      <c r="C29" s="44" t="s">
        <v>49</v>
      </c>
      <c r="D29" s="74" t="s">
        <v>393</v>
      </c>
      <c r="E29" s="74" t="s">
        <v>370</v>
      </c>
      <c r="F29" s="74" t="s">
        <v>392</v>
      </c>
      <c r="G29" s="74" t="s">
        <v>382</v>
      </c>
      <c r="H29" s="74" t="s">
        <v>385</v>
      </c>
      <c r="I29" s="74" t="s">
        <v>364</v>
      </c>
      <c r="J29" s="74" t="s">
        <v>360</v>
      </c>
      <c r="K29" s="75" t="s">
        <v>408</v>
      </c>
      <c r="L29" s="74" t="s">
        <v>360</v>
      </c>
      <c r="M29" s="75" t="s">
        <v>420</v>
      </c>
      <c r="N29" s="74" t="s">
        <v>382</v>
      </c>
      <c r="O29" s="74" t="s">
        <v>360</v>
      </c>
      <c r="P29" s="74" t="s">
        <v>387</v>
      </c>
      <c r="Q29" s="74" t="s">
        <v>369</v>
      </c>
      <c r="R29" s="74" t="s">
        <v>399</v>
      </c>
      <c r="S29" s="74" t="s">
        <v>368</v>
      </c>
      <c r="T29" s="74" t="s">
        <v>393</v>
      </c>
      <c r="U29" s="74" t="s">
        <v>396</v>
      </c>
      <c r="V29" s="75" t="s">
        <v>413</v>
      </c>
      <c r="W29" s="74" t="s">
        <v>360</v>
      </c>
      <c r="X29" s="74" t="s">
        <v>360</v>
      </c>
      <c r="Y29" s="74" t="s">
        <v>360</v>
      </c>
      <c r="Z29" s="74" t="s">
        <v>360</v>
      </c>
      <c r="AA29" s="74" t="s">
        <v>392</v>
      </c>
      <c r="AB29" s="74" t="s">
        <v>360</v>
      </c>
      <c r="AC29" s="74" t="s">
        <v>388</v>
      </c>
      <c r="AD29" s="74" t="s">
        <v>360</v>
      </c>
      <c r="AE29" s="74" t="s">
        <v>360</v>
      </c>
      <c r="AF29" s="74" t="s">
        <v>360</v>
      </c>
      <c r="AG29" s="74" t="s">
        <v>360</v>
      </c>
      <c r="AH29" s="74" t="s">
        <v>360</v>
      </c>
      <c r="AI29" s="74" t="s">
        <v>379</v>
      </c>
      <c r="AJ29" s="74" t="s">
        <v>360</v>
      </c>
      <c r="AK29" s="74" t="s">
        <v>412</v>
      </c>
      <c r="AL29" s="74" t="s">
        <v>360</v>
      </c>
      <c r="AM29" s="74" t="s">
        <v>360</v>
      </c>
      <c r="AN29" s="74" t="s">
        <v>360</v>
      </c>
      <c r="AO29" s="74" t="s">
        <v>370</v>
      </c>
      <c r="AP29" s="74" t="s">
        <v>369</v>
      </c>
      <c r="AQ29" s="74" t="s">
        <v>360</v>
      </c>
    </row>
    <row r="30" spans="1:43" ht="27.6">
      <c r="A30" s="44" t="s">
        <v>114</v>
      </c>
      <c r="B30" s="44" t="s">
        <v>50</v>
      </c>
      <c r="C30" s="44" t="s">
        <v>51</v>
      </c>
      <c r="D30" s="74" t="s">
        <v>406</v>
      </c>
      <c r="E30" s="74" t="s">
        <v>392</v>
      </c>
      <c r="F30" s="74" t="s">
        <v>366</v>
      </c>
      <c r="G30" s="74" t="s">
        <v>365</v>
      </c>
      <c r="H30" s="74" t="s">
        <v>415</v>
      </c>
      <c r="I30" s="75" t="s">
        <v>437</v>
      </c>
      <c r="J30" s="75" t="s">
        <v>438</v>
      </c>
      <c r="K30" s="75" t="s">
        <v>384</v>
      </c>
      <c r="L30" s="74" t="s">
        <v>360</v>
      </c>
      <c r="M30" s="75" t="s">
        <v>849</v>
      </c>
      <c r="N30" s="74" t="s">
        <v>365</v>
      </c>
      <c r="O30" s="74" t="s">
        <v>360</v>
      </c>
      <c r="P30" s="74" t="s">
        <v>401</v>
      </c>
      <c r="Q30" s="74" t="s">
        <v>368</v>
      </c>
      <c r="R30" s="74" t="s">
        <v>425</v>
      </c>
      <c r="S30" s="74" t="s">
        <v>394</v>
      </c>
      <c r="T30" s="74" t="s">
        <v>368</v>
      </c>
      <c r="U30" s="74" t="s">
        <v>403</v>
      </c>
      <c r="V30" s="74" t="s">
        <v>368</v>
      </c>
      <c r="W30" s="75" t="s">
        <v>408</v>
      </c>
      <c r="X30" s="74" t="s">
        <v>360</v>
      </c>
      <c r="Y30" s="75" t="s">
        <v>367</v>
      </c>
      <c r="Z30" s="74" t="s">
        <v>360</v>
      </c>
      <c r="AA30" s="74" t="s">
        <v>360</v>
      </c>
      <c r="AB30" s="74" t="s">
        <v>360</v>
      </c>
      <c r="AC30" s="74" t="s">
        <v>388</v>
      </c>
      <c r="AD30" s="74" t="s">
        <v>360</v>
      </c>
      <c r="AE30" s="74" t="s">
        <v>394</v>
      </c>
      <c r="AF30" s="74" t="s">
        <v>360</v>
      </c>
      <c r="AG30" s="74" t="s">
        <v>360</v>
      </c>
      <c r="AH30" s="74" t="s">
        <v>360</v>
      </c>
      <c r="AI30" s="74" t="s">
        <v>360</v>
      </c>
      <c r="AJ30" s="74" t="s">
        <v>360</v>
      </c>
      <c r="AK30" s="74" t="s">
        <v>394</v>
      </c>
      <c r="AL30" s="74" t="s">
        <v>360</v>
      </c>
      <c r="AM30" s="74" t="s">
        <v>360</v>
      </c>
      <c r="AN30" s="74" t="s">
        <v>360</v>
      </c>
      <c r="AO30" s="74" t="s">
        <v>360</v>
      </c>
      <c r="AP30" s="74" t="s">
        <v>387</v>
      </c>
      <c r="AQ30" s="74" t="s">
        <v>360</v>
      </c>
    </row>
    <row r="31" spans="1:43">
      <c r="A31" s="44" t="s">
        <v>114</v>
      </c>
      <c r="B31" s="44" t="s">
        <v>52</v>
      </c>
      <c r="C31" s="44" t="s">
        <v>53</v>
      </c>
      <c r="D31" s="74" t="s">
        <v>392</v>
      </c>
      <c r="E31" s="74" t="s">
        <v>371</v>
      </c>
      <c r="F31" s="74" t="s">
        <v>379</v>
      </c>
      <c r="G31" s="74" t="s">
        <v>399</v>
      </c>
      <c r="H31" s="74" t="s">
        <v>374</v>
      </c>
      <c r="I31" s="74" t="s">
        <v>392</v>
      </c>
      <c r="J31" s="74" t="s">
        <v>360</v>
      </c>
      <c r="K31" s="74" t="s">
        <v>377</v>
      </c>
      <c r="L31" s="74" t="s">
        <v>360</v>
      </c>
      <c r="M31" s="74" t="s">
        <v>388</v>
      </c>
      <c r="N31" s="74" t="s">
        <v>374</v>
      </c>
      <c r="O31" s="74" t="s">
        <v>360</v>
      </c>
      <c r="P31" s="74" t="s">
        <v>400</v>
      </c>
      <c r="Q31" s="74" t="s">
        <v>395</v>
      </c>
      <c r="R31" s="74" t="s">
        <v>380</v>
      </c>
      <c r="S31" s="74" t="s">
        <v>369</v>
      </c>
      <c r="T31" s="74" t="s">
        <v>365</v>
      </c>
      <c r="U31" s="74" t="s">
        <v>392</v>
      </c>
      <c r="V31" s="74" t="s">
        <v>380</v>
      </c>
      <c r="W31" s="74" t="s">
        <v>360</v>
      </c>
      <c r="X31" s="74" t="s">
        <v>360</v>
      </c>
      <c r="Y31" s="74" t="s">
        <v>360</v>
      </c>
      <c r="Z31" s="74" t="s">
        <v>360</v>
      </c>
      <c r="AA31" s="74" t="s">
        <v>360</v>
      </c>
      <c r="AB31" s="74" t="s">
        <v>360</v>
      </c>
      <c r="AC31" s="74" t="s">
        <v>380</v>
      </c>
      <c r="AD31" s="74" t="s">
        <v>360</v>
      </c>
      <c r="AE31" s="74" t="s">
        <v>360</v>
      </c>
      <c r="AF31" s="74" t="s">
        <v>360</v>
      </c>
      <c r="AG31" s="74" t="s">
        <v>360</v>
      </c>
      <c r="AH31" s="74" t="s">
        <v>360</v>
      </c>
      <c r="AI31" s="74" t="s">
        <v>360</v>
      </c>
      <c r="AJ31" s="74" t="s">
        <v>360</v>
      </c>
      <c r="AK31" s="74" t="s">
        <v>370</v>
      </c>
      <c r="AL31" s="74" t="s">
        <v>360</v>
      </c>
      <c r="AM31" s="74" t="s">
        <v>360</v>
      </c>
      <c r="AN31" s="74" t="s">
        <v>360</v>
      </c>
      <c r="AO31" s="74" t="s">
        <v>360</v>
      </c>
      <c r="AP31" s="74" t="s">
        <v>369</v>
      </c>
      <c r="AQ31" s="74" t="s">
        <v>360</v>
      </c>
    </row>
    <row r="32" spans="1:43">
      <c r="A32" s="44" t="s">
        <v>114</v>
      </c>
      <c r="B32" s="44" t="s">
        <v>54</v>
      </c>
      <c r="C32" s="44" t="s">
        <v>55</v>
      </c>
      <c r="D32" s="74" t="s">
        <v>385</v>
      </c>
      <c r="E32" s="74" t="s">
        <v>388</v>
      </c>
      <c r="F32" s="74" t="s">
        <v>400</v>
      </c>
      <c r="G32" s="74" t="s">
        <v>382</v>
      </c>
      <c r="H32" s="74" t="s">
        <v>415</v>
      </c>
      <c r="I32" s="74" t="s">
        <v>406</v>
      </c>
      <c r="J32" s="74" t="s">
        <v>360</v>
      </c>
      <c r="K32" s="74" t="s">
        <v>404</v>
      </c>
      <c r="L32" s="74" t="s">
        <v>360</v>
      </c>
      <c r="M32" s="74" t="s">
        <v>396</v>
      </c>
      <c r="N32" s="74" t="s">
        <v>387</v>
      </c>
      <c r="O32" s="74" t="s">
        <v>360</v>
      </c>
      <c r="P32" s="74" t="s">
        <v>369</v>
      </c>
      <c r="Q32" s="74" t="s">
        <v>415</v>
      </c>
      <c r="R32" s="74" t="s">
        <v>392</v>
      </c>
      <c r="S32" s="74" t="s">
        <v>399</v>
      </c>
      <c r="T32" s="75" t="s">
        <v>854</v>
      </c>
      <c r="U32" s="74" t="s">
        <v>387</v>
      </c>
      <c r="V32" s="74" t="s">
        <v>415</v>
      </c>
      <c r="W32" s="74" t="s">
        <v>360</v>
      </c>
      <c r="X32" s="74" t="s">
        <v>360</v>
      </c>
      <c r="Y32" s="74" t="s">
        <v>360</v>
      </c>
      <c r="Z32" s="74" t="s">
        <v>360</v>
      </c>
      <c r="AA32" s="74" t="s">
        <v>360</v>
      </c>
      <c r="AB32" s="74" t="s">
        <v>360</v>
      </c>
      <c r="AC32" s="74" t="s">
        <v>379</v>
      </c>
      <c r="AD32" s="74" t="s">
        <v>360</v>
      </c>
      <c r="AE32" s="74" t="s">
        <v>360</v>
      </c>
      <c r="AF32" s="74" t="s">
        <v>395</v>
      </c>
      <c r="AG32" s="74" t="s">
        <v>360</v>
      </c>
      <c r="AH32" s="74" t="s">
        <v>360</v>
      </c>
      <c r="AI32" s="74" t="s">
        <v>360</v>
      </c>
      <c r="AJ32" s="74" t="s">
        <v>360</v>
      </c>
      <c r="AK32" s="74" t="s">
        <v>395</v>
      </c>
      <c r="AL32" s="74" t="s">
        <v>360</v>
      </c>
      <c r="AM32" s="74" t="s">
        <v>360</v>
      </c>
      <c r="AN32" s="74" t="s">
        <v>360</v>
      </c>
      <c r="AO32" s="74" t="s">
        <v>360</v>
      </c>
      <c r="AP32" s="74" t="s">
        <v>400</v>
      </c>
      <c r="AQ32" s="74" t="s">
        <v>360</v>
      </c>
    </row>
    <row r="33" spans="1:43">
      <c r="A33" s="44" t="s">
        <v>115</v>
      </c>
      <c r="B33" s="44" t="s">
        <v>56</v>
      </c>
      <c r="C33" s="44" t="s">
        <v>57</v>
      </c>
      <c r="D33" s="74" t="s">
        <v>377</v>
      </c>
      <c r="E33" s="74" t="s">
        <v>378</v>
      </c>
      <c r="F33" s="74" t="s">
        <v>371</v>
      </c>
      <c r="G33" s="74" t="s">
        <v>379</v>
      </c>
      <c r="H33" s="74" t="s">
        <v>373</v>
      </c>
      <c r="I33" s="74" t="s">
        <v>387</v>
      </c>
      <c r="J33" s="74" t="s">
        <v>360</v>
      </c>
      <c r="K33" s="74" t="s">
        <v>377</v>
      </c>
      <c r="L33" s="74" t="s">
        <v>360</v>
      </c>
      <c r="M33" s="74" t="s">
        <v>392</v>
      </c>
      <c r="N33" s="74" t="s">
        <v>374</v>
      </c>
      <c r="O33" s="74" t="s">
        <v>360</v>
      </c>
      <c r="P33" s="74" t="s">
        <v>378</v>
      </c>
      <c r="Q33" s="74" t="s">
        <v>374</v>
      </c>
      <c r="R33" s="74" t="s">
        <v>374</v>
      </c>
      <c r="S33" s="74" t="s">
        <v>369</v>
      </c>
      <c r="T33" s="74" t="s">
        <v>415</v>
      </c>
      <c r="U33" s="74" t="s">
        <v>380</v>
      </c>
      <c r="V33" s="74" t="s">
        <v>369</v>
      </c>
      <c r="W33" s="74" t="s">
        <v>360</v>
      </c>
      <c r="X33" s="74" t="s">
        <v>360</v>
      </c>
      <c r="Y33" s="74" t="s">
        <v>360</v>
      </c>
      <c r="Z33" s="74" t="s">
        <v>360</v>
      </c>
      <c r="AA33" s="74" t="s">
        <v>360</v>
      </c>
      <c r="AB33" s="74" t="s">
        <v>360</v>
      </c>
      <c r="AC33" s="74" t="s">
        <v>370</v>
      </c>
      <c r="AD33" s="74" t="s">
        <v>360</v>
      </c>
      <c r="AE33" s="74" t="s">
        <v>360</v>
      </c>
      <c r="AF33" s="74" t="s">
        <v>360</v>
      </c>
      <c r="AG33" s="74" t="s">
        <v>360</v>
      </c>
      <c r="AH33" s="74" t="s">
        <v>360</v>
      </c>
      <c r="AI33" s="74" t="s">
        <v>360</v>
      </c>
      <c r="AJ33" s="74" t="s">
        <v>360</v>
      </c>
      <c r="AK33" s="74" t="s">
        <v>374</v>
      </c>
      <c r="AL33" s="74" t="s">
        <v>360</v>
      </c>
      <c r="AM33" s="74" t="s">
        <v>360</v>
      </c>
      <c r="AN33" s="74" t="s">
        <v>360</v>
      </c>
      <c r="AO33" s="74" t="s">
        <v>360</v>
      </c>
      <c r="AP33" s="74" t="s">
        <v>371</v>
      </c>
      <c r="AQ33" s="74" t="s">
        <v>360</v>
      </c>
    </row>
    <row r="34" spans="1:43" ht="27.6">
      <c r="A34" s="44" t="s">
        <v>115</v>
      </c>
      <c r="B34" s="44" t="s">
        <v>58</v>
      </c>
      <c r="C34" s="44" t="s">
        <v>59</v>
      </c>
      <c r="D34" s="74" t="s">
        <v>394</v>
      </c>
      <c r="E34" s="74" t="s">
        <v>396</v>
      </c>
      <c r="F34" s="74" t="s">
        <v>391</v>
      </c>
      <c r="G34" s="74" t="s">
        <v>387</v>
      </c>
      <c r="H34" s="74" t="s">
        <v>396</v>
      </c>
      <c r="I34" s="75" t="s">
        <v>439</v>
      </c>
      <c r="J34" s="74" t="s">
        <v>360</v>
      </c>
      <c r="K34" s="75" t="s">
        <v>397</v>
      </c>
      <c r="L34" s="74" t="s">
        <v>360</v>
      </c>
      <c r="M34" s="75" t="s">
        <v>850</v>
      </c>
      <c r="N34" s="74" t="s">
        <v>370</v>
      </c>
      <c r="O34" s="74" t="s">
        <v>360</v>
      </c>
      <c r="P34" s="74" t="s">
        <v>395</v>
      </c>
      <c r="Q34" s="74" t="s">
        <v>387</v>
      </c>
      <c r="R34" s="74" t="s">
        <v>387</v>
      </c>
      <c r="S34" s="74" t="s">
        <v>368</v>
      </c>
      <c r="T34" s="74" t="s">
        <v>385</v>
      </c>
      <c r="U34" s="74" t="s">
        <v>396</v>
      </c>
      <c r="V34" s="74" t="s">
        <v>368</v>
      </c>
      <c r="W34" s="74" t="s">
        <v>360</v>
      </c>
      <c r="X34" s="74" t="s">
        <v>360</v>
      </c>
      <c r="Y34" s="74" t="s">
        <v>360</v>
      </c>
      <c r="Z34" s="74" t="s">
        <v>360</v>
      </c>
      <c r="AA34" s="74" t="s">
        <v>360</v>
      </c>
      <c r="AB34" s="74" t="s">
        <v>360</v>
      </c>
      <c r="AC34" s="74" t="s">
        <v>365</v>
      </c>
      <c r="AD34" s="74" t="s">
        <v>360</v>
      </c>
      <c r="AE34" s="74" t="s">
        <v>364</v>
      </c>
      <c r="AF34" s="74" t="s">
        <v>360</v>
      </c>
      <c r="AG34" s="74" t="s">
        <v>360</v>
      </c>
      <c r="AH34" s="74" t="s">
        <v>360</v>
      </c>
      <c r="AI34" s="74" t="s">
        <v>360</v>
      </c>
      <c r="AJ34" s="74" t="s">
        <v>360</v>
      </c>
      <c r="AK34" s="74" t="s">
        <v>415</v>
      </c>
      <c r="AL34" s="74" t="s">
        <v>360</v>
      </c>
      <c r="AM34" s="74" t="s">
        <v>360</v>
      </c>
      <c r="AN34" s="74" t="s">
        <v>360</v>
      </c>
      <c r="AO34" s="74" t="s">
        <v>360</v>
      </c>
      <c r="AP34" s="74" t="s">
        <v>370</v>
      </c>
      <c r="AQ34" s="74" t="s">
        <v>360</v>
      </c>
    </row>
    <row r="35" spans="1:43">
      <c r="A35" s="44" t="s">
        <v>115</v>
      </c>
      <c r="B35" s="44" t="s">
        <v>60</v>
      </c>
      <c r="C35" s="44" t="s">
        <v>61</v>
      </c>
      <c r="D35" s="74" t="s">
        <v>362</v>
      </c>
      <c r="E35" s="74" t="s">
        <v>400</v>
      </c>
      <c r="F35" s="74" t="s">
        <v>365</v>
      </c>
      <c r="G35" s="74" t="s">
        <v>402</v>
      </c>
      <c r="H35" s="74" t="s">
        <v>404</v>
      </c>
      <c r="I35" s="74" t="s">
        <v>368</v>
      </c>
      <c r="J35" s="74" t="s">
        <v>360</v>
      </c>
      <c r="K35" s="74" t="s">
        <v>415</v>
      </c>
      <c r="L35" s="74" t="s">
        <v>360</v>
      </c>
      <c r="M35" s="74" t="s">
        <v>385</v>
      </c>
      <c r="N35" s="74" t="s">
        <v>404</v>
      </c>
      <c r="O35" s="74" t="s">
        <v>360</v>
      </c>
      <c r="P35" s="74" t="s">
        <v>379</v>
      </c>
      <c r="Q35" s="74" t="s">
        <v>395</v>
      </c>
      <c r="R35" s="74" t="s">
        <v>399</v>
      </c>
      <c r="S35" s="74" t="s">
        <v>368</v>
      </c>
      <c r="T35" s="74" t="s">
        <v>396</v>
      </c>
      <c r="U35" s="74" t="s">
        <v>366</v>
      </c>
      <c r="V35" s="74" t="s">
        <v>364</v>
      </c>
      <c r="W35" s="74" t="s">
        <v>360</v>
      </c>
      <c r="X35" s="74" t="s">
        <v>360</v>
      </c>
      <c r="Y35" s="74" t="s">
        <v>360</v>
      </c>
      <c r="Z35" s="74" t="s">
        <v>360</v>
      </c>
      <c r="AA35" s="74" t="s">
        <v>360</v>
      </c>
      <c r="AB35" s="74" t="s">
        <v>360</v>
      </c>
      <c r="AC35" s="74" t="s">
        <v>395</v>
      </c>
      <c r="AD35" s="74" t="s">
        <v>360</v>
      </c>
      <c r="AE35" s="74" t="s">
        <v>360</v>
      </c>
      <c r="AF35" s="74" t="s">
        <v>360</v>
      </c>
      <c r="AG35" s="74" t="s">
        <v>360</v>
      </c>
      <c r="AH35" s="74" t="s">
        <v>360</v>
      </c>
      <c r="AI35" s="74" t="s">
        <v>360</v>
      </c>
      <c r="AJ35" s="74" t="s">
        <v>360</v>
      </c>
      <c r="AK35" s="74" t="s">
        <v>385</v>
      </c>
      <c r="AL35" s="74" t="s">
        <v>360</v>
      </c>
      <c r="AM35" s="74" t="s">
        <v>360</v>
      </c>
      <c r="AN35" s="74" t="s">
        <v>360</v>
      </c>
      <c r="AO35" s="74" t="s">
        <v>360</v>
      </c>
      <c r="AP35" s="74" t="s">
        <v>365</v>
      </c>
      <c r="AQ35" s="74" t="s">
        <v>360</v>
      </c>
    </row>
    <row r="36" spans="1:43">
      <c r="A36" s="44" t="s">
        <v>115</v>
      </c>
      <c r="B36" s="44" t="s">
        <v>62</v>
      </c>
      <c r="C36" s="44" t="s">
        <v>63</v>
      </c>
      <c r="D36" s="74" t="s">
        <v>364</v>
      </c>
      <c r="E36" s="74" t="s">
        <v>402</v>
      </c>
      <c r="F36" s="74" t="s">
        <v>388</v>
      </c>
      <c r="G36" s="74" t="s">
        <v>370</v>
      </c>
      <c r="H36" s="74" t="s">
        <v>402</v>
      </c>
      <c r="I36" s="74" t="s">
        <v>411</v>
      </c>
      <c r="J36" s="74" t="s">
        <v>360</v>
      </c>
      <c r="K36" s="74" t="s">
        <v>387</v>
      </c>
      <c r="L36" s="74" t="s">
        <v>360</v>
      </c>
      <c r="M36" s="74" t="s">
        <v>399</v>
      </c>
      <c r="N36" s="74" t="s">
        <v>415</v>
      </c>
      <c r="O36" s="74" t="s">
        <v>360</v>
      </c>
      <c r="P36" s="74" t="s">
        <v>379</v>
      </c>
      <c r="Q36" s="74" t="s">
        <v>392</v>
      </c>
      <c r="R36" s="74" t="s">
        <v>395</v>
      </c>
      <c r="S36" s="74" t="s">
        <v>425</v>
      </c>
      <c r="T36" s="74" t="s">
        <v>415</v>
      </c>
      <c r="U36" s="74" t="s">
        <v>382</v>
      </c>
      <c r="V36" s="74" t="s">
        <v>385</v>
      </c>
      <c r="W36" s="74" t="s">
        <v>360</v>
      </c>
      <c r="X36" s="74" t="s">
        <v>360</v>
      </c>
      <c r="Y36" s="74" t="s">
        <v>360</v>
      </c>
      <c r="Z36" s="74" t="s">
        <v>360</v>
      </c>
      <c r="AA36" s="74" t="s">
        <v>360</v>
      </c>
      <c r="AB36" s="74" t="s">
        <v>360</v>
      </c>
      <c r="AC36" s="74" t="s">
        <v>365</v>
      </c>
      <c r="AD36" s="74" t="s">
        <v>360</v>
      </c>
      <c r="AE36" s="74" t="s">
        <v>360</v>
      </c>
      <c r="AF36" s="74" t="s">
        <v>360</v>
      </c>
      <c r="AG36" s="74" t="s">
        <v>360</v>
      </c>
      <c r="AH36" s="74" t="s">
        <v>360</v>
      </c>
      <c r="AI36" s="74" t="s">
        <v>360</v>
      </c>
      <c r="AJ36" s="74" t="s">
        <v>360</v>
      </c>
      <c r="AK36" s="74" t="s">
        <v>369</v>
      </c>
      <c r="AL36" s="74" t="s">
        <v>360</v>
      </c>
      <c r="AM36" s="74" t="s">
        <v>360</v>
      </c>
      <c r="AN36" s="74" t="s">
        <v>360</v>
      </c>
      <c r="AO36" s="74" t="s">
        <v>360</v>
      </c>
      <c r="AP36" s="74" t="s">
        <v>388</v>
      </c>
      <c r="AQ36" s="74" t="s">
        <v>360</v>
      </c>
    </row>
    <row r="37" spans="1:43" ht="27.6">
      <c r="A37" s="44" t="s">
        <v>115</v>
      </c>
      <c r="B37" s="44" t="s">
        <v>64</v>
      </c>
      <c r="C37" s="44" t="s">
        <v>65</v>
      </c>
      <c r="D37" s="74" t="s">
        <v>368</v>
      </c>
      <c r="E37" s="74" t="s">
        <v>411</v>
      </c>
      <c r="F37" s="74" t="s">
        <v>399</v>
      </c>
      <c r="G37" s="74" t="s">
        <v>399</v>
      </c>
      <c r="H37" s="74" t="s">
        <v>412</v>
      </c>
      <c r="I37" s="74" t="s">
        <v>394</v>
      </c>
      <c r="J37" s="74" t="s">
        <v>360</v>
      </c>
      <c r="K37" s="74" t="s">
        <v>411</v>
      </c>
      <c r="L37" s="74" t="s">
        <v>360</v>
      </c>
      <c r="M37" s="75" t="s">
        <v>851</v>
      </c>
      <c r="N37" s="74" t="s">
        <v>391</v>
      </c>
      <c r="O37" s="74" t="s">
        <v>360</v>
      </c>
      <c r="P37" s="74" t="s">
        <v>369</v>
      </c>
      <c r="Q37" s="74" t="s">
        <v>388</v>
      </c>
      <c r="R37" s="74" t="s">
        <v>385</v>
      </c>
      <c r="S37" s="74" t="s">
        <v>364</v>
      </c>
      <c r="T37" s="74" t="s">
        <v>412</v>
      </c>
      <c r="U37" s="74" t="s">
        <v>406</v>
      </c>
      <c r="V37" s="74" t="s">
        <v>412</v>
      </c>
      <c r="W37" s="74" t="s">
        <v>360</v>
      </c>
      <c r="X37" s="74" t="s">
        <v>360</v>
      </c>
      <c r="Y37" s="74" t="s">
        <v>360</v>
      </c>
      <c r="Z37" s="74" t="s">
        <v>368</v>
      </c>
      <c r="AA37" s="74" t="s">
        <v>360</v>
      </c>
      <c r="AB37" s="74" t="s">
        <v>360</v>
      </c>
      <c r="AC37" s="74" t="s">
        <v>365</v>
      </c>
      <c r="AD37" s="74" t="s">
        <v>360</v>
      </c>
      <c r="AE37" s="74" t="s">
        <v>360</v>
      </c>
      <c r="AF37" s="74" t="s">
        <v>360</v>
      </c>
      <c r="AG37" s="74" t="s">
        <v>360</v>
      </c>
      <c r="AH37" s="74" t="s">
        <v>401</v>
      </c>
      <c r="AI37" s="74" t="s">
        <v>388</v>
      </c>
      <c r="AJ37" s="74" t="s">
        <v>360</v>
      </c>
      <c r="AK37" s="74" t="s">
        <v>394</v>
      </c>
      <c r="AL37" s="74" t="s">
        <v>360</v>
      </c>
      <c r="AM37" s="74" t="s">
        <v>360</v>
      </c>
      <c r="AN37" s="74" t="s">
        <v>360</v>
      </c>
      <c r="AO37" s="74" t="s">
        <v>360</v>
      </c>
      <c r="AP37" s="74" t="s">
        <v>400</v>
      </c>
      <c r="AQ37" s="74" t="s">
        <v>360</v>
      </c>
    </row>
    <row r="38" spans="1:43" ht="27.6">
      <c r="A38" s="44" t="s">
        <v>115</v>
      </c>
      <c r="B38" s="44" t="s">
        <v>66</v>
      </c>
      <c r="C38" s="44" t="s">
        <v>67</v>
      </c>
      <c r="D38" s="75" t="s">
        <v>842</v>
      </c>
      <c r="E38" s="74" t="s">
        <v>415</v>
      </c>
      <c r="F38" s="74" t="s">
        <v>415</v>
      </c>
      <c r="G38" s="75" t="s">
        <v>440</v>
      </c>
      <c r="H38" s="74" t="s">
        <v>385</v>
      </c>
      <c r="I38" s="75" t="s">
        <v>441</v>
      </c>
      <c r="J38" s="74" t="s">
        <v>360</v>
      </c>
      <c r="K38" s="75" t="s">
        <v>442</v>
      </c>
      <c r="L38" s="74" t="s">
        <v>360</v>
      </c>
      <c r="M38" s="75" t="s">
        <v>852</v>
      </c>
      <c r="N38" s="74" t="s">
        <v>404</v>
      </c>
      <c r="O38" s="74" t="s">
        <v>366</v>
      </c>
      <c r="P38" s="75" t="s">
        <v>443</v>
      </c>
      <c r="Q38" s="74" t="s">
        <v>401</v>
      </c>
      <c r="R38" s="75" t="s">
        <v>859</v>
      </c>
      <c r="S38" s="74" t="s">
        <v>364</v>
      </c>
      <c r="T38" s="74" t="s">
        <v>411</v>
      </c>
      <c r="U38" s="74" t="s">
        <v>411</v>
      </c>
      <c r="V38" s="75" t="s">
        <v>444</v>
      </c>
      <c r="W38" s="74" t="s">
        <v>360</v>
      </c>
      <c r="X38" s="74" t="s">
        <v>360</v>
      </c>
      <c r="Y38" s="75" t="s">
        <v>435</v>
      </c>
      <c r="Z38" s="74" t="s">
        <v>360</v>
      </c>
      <c r="AA38" s="74" t="s">
        <v>360</v>
      </c>
      <c r="AB38" s="74" t="s">
        <v>360</v>
      </c>
      <c r="AC38" s="74" t="s">
        <v>382</v>
      </c>
      <c r="AD38" s="74" t="s">
        <v>360</v>
      </c>
      <c r="AE38" s="74" t="s">
        <v>360</v>
      </c>
      <c r="AF38" s="74" t="s">
        <v>360</v>
      </c>
      <c r="AG38" s="74" t="s">
        <v>360</v>
      </c>
      <c r="AH38" s="74" t="s">
        <v>360</v>
      </c>
      <c r="AI38" s="75" t="s">
        <v>445</v>
      </c>
      <c r="AJ38" s="75" t="s">
        <v>435</v>
      </c>
      <c r="AK38" s="74" t="s">
        <v>394</v>
      </c>
      <c r="AL38" s="74" t="s">
        <v>360</v>
      </c>
      <c r="AM38" s="74" t="s">
        <v>360</v>
      </c>
      <c r="AN38" s="74" t="s">
        <v>360</v>
      </c>
      <c r="AO38" s="74" t="s">
        <v>360</v>
      </c>
      <c r="AP38" s="74" t="s">
        <v>369</v>
      </c>
      <c r="AQ38" s="74" t="s">
        <v>360</v>
      </c>
    </row>
    <row r="39" spans="1:43" ht="27.6">
      <c r="A39" s="44" t="s">
        <v>115</v>
      </c>
      <c r="B39" s="44" t="s">
        <v>68</v>
      </c>
      <c r="C39" s="44" t="s">
        <v>69</v>
      </c>
      <c r="D39" s="74" t="s">
        <v>368</v>
      </c>
      <c r="E39" s="74" t="s">
        <v>411</v>
      </c>
      <c r="F39" s="74" t="s">
        <v>404</v>
      </c>
      <c r="G39" s="74" t="s">
        <v>404</v>
      </c>
      <c r="H39" s="74" t="s">
        <v>366</v>
      </c>
      <c r="I39" s="75" t="s">
        <v>446</v>
      </c>
      <c r="J39" s="74" t="s">
        <v>385</v>
      </c>
      <c r="K39" s="75" t="s">
        <v>390</v>
      </c>
      <c r="L39" s="74" t="s">
        <v>360</v>
      </c>
      <c r="M39" s="75" t="s">
        <v>853</v>
      </c>
      <c r="N39" s="74" t="s">
        <v>406</v>
      </c>
      <c r="O39" s="74" t="s">
        <v>360</v>
      </c>
      <c r="P39" s="74" t="s">
        <v>387</v>
      </c>
      <c r="Q39" s="74" t="s">
        <v>404</v>
      </c>
      <c r="R39" s="74" t="s">
        <v>393</v>
      </c>
      <c r="S39" s="75" t="s">
        <v>398</v>
      </c>
      <c r="T39" s="74" t="s">
        <v>393</v>
      </c>
      <c r="U39" s="74" t="s">
        <v>411</v>
      </c>
      <c r="V39" s="74" t="s">
        <v>368</v>
      </c>
      <c r="W39" s="74" t="s">
        <v>360</v>
      </c>
      <c r="X39" s="74" t="s">
        <v>360</v>
      </c>
      <c r="Y39" s="74" t="s">
        <v>360</v>
      </c>
      <c r="Z39" s="75" t="s">
        <v>424</v>
      </c>
      <c r="AA39" s="74" t="s">
        <v>360</v>
      </c>
      <c r="AB39" s="74" t="s">
        <v>360</v>
      </c>
      <c r="AC39" s="74" t="s">
        <v>382</v>
      </c>
      <c r="AD39" s="74" t="s">
        <v>360</v>
      </c>
      <c r="AE39" s="74" t="s">
        <v>366</v>
      </c>
      <c r="AF39" s="74" t="s">
        <v>360</v>
      </c>
      <c r="AG39" s="74" t="s">
        <v>360</v>
      </c>
      <c r="AH39" s="74" t="s">
        <v>360</v>
      </c>
      <c r="AI39" s="74" t="s">
        <v>360</v>
      </c>
      <c r="AJ39" s="74" t="s">
        <v>360</v>
      </c>
      <c r="AK39" s="74" t="s">
        <v>364</v>
      </c>
      <c r="AL39" s="74" t="s">
        <v>360</v>
      </c>
      <c r="AM39" s="74" t="s">
        <v>360</v>
      </c>
      <c r="AN39" s="74" t="s">
        <v>360</v>
      </c>
      <c r="AO39" s="74" t="s">
        <v>360</v>
      </c>
      <c r="AP39" s="74" t="s">
        <v>392</v>
      </c>
      <c r="AQ39" s="74" t="s">
        <v>360</v>
      </c>
    </row>
    <row r="40" spans="1:43" ht="27.6">
      <c r="A40" s="44" t="s">
        <v>115</v>
      </c>
      <c r="B40" s="44" t="s">
        <v>70</v>
      </c>
      <c r="C40" s="44" t="s">
        <v>71</v>
      </c>
      <c r="D40" s="74" t="s">
        <v>385</v>
      </c>
      <c r="E40" s="74" t="s">
        <v>370</v>
      </c>
      <c r="F40" s="74" t="s">
        <v>385</v>
      </c>
      <c r="G40" s="74" t="s">
        <v>425</v>
      </c>
      <c r="H40" s="74" t="s">
        <v>412</v>
      </c>
      <c r="I40" s="74" t="s">
        <v>394</v>
      </c>
      <c r="J40" s="74" t="s">
        <v>360</v>
      </c>
      <c r="K40" s="74" t="s">
        <v>368</v>
      </c>
      <c r="L40" s="74" t="s">
        <v>360</v>
      </c>
      <c r="M40" s="75" t="s">
        <v>854</v>
      </c>
      <c r="N40" s="74" t="s">
        <v>406</v>
      </c>
      <c r="O40" s="74" t="s">
        <v>360</v>
      </c>
      <c r="P40" s="74" t="s">
        <v>371</v>
      </c>
      <c r="Q40" s="74" t="s">
        <v>402</v>
      </c>
      <c r="R40" s="74" t="s">
        <v>400</v>
      </c>
      <c r="S40" s="74" t="s">
        <v>364</v>
      </c>
      <c r="T40" s="74" t="s">
        <v>406</v>
      </c>
      <c r="U40" s="74" t="s">
        <v>406</v>
      </c>
      <c r="V40" s="74" t="s">
        <v>406</v>
      </c>
      <c r="W40" s="74" t="s">
        <v>366</v>
      </c>
      <c r="X40" s="74" t="s">
        <v>360</v>
      </c>
      <c r="Y40" s="74" t="s">
        <v>360</v>
      </c>
      <c r="Z40" s="74" t="s">
        <v>360</v>
      </c>
      <c r="AA40" s="74" t="s">
        <v>360</v>
      </c>
      <c r="AB40" s="74" t="s">
        <v>360</v>
      </c>
      <c r="AC40" s="74" t="s">
        <v>365</v>
      </c>
      <c r="AD40" s="74" t="s">
        <v>360</v>
      </c>
      <c r="AE40" s="74" t="s">
        <v>360</v>
      </c>
      <c r="AF40" s="74" t="s">
        <v>360</v>
      </c>
      <c r="AG40" s="74" t="s">
        <v>360</v>
      </c>
      <c r="AH40" s="74" t="s">
        <v>360</v>
      </c>
      <c r="AI40" s="74" t="s">
        <v>360</v>
      </c>
      <c r="AJ40" s="74" t="s">
        <v>360</v>
      </c>
      <c r="AK40" s="74" t="s">
        <v>387</v>
      </c>
      <c r="AL40" s="74" t="s">
        <v>360</v>
      </c>
      <c r="AM40" s="74" t="s">
        <v>360</v>
      </c>
      <c r="AN40" s="74" t="s">
        <v>360</v>
      </c>
      <c r="AO40" s="74" t="s">
        <v>360</v>
      </c>
      <c r="AP40" s="74" t="s">
        <v>388</v>
      </c>
      <c r="AQ40" s="74" t="s">
        <v>360</v>
      </c>
    </row>
    <row r="41" spans="1:43">
      <c r="A41" s="44" t="s">
        <v>115</v>
      </c>
      <c r="B41" s="44" t="s">
        <v>72</v>
      </c>
      <c r="C41" s="44" t="s">
        <v>73</v>
      </c>
      <c r="D41" s="74" t="s">
        <v>415</v>
      </c>
      <c r="E41" s="74" t="s">
        <v>388</v>
      </c>
      <c r="F41" s="74" t="s">
        <v>360</v>
      </c>
      <c r="G41" s="74" t="s">
        <v>387</v>
      </c>
      <c r="H41" s="74" t="s">
        <v>400</v>
      </c>
      <c r="I41" s="74" t="s">
        <v>364</v>
      </c>
      <c r="J41" s="74" t="s">
        <v>360</v>
      </c>
      <c r="K41" s="74" t="s">
        <v>425</v>
      </c>
      <c r="L41" s="74" t="s">
        <v>360</v>
      </c>
      <c r="M41" s="74" t="s">
        <v>364</v>
      </c>
      <c r="N41" s="74" t="s">
        <v>387</v>
      </c>
      <c r="O41" s="74" t="s">
        <v>360</v>
      </c>
      <c r="P41" s="74" t="s">
        <v>380</v>
      </c>
      <c r="Q41" s="74" t="s">
        <v>365</v>
      </c>
      <c r="R41" s="74" t="s">
        <v>399</v>
      </c>
      <c r="S41" s="74" t="s">
        <v>388</v>
      </c>
      <c r="T41" s="74" t="s">
        <v>366</v>
      </c>
      <c r="U41" s="74" t="s">
        <v>391</v>
      </c>
      <c r="V41" s="74" t="s">
        <v>399</v>
      </c>
      <c r="W41" s="74" t="s">
        <v>360</v>
      </c>
      <c r="X41" s="74" t="s">
        <v>360</v>
      </c>
      <c r="Y41" s="74" t="s">
        <v>360</v>
      </c>
      <c r="Z41" s="74" t="s">
        <v>360</v>
      </c>
      <c r="AA41" s="74" t="s">
        <v>360</v>
      </c>
      <c r="AB41" s="74" t="s">
        <v>360</v>
      </c>
      <c r="AC41" s="74" t="s">
        <v>370</v>
      </c>
      <c r="AD41" s="74" t="s">
        <v>360</v>
      </c>
      <c r="AE41" s="74" t="s">
        <v>360</v>
      </c>
      <c r="AF41" s="74" t="s">
        <v>360</v>
      </c>
      <c r="AG41" s="74" t="s">
        <v>360</v>
      </c>
      <c r="AH41" s="74" t="s">
        <v>360</v>
      </c>
      <c r="AI41" s="74" t="s">
        <v>360</v>
      </c>
      <c r="AJ41" s="74" t="s">
        <v>360</v>
      </c>
      <c r="AK41" s="74" t="s">
        <v>404</v>
      </c>
      <c r="AL41" s="74" t="s">
        <v>360</v>
      </c>
      <c r="AM41" s="74" t="s">
        <v>360</v>
      </c>
      <c r="AN41" s="74" t="s">
        <v>360</v>
      </c>
      <c r="AO41" s="74" t="s">
        <v>360</v>
      </c>
      <c r="AP41" s="74" t="s">
        <v>374</v>
      </c>
      <c r="AQ41" s="74" t="s">
        <v>360</v>
      </c>
    </row>
    <row r="42" spans="1:43" ht="27.6">
      <c r="A42" s="44" t="s">
        <v>115</v>
      </c>
      <c r="B42" s="44" t="s">
        <v>74</v>
      </c>
      <c r="C42" s="44" t="s">
        <v>75</v>
      </c>
      <c r="D42" s="74" t="s">
        <v>396</v>
      </c>
      <c r="E42" s="74" t="s">
        <v>392</v>
      </c>
      <c r="F42" s="74" t="s">
        <v>380</v>
      </c>
      <c r="G42" s="74" t="s">
        <v>365</v>
      </c>
      <c r="H42" s="74" t="s">
        <v>396</v>
      </c>
      <c r="I42" s="75" t="s">
        <v>447</v>
      </c>
      <c r="J42" s="74" t="s">
        <v>360</v>
      </c>
      <c r="K42" s="74" t="s">
        <v>412</v>
      </c>
      <c r="L42" s="74" t="s">
        <v>360</v>
      </c>
      <c r="M42" s="74" t="s">
        <v>396</v>
      </c>
      <c r="N42" s="74" t="s">
        <v>401</v>
      </c>
      <c r="O42" s="74" t="s">
        <v>360</v>
      </c>
      <c r="P42" s="74" t="s">
        <v>379</v>
      </c>
      <c r="Q42" s="74" t="s">
        <v>371</v>
      </c>
      <c r="R42" s="74" t="s">
        <v>392</v>
      </c>
      <c r="S42" s="75" t="s">
        <v>865</v>
      </c>
      <c r="T42" s="74" t="s">
        <v>391</v>
      </c>
      <c r="U42" s="74" t="s">
        <v>385</v>
      </c>
      <c r="V42" s="74" t="s">
        <v>368</v>
      </c>
      <c r="W42" s="74" t="s">
        <v>360</v>
      </c>
      <c r="X42" s="74" t="s">
        <v>360</v>
      </c>
      <c r="Y42" s="74" t="s">
        <v>360</v>
      </c>
      <c r="Z42" s="74" t="s">
        <v>360</v>
      </c>
      <c r="AA42" s="74" t="s">
        <v>395</v>
      </c>
      <c r="AB42" s="74" t="s">
        <v>360</v>
      </c>
      <c r="AC42" s="74" t="s">
        <v>365</v>
      </c>
      <c r="AD42" s="74" t="s">
        <v>360</v>
      </c>
      <c r="AE42" s="74" t="s">
        <v>412</v>
      </c>
      <c r="AF42" s="74" t="s">
        <v>360</v>
      </c>
      <c r="AG42" s="74" t="s">
        <v>360</v>
      </c>
      <c r="AH42" s="74" t="s">
        <v>360</v>
      </c>
      <c r="AI42" s="74" t="s">
        <v>370</v>
      </c>
      <c r="AJ42" s="74" t="s">
        <v>360</v>
      </c>
      <c r="AK42" s="74" t="s">
        <v>401</v>
      </c>
      <c r="AL42" s="74" t="s">
        <v>360</v>
      </c>
      <c r="AM42" s="74" t="s">
        <v>360</v>
      </c>
      <c r="AN42" s="74" t="s">
        <v>360</v>
      </c>
      <c r="AO42" s="74" t="s">
        <v>360</v>
      </c>
      <c r="AP42" s="74" t="s">
        <v>388</v>
      </c>
      <c r="AQ42" s="74" t="s">
        <v>400</v>
      </c>
    </row>
    <row r="43" spans="1:43" ht="15" customHeight="1">
      <c r="A43" s="44" t="s">
        <v>115</v>
      </c>
      <c r="B43" s="44" t="s">
        <v>76</v>
      </c>
      <c r="C43" s="44" t="s">
        <v>77</v>
      </c>
      <c r="D43" s="74" t="s">
        <v>387</v>
      </c>
      <c r="E43" s="74" t="s">
        <v>372</v>
      </c>
      <c r="F43" s="74" t="s">
        <v>370</v>
      </c>
      <c r="G43" s="74" t="s">
        <v>379</v>
      </c>
      <c r="H43" s="74" t="s">
        <v>379</v>
      </c>
      <c r="I43" s="74" t="s">
        <v>385</v>
      </c>
      <c r="J43" s="74" t="s">
        <v>360</v>
      </c>
      <c r="K43" s="74" t="s">
        <v>401</v>
      </c>
      <c r="L43" s="74" t="s">
        <v>360</v>
      </c>
      <c r="M43" s="74" t="s">
        <v>415</v>
      </c>
      <c r="N43" s="74" t="s">
        <v>365</v>
      </c>
      <c r="O43" s="74" t="s">
        <v>360</v>
      </c>
      <c r="P43" s="74" t="s">
        <v>380</v>
      </c>
      <c r="Q43" s="74" t="s">
        <v>388</v>
      </c>
      <c r="R43" s="74" t="s">
        <v>376</v>
      </c>
      <c r="S43" s="74" t="s">
        <v>369</v>
      </c>
      <c r="T43" s="74" t="s">
        <v>406</v>
      </c>
      <c r="U43" s="74" t="s">
        <v>395</v>
      </c>
      <c r="V43" s="74" t="s">
        <v>406</v>
      </c>
      <c r="W43" s="74" t="s">
        <v>360</v>
      </c>
      <c r="X43" s="74" t="s">
        <v>360</v>
      </c>
      <c r="Y43" s="74" t="s">
        <v>360</v>
      </c>
      <c r="Z43" s="74" t="s">
        <v>360</v>
      </c>
      <c r="AA43" s="74" t="s">
        <v>360</v>
      </c>
      <c r="AB43" s="74" t="s">
        <v>360</v>
      </c>
      <c r="AC43" s="74" t="s">
        <v>400</v>
      </c>
      <c r="AD43" s="74" t="s">
        <v>360</v>
      </c>
      <c r="AE43" s="74" t="s">
        <v>360</v>
      </c>
      <c r="AF43" s="74" t="s">
        <v>360</v>
      </c>
      <c r="AG43" s="74" t="s">
        <v>360</v>
      </c>
      <c r="AH43" s="74" t="s">
        <v>360</v>
      </c>
      <c r="AI43" s="74" t="s">
        <v>360</v>
      </c>
      <c r="AJ43" s="74" t="s">
        <v>360</v>
      </c>
      <c r="AK43" s="74" t="s">
        <v>402</v>
      </c>
      <c r="AL43" s="74" t="s">
        <v>360</v>
      </c>
      <c r="AM43" s="74" t="s">
        <v>360</v>
      </c>
      <c r="AN43" s="74" t="s">
        <v>360</v>
      </c>
      <c r="AO43" s="74" t="s">
        <v>360</v>
      </c>
      <c r="AP43" s="74" t="s">
        <v>371</v>
      </c>
      <c r="AQ43" s="74" t="s">
        <v>360</v>
      </c>
    </row>
    <row r="44" spans="1:43">
      <c r="A44" s="44" t="s">
        <v>115</v>
      </c>
      <c r="B44" s="44" t="s">
        <v>78</v>
      </c>
      <c r="C44" s="44" t="s">
        <v>79</v>
      </c>
      <c r="D44" s="74" t="s">
        <v>368</v>
      </c>
      <c r="E44" s="74" t="s">
        <v>380</v>
      </c>
      <c r="F44" s="74" t="s">
        <v>388</v>
      </c>
      <c r="G44" s="74" t="s">
        <v>382</v>
      </c>
      <c r="H44" s="74" t="s">
        <v>370</v>
      </c>
      <c r="I44" s="75" t="s">
        <v>448</v>
      </c>
      <c r="J44" s="74" t="s">
        <v>368</v>
      </c>
      <c r="K44" s="74" t="s">
        <v>406</v>
      </c>
      <c r="L44" s="74" t="s">
        <v>360</v>
      </c>
      <c r="M44" s="74" t="s">
        <v>364</v>
      </c>
      <c r="N44" s="74" t="s">
        <v>400</v>
      </c>
      <c r="O44" s="74" t="s">
        <v>360</v>
      </c>
      <c r="P44" s="74" t="s">
        <v>395</v>
      </c>
      <c r="Q44" s="74" t="s">
        <v>365</v>
      </c>
      <c r="R44" s="74" t="s">
        <v>365</v>
      </c>
      <c r="S44" s="74" t="s">
        <v>403</v>
      </c>
      <c r="T44" s="74" t="s">
        <v>403</v>
      </c>
      <c r="U44" s="74" t="s">
        <v>385</v>
      </c>
      <c r="V44" s="74" t="s">
        <v>415</v>
      </c>
      <c r="W44" s="74" t="s">
        <v>360</v>
      </c>
      <c r="X44" s="74" t="s">
        <v>360</v>
      </c>
      <c r="Y44" s="74" t="s">
        <v>360</v>
      </c>
      <c r="Z44" s="74" t="s">
        <v>360</v>
      </c>
      <c r="AA44" s="74" t="s">
        <v>360</v>
      </c>
      <c r="AB44" s="74" t="s">
        <v>360</v>
      </c>
      <c r="AC44" s="74" t="s">
        <v>370</v>
      </c>
      <c r="AD44" s="74" t="s">
        <v>360</v>
      </c>
      <c r="AE44" s="74" t="s">
        <v>360</v>
      </c>
      <c r="AF44" s="74" t="s">
        <v>360</v>
      </c>
      <c r="AG44" s="74" t="s">
        <v>360</v>
      </c>
      <c r="AH44" s="74" t="s">
        <v>425</v>
      </c>
      <c r="AI44" s="74" t="s">
        <v>360</v>
      </c>
      <c r="AJ44" s="74" t="s">
        <v>360</v>
      </c>
      <c r="AK44" s="74" t="s">
        <v>395</v>
      </c>
      <c r="AL44" s="74" t="s">
        <v>360</v>
      </c>
      <c r="AM44" s="74" t="s">
        <v>360</v>
      </c>
      <c r="AN44" s="74" t="s">
        <v>360</v>
      </c>
      <c r="AO44" s="74" t="s">
        <v>360</v>
      </c>
      <c r="AP44" s="74" t="s">
        <v>370</v>
      </c>
      <c r="AQ44" s="74" t="s">
        <v>360</v>
      </c>
    </row>
    <row r="45" spans="1:43" ht="27.6">
      <c r="A45" s="44" t="s">
        <v>115</v>
      </c>
      <c r="B45" s="44" t="s">
        <v>80</v>
      </c>
      <c r="C45" s="44" t="s">
        <v>81</v>
      </c>
      <c r="D45" s="75" t="s">
        <v>843</v>
      </c>
      <c r="E45" s="74" t="s">
        <v>415</v>
      </c>
      <c r="F45" s="74" t="s">
        <v>399</v>
      </c>
      <c r="G45" s="74" t="s">
        <v>403</v>
      </c>
      <c r="H45" s="74" t="s">
        <v>399</v>
      </c>
      <c r="I45" s="74" t="s">
        <v>368</v>
      </c>
      <c r="J45" s="74" t="s">
        <v>368</v>
      </c>
      <c r="K45" s="75" t="s">
        <v>449</v>
      </c>
      <c r="L45" s="74" t="s">
        <v>360</v>
      </c>
      <c r="M45" s="74" t="s">
        <v>368</v>
      </c>
      <c r="N45" s="74" t="s">
        <v>391</v>
      </c>
      <c r="O45" s="74" t="s">
        <v>360</v>
      </c>
      <c r="P45" s="74" t="s">
        <v>387</v>
      </c>
      <c r="Q45" s="74" t="s">
        <v>392</v>
      </c>
      <c r="R45" s="74" t="s">
        <v>385</v>
      </c>
      <c r="S45" s="75" t="s">
        <v>866</v>
      </c>
      <c r="T45" s="74" t="s">
        <v>425</v>
      </c>
      <c r="U45" s="74" t="s">
        <v>362</v>
      </c>
      <c r="V45" s="74" t="s">
        <v>403</v>
      </c>
      <c r="W45" s="75" t="s">
        <v>389</v>
      </c>
      <c r="X45" s="74" t="s">
        <v>360</v>
      </c>
      <c r="Y45" s="74" t="s">
        <v>360</v>
      </c>
      <c r="Z45" s="74" t="s">
        <v>360</v>
      </c>
      <c r="AA45" s="74" t="s">
        <v>360</v>
      </c>
      <c r="AB45" s="74" t="s">
        <v>360</v>
      </c>
      <c r="AC45" s="74" t="s">
        <v>392</v>
      </c>
      <c r="AD45" s="74" t="s">
        <v>360</v>
      </c>
      <c r="AE45" s="74" t="s">
        <v>362</v>
      </c>
      <c r="AF45" s="74" t="s">
        <v>360</v>
      </c>
      <c r="AG45" s="74" t="s">
        <v>360</v>
      </c>
      <c r="AH45" s="74" t="s">
        <v>360</v>
      </c>
      <c r="AI45" s="74" t="s">
        <v>360</v>
      </c>
      <c r="AJ45" s="74" t="s">
        <v>360</v>
      </c>
      <c r="AK45" s="74" t="s">
        <v>395</v>
      </c>
      <c r="AL45" s="74" t="s">
        <v>360</v>
      </c>
      <c r="AM45" s="74" t="s">
        <v>360</v>
      </c>
      <c r="AN45" s="74" t="s">
        <v>360</v>
      </c>
      <c r="AO45" s="74" t="s">
        <v>360</v>
      </c>
      <c r="AP45" s="74" t="s">
        <v>392</v>
      </c>
      <c r="AQ45" s="74" t="s">
        <v>360</v>
      </c>
    </row>
    <row r="46" spans="1:43">
      <c r="A46" s="44" t="s">
        <v>115</v>
      </c>
      <c r="B46" s="44" t="s">
        <v>82</v>
      </c>
      <c r="C46" s="44" t="s">
        <v>83</v>
      </c>
      <c r="D46" s="74" t="s">
        <v>396</v>
      </c>
      <c r="E46" s="74" t="s">
        <v>372</v>
      </c>
      <c r="F46" s="74" t="s">
        <v>371</v>
      </c>
      <c r="G46" s="74" t="s">
        <v>369</v>
      </c>
      <c r="H46" s="74" t="s">
        <v>369</v>
      </c>
      <c r="I46" s="74" t="s">
        <v>425</v>
      </c>
      <c r="J46" s="74" t="s">
        <v>360</v>
      </c>
      <c r="K46" s="74" t="s">
        <v>362</v>
      </c>
      <c r="L46" s="74" t="s">
        <v>360</v>
      </c>
      <c r="M46" s="74" t="s">
        <v>385</v>
      </c>
      <c r="N46" s="74" t="s">
        <v>380</v>
      </c>
      <c r="O46" s="74" t="s">
        <v>360</v>
      </c>
      <c r="P46" s="74" t="s">
        <v>380</v>
      </c>
      <c r="Q46" s="74" t="s">
        <v>371</v>
      </c>
      <c r="R46" s="74" t="s">
        <v>399</v>
      </c>
      <c r="S46" s="74" t="s">
        <v>388</v>
      </c>
      <c r="T46" s="74" t="s">
        <v>395</v>
      </c>
      <c r="U46" s="74" t="s">
        <v>395</v>
      </c>
      <c r="V46" s="74" t="s">
        <v>415</v>
      </c>
      <c r="W46" s="74" t="s">
        <v>360</v>
      </c>
      <c r="X46" s="74" t="s">
        <v>360</v>
      </c>
      <c r="Y46" s="74" t="s">
        <v>360</v>
      </c>
      <c r="Z46" s="74" t="s">
        <v>360</v>
      </c>
      <c r="AA46" s="74" t="s">
        <v>388</v>
      </c>
      <c r="AB46" s="74" t="s">
        <v>360</v>
      </c>
      <c r="AC46" s="74" t="s">
        <v>388</v>
      </c>
      <c r="AD46" s="74" t="s">
        <v>360</v>
      </c>
      <c r="AE46" s="74" t="s">
        <v>360</v>
      </c>
      <c r="AF46" s="74" t="s">
        <v>360</v>
      </c>
      <c r="AG46" s="74" t="s">
        <v>360</v>
      </c>
      <c r="AH46" s="74" t="s">
        <v>360</v>
      </c>
      <c r="AI46" s="74" t="s">
        <v>369</v>
      </c>
      <c r="AJ46" s="74" t="s">
        <v>360</v>
      </c>
      <c r="AK46" s="74" t="s">
        <v>869</v>
      </c>
      <c r="AL46" s="74" t="s">
        <v>360</v>
      </c>
      <c r="AM46" s="74" t="s">
        <v>360</v>
      </c>
      <c r="AN46" s="74" t="s">
        <v>360</v>
      </c>
      <c r="AO46" s="74" t="s">
        <v>360</v>
      </c>
      <c r="AP46" s="74" t="s">
        <v>372</v>
      </c>
      <c r="AQ46" s="74" t="s">
        <v>360</v>
      </c>
    </row>
    <row r="47" spans="1:43">
      <c r="A47" s="44" t="s">
        <v>115</v>
      </c>
      <c r="B47" s="44" t="s">
        <v>84</v>
      </c>
      <c r="C47" s="44" t="s">
        <v>85</v>
      </c>
      <c r="D47" s="74" t="s">
        <v>404</v>
      </c>
      <c r="E47" s="74" t="s">
        <v>371</v>
      </c>
      <c r="F47" s="74" t="s">
        <v>374</v>
      </c>
      <c r="G47" s="74" t="s">
        <v>388</v>
      </c>
      <c r="H47" s="74" t="s">
        <v>369</v>
      </c>
      <c r="I47" s="74" t="s">
        <v>425</v>
      </c>
      <c r="J47" s="74" t="s">
        <v>360</v>
      </c>
      <c r="K47" s="74" t="s">
        <v>387</v>
      </c>
      <c r="L47" s="74" t="s">
        <v>360</v>
      </c>
      <c r="M47" s="74" t="s">
        <v>391</v>
      </c>
      <c r="N47" s="74" t="s">
        <v>369</v>
      </c>
      <c r="O47" s="74" t="s">
        <v>360</v>
      </c>
      <c r="P47" s="74" t="s">
        <v>380</v>
      </c>
      <c r="Q47" s="74" t="s">
        <v>369</v>
      </c>
      <c r="R47" s="74" t="s">
        <v>392</v>
      </c>
      <c r="S47" s="74" t="s">
        <v>380</v>
      </c>
      <c r="T47" s="74" t="s">
        <v>415</v>
      </c>
      <c r="U47" s="74" t="s">
        <v>395</v>
      </c>
      <c r="V47" s="74" t="s">
        <v>395</v>
      </c>
      <c r="W47" s="74" t="s">
        <v>360</v>
      </c>
      <c r="X47" s="74" t="s">
        <v>360</v>
      </c>
      <c r="Y47" s="74" t="s">
        <v>360</v>
      </c>
      <c r="Z47" s="74" t="s">
        <v>360</v>
      </c>
      <c r="AA47" s="74" t="s">
        <v>360</v>
      </c>
      <c r="AB47" s="74" t="s">
        <v>360</v>
      </c>
      <c r="AC47" s="74" t="s">
        <v>370</v>
      </c>
      <c r="AD47" s="74" t="s">
        <v>360</v>
      </c>
      <c r="AE47" s="74" t="s">
        <v>360</v>
      </c>
      <c r="AF47" s="74" t="s">
        <v>360</v>
      </c>
      <c r="AG47" s="74" t="s">
        <v>360</v>
      </c>
      <c r="AH47" s="74" t="s">
        <v>360</v>
      </c>
      <c r="AI47" s="74" t="s">
        <v>360</v>
      </c>
      <c r="AJ47" s="74" t="s">
        <v>360</v>
      </c>
      <c r="AK47" s="74" t="s">
        <v>388</v>
      </c>
      <c r="AL47" s="74" t="s">
        <v>360</v>
      </c>
      <c r="AM47" s="74" t="s">
        <v>360</v>
      </c>
      <c r="AN47" s="74" t="s">
        <v>360</v>
      </c>
      <c r="AO47" s="74" t="s">
        <v>360</v>
      </c>
      <c r="AP47" s="74" t="s">
        <v>372</v>
      </c>
      <c r="AQ47" s="74" t="s">
        <v>360</v>
      </c>
    </row>
    <row r="48" spans="1:43">
      <c r="A48" s="44" t="s">
        <v>115</v>
      </c>
      <c r="B48" s="44" t="s">
        <v>86</v>
      </c>
      <c r="C48" s="44" t="s">
        <v>87</v>
      </c>
      <c r="D48" s="74" t="s">
        <v>365</v>
      </c>
      <c r="E48" s="74" t="s">
        <v>371</v>
      </c>
      <c r="F48" s="74" t="s">
        <v>374</v>
      </c>
      <c r="G48" s="74" t="s">
        <v>400</v>
      </c>
      <c r="H48" s="74" t="s">
        <v>372</v>
      </c>
      <c r="I48" s="74" t="s">
        <v>362</v>
      </c>
      <c r="J48" s="74" t="s">
        <v>360</v>
      </c>
      <c r="K48" s="74" t="s">
        <v>415</v>
      </c>
      <c r="L48" s="74" t="s">
        <v>360</v>
      </c>
      <c r="M48" s="74" t="s">
        <v>412</v>
      </c>
      <c r="N48" s="74" t="s">
        <v>370</v>
      </c>
      <c r="O48" s="74" t="s">
        <v>360</v>
      </c>
      <c r="P48" s="74" t="s">
        <v>369</v>
      </c>
      <c r="Q48" s="74" t="s">
        <v>379</v>
      </c>
      <c r="R48" s="74" t="s">
        <v>373</v>
      </c>
      <c r="S48" s="74" t="s">
        <v>379</v>
      </c>
      <c r="T48" s="74" t="s">
        <v>399</v>
      </c>
      <c r="U48" s="74" t="s">
        <v>379</v>
      </c>
      <c r="V48" s="74" t="s">
        <v>406</v>
      </c>
      <c r="W48" s="74" t="s">
        <v>360</v>
      </c>
      <c r="X48" s="74" t="s">
        <v>360</v>
      </c>
      <c r="Y48" s="74" t="s">
        <v>360</v>
      </c>
      <c r="Z48" s="74" t="s">
        <v>360</v>
      </c>
      <c r="AA48" s="74" t="s">
        <v>400</v>
      </c>
      <c r="AB48" s="74" t="s">
        <v>360</v>
      </c>
      <c r="AC48" s="74" t="s">
        <v>392</v>
      </c>
      <c r="AD48" s="74" t="s">
        <v>360</v>
      </c>
      <c r="AE48" s="74" t="s">
        <v>360</v>
      </c>
      <c r="AF48" s="74" t="s">
        <v>360</v>
      </c>
      <c r="AG48" s="74" t="s">
        <v>360</v>
      </c>
      <c r="AH48" s="74" t="s">
        <v>360</v>
      </c>
      <c r="AI48" s="74" t="s">
        <v>369</v>
      </c>
      <c r="AJ48" s="74" t="s">
        <v>360</v>
      </c>
      <c r="AK48" s="74" t="s">
        <v>395</v>
      </c>
      <c r="AL48" s="74" t="s">
        <v>360</v>
      </c>
      <c r="AM48" s="74" t="s">
        <v>360</v>
      </c>
      <c r="AN48" s="74" t="s">
        <v>360</v>
      </c>
      <c r="AO48" s="74" t="s">
        <v>360</v>
      </c>
      <c r="AP48" s="74" t="s">
        <v>371</v>
      </c>
      <c r="AQ48" s="74" t="s">
        <v>360</v>
      </c>
    </row>
    <row r="49" spans="1:43">
      <c r="A49" s="44" t="s">
        <v>115</v>
      </c>
      <c r="B49" s="44" t="s">
        <v>88</v>
      </c>
      <c r="C49" s="44" t="s">
        <v>89</v>
      </c>
      <c r="D49" s="74" t="s">
        <v>396</v>
      </c>
      <c r="E49" s="74" t="s">
        <v>402</v>
      </c>
      <c r="F49" s="74" t="s">
        <v>372</v>
      </c>
      <c r="G49" s="74" t="s">
        <v>365</v>
      </c>
      <c r="H49" s="74" t="s">
        <v>392</v>
      </c>
      <c r="I49" s="75" t="s">
        <v>450</v>
      </c>
      <c r="J49" s="75" t="s">
        <v>420</v>
      </c>
      <c r="K49" s="74" t="s">
        <v>362</v>
      </c>
      <c r="L49" s="74" t="s">
        <v>360</v>
      </c>
      <c r="M49" s="74" t="s">
        <v>368</v>
      </c>
      <c r="N49" s="74" t="s">
        <v>395</v>
      </c>
      <c r="O49" s="74" t="s">
        <v>360</v>
      </c>
      <c r="P49" s="74" t="s">
        <v>369</v>
      </c>
      <c r="Q49" s="74" t="s">
        <v>382</v>
      </c>
      <c r="R49" s="74" t="s">
        <v>412</v>
      </c>
      <c r="S49" s="74" t="s">
        <v>368</v>
      </c>
      <c r="T49" s="74" t="s">
        <v>393</v>
      </c>
      <c r="U49" s="74" t="s">
        <v>382</v>
      </c>
      <c r="V49" s="74" t="s">
        <v>415</v>
      </c>
      <c r="W49" s="75" t="s">
        <v>420</v>
      </c>
      <c r="X49" s="74" t="s">
        <v>360</v>
      </c>
      <c r="Y49" s="74" t="s">
        <v>360</v>
      </c>
      <c r="Z49" s="75" t="s">
        <v>408</v>
      </c>
      <c r="AA49" s="74" t="s">
        <v>360</v>
      </c>
      <c r="AB49" s="74" t="s">
        <v>360</v>
      </c>
      <c r="AC49" s="74" t="s">
        <v>402</v>
      </c>
      <c r="AD49" s="74" t="s">
        <v>360</v>
      </c>
      <c r="AE49" s="75" t="s">
        <v>424</v>
      </c>
      <c r="AF49" s="74" t="s">
        <v>360</v>
      </c>
      <c r="AG49" s="74" t="s">
        <v>360</v>
      </c>
      <c r="AH49" s="74" t="s">
        <v>360</v>
      </c>
      <c r="AI49" s="74" t="s">
        <v>360</v>
      </c>
      <c r="AJ49" s="74" t="s">
        <v>360</v>
      </c>
      <c r="AK49" s="74" t="s">
        <v>371</v>
      </c>
      <c r="AL49" s="74" t="s">
        <v>360</v>
      </c>
      <c r="AM49" s="74" t="s">
        <v>360</v>
      </c>
      <c r="AN49" s="74" t="s">
        <v>360</v>
      </c>
      <c r="AO49" s="74" t="s">
        <v>360</v>
      </c>
      <c r="AP49" s="74" t="s">
        <v>369</v>
      </c>
      <c r="AQ49" s="74" t="s">
        <v>360</v>
      </c>
    </row>
    <row r="50" spans="1:43">
      <c r="A50" s="44" t="s">
        <v>115</v>
      </c>
      <c r="B50" s="44" t="s">
        <v>90</v>
      </c>
      <c r="C50" s="44" t="s">
        <v>91</v>
      </c>
      <c r="D50" s="74" t="s">
        <v>385</v>
      </c>
      <c r="E50" s="74" t="s">
        <v>370</v>
      </c>
      <c r="F50" s="74" t="s">
        <v>391</v>
      </c>
      <c r="G50" s="74" t="s">
        <v>370</v>
      </c>
      <c r="H50" s="74" t="s">
        <v>387</v>
      </c>
      <c r="I50" s="74" t="s">
        <v>364</v>
      </c>
      <c r="J50" s="74" t="s">
        <v>360</v>
      </c>
      <c r="K50" s="74" t="s">
        <v>411</v>
      </c>
      <c r="L50" s="74" t="s">
        <v>360</v>
      </c>
      <c r="M50" s="74" t="s">
        <v>411</v>
      </c>
      <c r="N50" s="74" t="s">
        <v>385</v>
      </c>
      <c r="O50" s="74" t="s">
        <v>360</v>
      </c>
      <c r="P50" s="74" t="s">
        <v>400</v>
      </c>
      <c r="Q50" s="74" t="s">
        <v>365</v>
      </c>
      <c r="R50" s="74" t="s">
        <v>403</v>
      </c>
      <c r="S50" s="74" t="s">
        <v>368</v>
      </c>
      <c r="T50" s="74" t="s">
        <v>401</v>
      </c>
      <c r="U50" s="74" t="s">
        <v>415</v>
      </c>
      <c r="V50" s="74" t="s">
        <v>362</v>
      </c>
      <c r="W50" s="74" t="s">
        <v>404</v>
      </c>
      <c r="X50" s="74" t="s">
        <v>360</v>
      </c>
      <c r="Y50" s="74" t="s">
        <v>360</v>
      </c>
      <c r="Z50" s="74" t="s">
        <v>360</v>
      </c>
      <c r="AA50" s="74" t="s">
        <v>360</v>
      </c>
      <c r="AB50" s="74" t="s">
        <v>360</v>
      </c>
      <c r="AC50" s="74" t="s">
        <v>400</v>
      </c>
      <c r="AD50" s="74" t="s">
        <v>360</v>
      </c>
      <c r="AE50" s="74" t="s">
        <v>360</v>
      </c>
      <c r="AF50" s="74" t="s">
        <v>360</v>
      </c>
      <c r="AG50" s="74" t="s">
        <v>360</v>
      </c>
      <c r="AH50" s="74" t="s">
        <v>360</v>
      </c>
      <c r="AI50" s="74" t="s">
        <v>360</v>
      </c>
      <c r="AJ50" s="74" t="s">
        <v>360</v>
      </c>
      <c r="AK50" s="74" t="s">
        <v>399</v>
      </c>
      <c r="AL50" s="74" t="s">
        <v>373</v>
      </c>
      <c r="AM50" s="74" t="s">
        <v>360</v>
      </c>
      <c r="AN50" s="74" t="s">
        <v>360</v>
      </c>
      <c r="AO50" s="74" t="s">
        <v>360</v>
      </c>
      <c r="AP50" s="74" t="s">
        <v>387</v>
      </c>
      <c r="AQ50" s="74" t="s">
        <v>360</v>
      </c>
    </row>
    <row r="51" spans="1:43" ht="27.6">
      <c r="A51" s="44" t="s">
        <v>115</v>
      </c>
      <c r="B51" s="44" t="s">
        <v>92</v>
      </c>
      <c r="C51" s="44" t="s">
        <v>93</v>
      </c>
      <c r="D51" s="74" t="s">
        <v>411</v>
      </c>
      <c r="E51" s="74" t="s">
        <v>402</v>
      </c>
      <c r="F51" s="74" t="s">
        <v>392</v>
      </c>
      <c r="G51" s="74" t="s">
        <v>396</v>
      </c>
      <c r="H51" s="74" t="s">
        <v>382</v>
      </c>
      <c r="I51" s="75" t="s">
        <v>451</v>
      </c>
      <c r="J51" s="75" t="s">
        <v>452</v>
      </c>
      <c r="K51" s="74" t="s">
        <v>394</v>
      </c>
      <c r="L51" s="74" t="s">
        <v>360</v>
      </c>
      <c r="M51" s="75" t="s">
        <v>855</v>
      </c>
      <c r="N51" s="74" t="s">
        <v>411</v>
      </c>
      <c r="O51" s="74" t="s">
        <v>360</v>
      </c>
      <c r="P51" s="74" t="s">
        <v>392</v>
      </c>
      <c r="Q51" s="74" t="s">
        <v>402</v>
      </c>
      <c r="R51" s="75" t="s">
        <v>860</v>
      </c>
      <c r="S51" s="75" t="s">
        <v>867</v>
      </c>
      <c r="T51" s="74" t="s">
        <v>404</v>
      </c>
      <c r="U51" s="74" t="s">
        <v>404</v>
      </c>
      <c r="V51" s="74" t="s">
        <v>364</v>
      </c>
      <c r="W51" s="74" t="s">
        <v>368</v>
      </c>
      <c r="X51" s="74" t="s">
        <v>360</v>
      </c>
      <c r="Y51" s="74" t="s">
        <v>360</v>
      </c>
      <c r="Z51" s="74" t="s">
        <v>360</v>
      </c>
      <c r="AA51" s="74" t="s">
        <v>400</v>
      </c>
      <c r="AB51" s="74" t="s">
        <v>360</v>
      </c>
      <c r="AC51" s="74" t="s">
        <v>392</v>
      </c>
      <c r="AD51" s="74" t="s">
        <v>360</v>
      </c>
      <c r="AE51" s="74" t="s">
        <v>360</v>
      </c>
      <c r="AF51" s="74" t="s">
        <v>360</v>
      </c>
      <c r="AG51" s="74" t="s">
        <v>360</v>
      </c>
      <c r="AH51" s="75" t="s">
        <v>408</v>
      </c>
      <c r="AI51" s="74" t="s">
        <v>400</v>
      </c>
      <c r="AJ51" s="74" t="s">
        <v>360</v>
      </c>
      <c r="AK51" s="74" t="s">
        <v>382</v>
      </c>
      <c r="AL51" s="74" t="s">
        <v>360</v>
      </c>
      <c r="AM51" s="74" t="s">
        <v>385</v>
      </c>
      <c r="AN51" s="74" t="s">
        <v>360</v>
      </c>
      <c r="AO51" s="74" t="s">
        <v>360</v>
      </c>
      <c r="AP51" s="74" t="s">
        <v>400</v>
      </c>
      <c r="AQ51" s="74" t="s">
        <v>360</v>
      </c>
    </row>
    <row r="52" spans="1:43" ht="27.6">
      <c r="A52" s="44" t="s">
        <v>115</v>
      </c>
      <c r="B52" s="44" t="s">
        <v>94</v>
      </c>
      <c r="C52" s="44" t="s">
        <v>95</v>
      </c>
      <c r="D52" s="75" t="s">
        <v>844</v>
      </c>
      <c r="E52" s="74" t="s">
        <v>396</v>
      </c>
      <c r="F52" s="74" t="s">
        <v>395</v>
      </c>
      <c r="G52" s="74" t="s">
        <v>382</v>
      </c>
      <c r="H52" s="74" t="s">
        <v>366</v>
      </c>
      <c r="I52" s="75" t="s">
        <v>453</v>
      </c>
      <c r="J52" s="75" t="s">
        <v>454</v>
      </c>
      <c r="K52" s="75" t="s">
        <v>455</v>
      </c>
      <c r="L52" s="74" t="s">
        <v>360</v>
      </c>
      <c r="M52" s="75" t="s">
        <v>856</v>
      </c>
      <c r="N52" s="74" t="s">
        <v>391</v>
      </c>
      <c r="O52" s="74" t="s">
        <v>360</v>
      </c>
      <c r="P52" s="74" t="s">
        <v>392</v>
      </c>
      <c r="Q52" s="74" t="s">
        <v>391</v>
      </c>
      <c r="R52" s="74" t="s">
        <v>365</v>
      </c>
      <c r="S52" s="74" t="s">
        <v>368</v>
      </c>
      <c r="T52" s="74" t="s">
        <v>385</v>
      </c>
      <c r="U52" s="74" t="s">
        <v>403</v>
      </c>
      <c r="V52" s="74" t="s">
        <v>364</v>
      </c>
      <c r="W52" s="75" t="s">
        <v>420</v>
      </c>
      <c r="X52" s="74" t="s">
        <v>360</v>
      </c>
      <c r="Y52" s="74" t="s">
        <v>360</v>
      </c>
      <c r="Z52" s="74" t="s">
        <v>360</v>
      </c>
      <c r="AA52" s="74" t="s">
        <v>360</v>
      </c>
      <c r="AB52" s="74" t="s">
        <v>360</v>
      </c>
      <c r="AC52" s="74" t="s">
        <v>387</v>
      </c>
      <c r="AD52" s="74" t="s">
        <v>360</v>
      </c>
      <c r="AE52" s="74" t="s">
        <v>368</v>
      </c>
      <c r="AF52" s="74" t="s">
        <v>360</v>
      </c>
      <c r="AG52" s="74" t="s">
        <v>360</v>
      </c>
      <c r="AH52" s="74" t="s">
        <v>360</v>
      </c>
      <c r="AI52" s="74" t="s">
        <v>360</v>
      </c>
      <c r="AJ52" s="74" t="s">
        <v>360</v>
      </c>
      <c r="AK52" s="74" t="s">
        <v>415</v>
      </c>
      <c r="AL52" s="74" t="s">
        <v>360</v>
      </c>
      <c r="AM52" s="74" t="s">
        <v>360</v>
      </c>
      <c r="AN52" s="74" t="s">
        <v>360</v>
      </c>
      <c r="AO52" s="74" t="s">
        <v>360</v>
      </c>
      <c r="AP52" s="74" t="s">
        <v>388</v>
      </c>
      <c r="AQ52" s="74" t="s">
        <v>360</v>
      </c>
    </row>
    <row r="53" spans="1:43">
      <c r="A53" s="44" t="s">
        <v>115</v>
      </c>
      <c r="B53" s="44" t="s">
        <v>96</v>
      </c>
      <c r="C53" s="44" t="s">
        <v>97</v>
      </c>
      <c r="D53" s="74" t="s">
        <v>403</v>
      </c>
      <c r="E53" s="74" t="s">
        <v>382</v>
      </c>
      <c r="F53" s="74" t="s">
        <v>387</v>
      </c>
      <c r="G53" s="74" t="s">
        <v>406</v>
      </c>
      <c r="H53" s="74" t="s">
        <v>396</v>
      </c>
      <c r="I53" s="75" t="s">
        <v>456</v>
      </c>
      <c r="J53" s="75" t="s">
        <v>457</v>
      </c>
      <c r="K53" s="74" t="s">
        <v>403</v>
      </c>
      <c r="L53" s="74" t="s">
        <v>360</v>
      </c>
      <c r="M53" s="74" t="s">
        <v>364</v>
      </c>
      <c r="N53" s="74" t="s">
        <v>382</v>
      </c>
      <c r="O53" s="74" t="s">
        <v>360</v>
      </c>
      <c r="P53" s="74" t="s">
        <v>395</v>
      </c>
      <c r="Q53" s="74" t="s">
        <v>415</v>
      </c>
      <c r="R53" s="74" t="s">
        <v>396</v>
      </c>
      <c r="S53" s="74" t="s">
        <v>412</v>
      </c>
      <c r="T53" s="74" t="s">
        <v>385</v>
      </c>
      <c r="U53" s="74" t="s">
        <v>396</v>
      </c>
      <c r="V53" s="74" t="s">
        <v>365</v>
      </c>
      <c r="W53" s="74" t="s">
        <v>360</v>
      </c>
      <c r="X53" s="74" t="s">
        <v>360</v>
      </c>
      <c r="Y53" s="74" t="s">
        <v>360</v>
      </c>
      <c r="Z53" s="74" t="s">
        <v>360</v>
      </c>
      <c r="AA53" s="74" t="s">
        <v>360</v>
      </c>
      <c r="AB53" s="74" t="s">
        <v>360</v>
      </c>
      <c r="AC53" s="74" t="s">
        <v>365</v>
      </c>
      <c r="AD53" s="74" t="s">
        <v>360</v>
      </c>
      <c r="AE53" s="74" t="s">
        <v>368</v>
      </c>
      <c r="AF53" s="74" t="s">
        <v>360</v>
      </c>
      <c r="AG53" s="74" t="s">
        <v>360</v>
      </c>
      <c r="AH53" s="74" t="s">
        <v>360</v>
      </c>
      <c r="AI53" s="74" t="s">
        <v>360</v>
      </c>
      <c r="AJ53" s="74" t="s">
        <v>360</v>
      </c>
      <c r="AK53" s="74" t="s">
        <v>415</v>
      </c>
      <c r="AL53" s="74" t="s">
        <v>360</v>
      </c>
      <c r="AM53" s="74" t="s">
        <v>360</v>
      </c>
      <c r="AN53" s="74" t="s">
        <v>360</v>
      </c>
      <c r="AO53" s="74" t="s">
        <v>360</v>
      </c>
      <c r="AP53" s="74" t="s">
        <v>392</v>
      </c>
      <c r="AQ53" s="74" t="s">
        <v>360</v>
      </c>
    </row>
    <row r="54" spans="1:43" ht="27.6">
      <c r="A54" s="44" t="s">
        <v>115</v>
      </c>
      <c r="B54" s="44" t="s">
        <v>98</v>
      </c>
      <c r="C54" s="44" t="s">
        <v>99</v>
      </c>
      <c r="D54" s="74" t="s">
        <v>385</v>
      </c>
      <c r="E54" s="74" t="s">
        <v>391</v>
      </c>
      <c r="F54" s="74" t="s">
        <v>402</v>
      </c>
      <c r="G54" s="74" t="s">
        <v>391</v>
      </c>
      <c r="H54" s="74" t="s">
        <v>412</v>
      </c>
      <c r="I54" s="74" t="s">
        <v>458</v>
      </c>
      <c r="J54" s="74" t="s">
        <v>360</v>
      </c>
      <c r="K54" s="74" t="s">
        <v>418</v>
      </c>
      <c r="L54" s="74" t="s">
        <v>360</v>
      </c>
      <c r="M54" s="75" t="s">
        <v>857</v>
      </c>
      <c r="N54" s="74" t="s">
        <v>387</v>
      </c>
      <c r="O54" s="74" t="s">
        <v>360</v>
      </c>
      <c r="P54" s="74" t="s">
        <v>379</v>
      </c>
      <c r="Q54" s="74" t="s">
        <v>395</v>
      </c>
      <c r="R54" s="74" t="s">
        <v>392</v>
      </c>
      <c r="S54" s="74" t="s">
        <v>368</v>
      </c>
      <c r="T54" s="74" t="s">
        <v>411</v>
      </c>
      <c r="U54" s="74" t="s">
        <v>366</v>
      </c>
      <c r="V54" s="74" t="s">
        <v>396</v>
      </c>
      <c r="W54" s="74" t="s">
        <v>366</v>
      </c>
      <c r="X54" s="74" t="s">
        <v>360</v>
      </c>
      <c r="Y54" s="74" t="s">
        <v>360</v>
      </c>
      <c r="Z54" s="74" t="s">
        <v>360</v>
      </c>
      <c r="AA54" s="74" t="s">
        <v>360</v>
      </c>
      <c r="AB54" s="74" t="s">
        <v>360</v>
      </c>
      <c r="AC54" s="74" t="s">
        <v>372</v>
      </c>
      <c r="AD54" s="74" t="s">
        <v>360</v>
      </c>
      <c r="AE54" s="74" t="s">
        <v>360</v>
      </c>
      <c r="AF54" s="74" t="s">
        <v>360</v>
      </c>
      <c r="AG54" s="74" t="s">
        <v>360</v>
      </c>
      <c r="AH54" s="74" t="s">
        <v>360</v>
      </c>
      <c r="AI54" s="74" t="s">
        <v>360</v>
      </c>
      <c r="AJ54" s="74" t="s">
        <v>360</v>
      </c>
      <c r="AK54" s="74" t="s">
        <v>372</v>
      </c>
      <c r="AL54" s="74" t="s">
        <v>459</v>
      </c>
      <c r="AM54" s="74" t="s">
        <v>360</v>
      </c>
      <c r="AN54" s="74" t="s">
        <v>360</v>
      </c>
      <c r="AO54" s="74" t="s">
        <v>360</v>
      </c>
      <c r="AP54" s="74" t="s">
        <v>372</v>
      </c>
      <c r="AQ54" s="74" t="s">
        <v>360</v>
      </c>
    </row>
    <row r="55" spans="1:43">
      <c r="A55" s="44" t="s">
        <v>115</v>
      </c>
      <c r="B55" s="44" t="s">
        <v>100</v>
      </c>
      <c r="C55" s="44" t="s">
        <v>101</v>
      </c>
      <c r="D55" s="74" t="s">
        <v>460</v>
      </c>
      <c r="E55" s="74" t="s">
        <v>377</v>
      </c>
      <c r="F55" s="74" t="s">
        <v>378</v>
      </c>
      <c r="G55" s="74" t="s">
        <v>378</v>
      </c>
      <c r="H55" s="74" t="s">
        <v>376</v>
      </c>
      <c r="I55" s="74" t="s">
        <v>369</v>
      </c>
      <c r="J55" s="74" t="s">
        <v>360</v>
      </c>
      <c r="K55" s="74" t="s">
        <v>376</v>
      </c>
      <c r="L55" s="74" t="s">
        <v>360</v>
      </c>
      <c r="M55" s="74" t="s">
        <v>372</v>
      </c>
      <c r="N55" s="74" t="s">
        <v>375</v>
      </c>
      <c r="O55" s="74" t="s">
        <v>360</v>
      </c>
      <c r="P55" s="74" t="s">
        <v>377</v>
      </c>
      <c r="Q55" s="74" t="s">
        <v>373</v>
      </c>
      <c r="R55" s="74" t="s">
        <v>460</v>
      </c>
      <c r="S55" s="74" t="s">
        <v>459</v>
      </c>
      <c r="T55" s="74" t="s">
        <v>377</v>
      </c>
      <c r="U55" s="74" t="s">
        <v>378</v>
      </c>
      <c r="V55" s="74" t="s">
        <v>369</v>
      </c>
      <c r="W55" s="74" t="s">
        <v>360</v>
      </c>
      <c r="X55" s="74" t="s">
        <v>360</v>
      </c>
      <c r="Y55" s="74" t="s">
        <v>360</v>
      </c>
      <c r="Z55" s="74" t="s">
        <v>360</v>
      </c>
      <c r="AA55" s="74" t="s">
        <v>360</v>
      </c>
      <c r="AB55" s="74" t="s">
        <v>360</v>
      </c>
      <c r="AC55" s="74" t="s">
        <v>374</v>
      </c>
      <c r="AD55" s="74" t="s">
        <v>360</v>
      </c>
      <c r="AE55" s="74" t="s">
        <v>360</v>
      </c>
      <c r="AF55" s="74" t="s">
        <v>360</v>
      </c>
      <c r="AG55" s="74" t="s">
        <v>360</v>
      </c>
      <c r="AH55" s="74" t="s">
        <v>360</v>
      </c>
      <c r="AI55" s="74" t="s">
        <v>360</v>
      </c>
      <c r="AJ55" s="74" t="s">
        <v>360</v>
      </c>
      <c r="AK55" s="74" t="s">
        <v>376</v>
      </c>
      <c r="AL55" s="74" t="s">
        <v>360</v>
      </c>
      <c r="AM55" s="74" t="s">
        <v>360</v>
      </c>
      <c r="AN55" s="74" t="s">
        <v>360</v>
      </c>
      <c r="AO55" s="74" t="s">
        <v>360</v>
      </c>
      <c r="AP55" s="74" t="s">
        <v>376</v>
      </c>
      <c r="AQ55" s="74" t="s">
        <v>360</v>
      </c>
    </row>
    <row r="56" spans="1:43">
      <c r="A56" s="44" t="s">
        <v>115</v>
      </c>
      <c r="B56" s="44" t="s">
        <v>102</v>
      </c>
      <c r="C56" s="44" t="s">
        <v>103</v>
      </c>
      <c r="D56" s="74" t="s">
        <v>393</v>
      </c>
      <c r="E56" s="74" t="s">
        <v>396</v>
      </c>
      <c r="F56" s="74" t="s">
        <v>411</v>
      </c>
      <c r="G56" s="74" t="s">
        <v>401</v>
      </c>
      <c r="H56" s="74" t="s">
        <v>412</v>
      </c>
      <c r="I56" s="75" t="s">
        <v>461</v>
      </c>
      <c r="J56" s="74" t="s">
        <v>412</v>
      </c>
      <c r="K56" s="75" t="s">
        <v>462</v>
      </c>
      <c r="L56" s="74" t="s">
        <v>360</v>
      </c>
      <c r="M56" s="74" t="s">
        <v>362</v>
      </c>
      <c r="N56" s="74" t="s">
        <v>415</v>
      </c>
      <c r="O56" s="74" t="s">
        <v>360</v>
      </c>
      <c r="P56" s="74" t="s">
        <v>400</v>
      </c>
      <c r="Q56" s="74" t="s">
        <v>382</v>
      </c>
      <c r="R56" s="74" t="s">
        <v>370</v>
      </c>
      <c r="S56" s="74" t="s">
        <v>368</v>
      </c>
      <c r="T56" s="74" t="s">
        <v>366</v>
      </c>
      <c r="U56" s="74" t="s">
        <v>406</v>
      </c>
      <c r="V56" s="74" t="s">
        <v>364</v>
      </c>
      <c r="W56" s="74" t="s">
        <v>394</v>
      </c>
      <c r="X56" s="74" t="s">
        <v>360</v>
      </c>
      <c r="Y56" s="74" t="s">
        <v>360</v>
      </c>
      <c r="Z56" s="74" t="s">
        <v>360</v>
      </c>
      <c r="AA56" s="74" t="s">
        <v>360</v>
      </c>
      <c r="AB56" s="74" t="s">
        <v>360</v>
      </c>
      <c r="AC56" s="74" t="s">
        <v>370</v>
      </c>
      <c r="AD56" s="74" t="s">
        <v>360</v>
      </c>
      <c r="AE56" s="74" t="s">
        <v>368</v>
      </c>
      <c r="AF56" s="74" t="s">
        <v>360</v>
      </c>
      <c r="AG56" s="74" t="s">
        <v>360</v>
      </c>
      <c r="AH56" s="74" t="s">
        <v>360</v>
      </c>
      <c r="AI56" s="74" t="s">
        <v>360</v>
      </c>
      <c r="AJ56" s="74" t="s">
        <v>360</v>
      </c>
      <c r="AK56" s="74" t="s">
        <v>366</v>
      </c>
      <c r="AL56" s="74" t="s">
        <v>360</v>
      </c>
      <c r="AM56" s="74" t="s">
        <v>360</v>
      </c>
      <c r="AN56" s="74" t="s">
        <v>360</v>
      </c>
      <c r="AO56" s="74" t="s">
        <v>360</v>
      </c>
      <c r="AP56" s="74" t="s">
        <v>388</v>
      </c>
      <c r="AQ56" s="74" t="s">
        <v>360</v>
      </c>
    </row>
    <row r="57" spans="1:43">
      <c r="A57" s="44" t="s">
        <v>115</v>
      </c>
      <c r="B57" s="44" t="s">
        <v>104</v>
      </c>
      <c r="C57" s="44" t="s">
        <v>105</v>
      </c>
      <c r="D57" s="74" t="s">
        <v>375</v>
      </c>
      <c r="E57" s="74" t="s">
        <v>379</v>
      </c>
      <c r="F57" s="74" t="s">
        <v>372</v>
      </c>
      <c r="G57" s="74" t="s">
        <v>400</v>
      </c>
      <c r="H57" s="74" t="s">
        <v>392</v>
      </c>
      <c r="I57" s="74" t="s">
        <v>402</v>
      </c>
      <c r="J57" s="74" t="s">
        <v>360</v>
      </c>
      <c r="K57" s="74" t="s">
        <v>374</v>
      </c>
      <c r="L57" s="74" t="s">
        <v>360</v>
      </c>
      <c r="M57" s="74" t="s">
        <v>365</v>
      </c>
      <c r="N57" s="74" t="s">
        <v>379</v>
      </c>
      <c r="O57" s="74" t="s">
        <v>360</v>
      </c>
      <c r="P57" s="74" t="s">
        <v>370</v>
      </c>
      <c r="Q57" s="74" t="s">
        <v>379</v>
      </c>
      <c r="R57" s="74" t="s">
        <v>400</v>
      </c>
      <c r="S57" s="74" t="s">
        <v>373</v>
      </c>
      <c r="T57" s="74" t="s">
        <v>369</v>
      </c>
      <c r="U57" s="74" t="s">
        <v>392</v>
      </c>
      <c r="V57" s="74" t="s">
        <v>402</v>
      </c>
      <c r="W57" s="74" t="s">
        <v>360</v>
      </c>
      <c r="X57" s="74" t="s">
        <v>360</v>
      </c>
      <c r="Y57" s="74" t="s">
        <v>360</v>
      </c>
      <c r="Z57" s="74" t="s">
        <v>360</v>
      </c>
      <c r="AA57" s="74" t="s">
        <v>360</v>
      </c>
      <c r="AB57" s="74" t="s">
        <v>360</v>
      </c>
      <c r="AC57" s="74" t="s">
        <v>365</v>
      </c>
      <c r="AD57" s="74" t="s">
        <v>360</v>
      </c>
      <c r="AE57" s="74" t="s">
        <v>360</v>
      </c>
      <c r="AF57" s="74" t="s">
        <v>360</v>
      </c>
      <c r="AG57" s="74" t="s">
        <v>360</v>
      </c>
      <c r="AH57" s="74" t="s">
        <v>360</v>
      </c>
      <c r="AI57" s="74" t="s">
        <v>360</v>
      </c>
      <c r="AJ57" s="74" t="s">
        <v>360</v>
      </c>
      <c r="AK57" s="74" t="s">
        <v>369</v>
      </c>
      <c r="AL57" s="74" t="s">
        <v>360</v>
      </c>
      <c r="AM57" s="74" t="s">
        <v>360</v>
      </c>
      <c r="AN57" s="74" t="s">
        <v>360</v>
      </c>
      <c r="AO57" s="74" t="s">
        <v>360</v>
      </c>
      <c r="AP57" s="74" t="s">
        <v>371</v>
      </c>
      <c r="AQ57" s="74" t="s">
        <v>360</v>
      </c>
    </row>
    <row r="58" spans="1:43">
      <c r="A58" s="44" t="s">
        <v>115</v>
      </c>
      <c r="B58" s="44" t="s">
        <v>106</v>
      </c>
      <c r="C58" s="44" t="s">
        <v>107</v>
      </c>
      <c r="D58" s="74" t="s">
        <v>362</v>
      </c>
      <c r="E58" s="74" t="s">
        <v>395</v>
      </c>
      <c r="F58" s="74" t="s">
        <v>400</v>
      </c>
      <c r="G58" s="74" t="s">
        <v>392</v>
      </c>
      <c r="H58" s="74" t="s">
        <v>415</v>
      </c>
      <c r="I58" s="74" t="s">
        <v>368</v>
      </c>
      <c r="J58" s="74" t="s">
        <v>360</v>
      </c>
      <c r="K58" s="74" t="s">
        <v>411</v>
      </c>
      <c r="L58" s="74" t="s">
        <v>360</v>
      </c>
      <c r="M58" s="74" t="s">
        <v>368</v>
      </c>
      <c r="N58" s="74" t="s">
        <v>382</v>
      </c>
      <c r="O58" s="74" t="s">
        <v>360</v>
      </c>
      <c r="P58" s="74" t="s">
        <v>379</v>
      </c>
      <c r="Q58" s="74" t="s">
        <v>392</v>
      </c>
      <c r="R58" s="74" t="s">
        <v>406</v>
      </c>
      <c r="S58" s="74" t="s">
        <v>412</v>
      </c>
      <c r="T58" s="74" t="s">
        <v>403</v>
      </c>
      <c r="U58" s="74" t="s">
        <v>395</v>
      </c>
      <c r="V58" s="74" t="s">
        <v>412</v>
      </c>
      <c r="W58" s="74" t="s">
        <v>415</v>
      </c>
      <c r="X58" s="74" t="s">
        <v>360</v>
      </c>
      <c r="Y58" s="74" t="s">
        <v>360</v>
      </c>
      <c r="Z58" s="74" t="s">
        <v>360</v>
      </c>
      <c r="AA58" s="74" t="s">
        <v>360</v>
      </c>
      <c r="AB58" s="74" t="s">
        <v>360</v>
      </c>
      <c r="AC58" s="74" t="s">
        <v>402</v>
      </c>
      <c r="AD58" s="74" t="s">
        <v>360</v>
      </c>
      <c r="AE58" s="74" t="s">
        <v>360</v>
      </c>
      <c r="AF58" s="74" t="s">
        <v>360</v>
      </c>
      <c r="AG58" s="74" t="s">
        <v>360</v>
      </c>
      <c r="AH58" s="74" t="s">
        <v>360</v>
      </c>
      <c r="AI58" s="74" t="s">
        <v>360</v>
      </c>
      <c r="AJ58" s="74" t="s">
        <v>360</v>
      </c>
      <c r="AK58" s="74" t="s">
        <v>395</v>
      </c>
      <c r="AL58" s="74" t="s">
        <v>360</v>
      </c>
      <c r="AM58" s="74" t="s">
        <v>360</v>
      </c>
      <c r="AN58" s="74" t="s">
        <v>360</v>
      </c>
      <c r="AO58" s="74" t="s">
        <v>360</v>
      </c>
      <c r="AP58" s="74" t="s">
        <v>370</v>
      </c>
      <c r="AQ58" s="74" t="s">
        <v>360</v>
      </c>
    </row>
    <row r="59" spans="1:43">
      <c r="A59" s="44" t="s">
        <v>115</v>
      </c>
      <c r="B59" s="44" t="s">
        <v>108</v>
      </c>
      <c r="C59" s="44" t="s">
        <v>109</v>
      </c>
      <c r="D59" s="74" t="s">
        <v>406</v>
      </c>
      <c r="E59" s="74" t="s">
        <v>379</v>
      </c>
      <c r="F59" s="74" t="s">
        <v>387</v>
      </c>
      <c r="G59" s="74" t="s">
        <v>402</v>
      </c>
      <c r="H59" s="74" t="s">
        <v>369</v>
      </c>
      <c r="I59" s="74" t="s">
        <v>406</v>
      </c>
      <c r="J59" s="74" t="s">
        <v>360</v>
      </c>
      <c r="K59" s="74" t="s">
        <v>365</v>
      </c>
      <c r="L59" s="74" t="s">
        <v>360</v>
      </c>
      <c r="M59" s="74" t="s">
        <v>406</v>
      </c>
      <c r="N59" s="74" t="s">
        <v>370</v>
      </c>
      <c r="O59" s="74" t="s">
        <v>360</v>
      </c>
      <c r="P59" s="74" t="s">
        <v>372</v>
      </c>
      <c r="Q59" s="74" t="s">
        <v>370</v>
      </c>
      <c r="R59" s="74" t="s">
        <v>375</v>
      </c>
      <c r="S59" s="74" t="s">
        <v>375</v>
      </c>
      <c r="T59" s="74" t="s">
        <v>387</v>
      </c>
      <c r="U59" s="74" t="s">
        <v>388</v>
      </c>
      <c r="V59" s="74" t="s">
        <v>396</v>
      </c>
      <c r="W59" s="74" t="s">
        <v>360</v>
      </c>
      <c r="X59" s="74" t="s">
        <v>360</v>
      </c>
      <c r="Y59" s="74" t="s">
        <v>360</v>
      </c>
      <c r="Z59" s="74" t="s">
        <v>360</v>
      </c>
      <c r="AA59" s="74" t="s">
        <v>360</v>
      </c>
      <c r="AB59" s="74" t="s">
        <v>360</v>
      </c>
      <c r="AC59" s="74" t="s">
        <v>387</v>
      </c>
      <c r="AD59" s="74" t="s">
        <v>360</v>
      </c>
      <c r="AE59" s="74" t="s">
        <v>360</v>
      </c>
      <c r="AF59" s="74" t="s">
        <v>360</v>
      </c>
      <c r="AG59" s="74" t="s">
        <v>360</v>
      </c>
      <c r="AH59" s="74" t="s">
        <v>360</v>
      </c>
      <c r="AI59" s="74" t="s">
        <v>360</v>
      </c>
      <c r="AJ59" s="74" t="s">
        <v>360</v>
      </c>
      <c r="AK59" s="74" t="s">
        <v>370</v>
      </c>
      <c r="AL59" s="74" t="s">
        <v>360</v>
      </c>
      <c r="AM59" s="74" t="s">
        <v>360</v>
      </c>
      <c r="AN59" s="74" t="s">
        <v>360</v>
      </c>
      <c r="AO59" s="74" t="s">
        <v>360</v>
      </c>
      <c r="AP59" s="74" t="s">
        <v>400</v>
      </c>
      <c r="AQ59" s="74" t="s">
        <v>360</v>
      </c>
    </row>
    <row r="60" spans="1:43">
      <c r="A60" s="44" t="s">
        <v>115</v>
      </c>
      <c r="B60" s="44" t="s">
        <v>110</v>
      </c>
      <c r="C60" s="44" t="s">
        <v>111</v>
      </c>
      <c r="D60" s="74" t="s">
        <v>365</v>
      </c>
      <c r="E60" s="74" t="s">
        <v>370</v>
      </c>
      <c r="F60" s="74" t="s">
        <v>370</v>
      </c>
      <c r="G60" s="74" t="s">
        <v>382</v>
      </c>
      <c r="H60" s="74" t="s">
        <v>415</v>
      </c>
      <c r="I60" s="74" t="s">
        <v>396</v>
      </c>
      <c r="J60" s="74" t="s">
        <v>360</v>
      </c>
      <c r="K60" s="74" t="s">
        <v>388</v>
      </c>
      <c r="L60" s="74" t="s">
        <v>360</v>
      </c>
      <c r="M60" s="74" t="s">
        <v>391</v>
      </c>
      <c r="N60" s="74" t="s">
        <v>401</v>
      </c>
      <c r="O60" s="74" t="s">
        <v>360</v>
      </c>
      <c r="P60" s="74" t="s">
        <v>387</v>
      </c>
      <c r="Q60" s="74" t="s">
        <v>370</v>
      </c>
      <c r="R60" s="74" t="s">
        <v>382</v>
      </c>
      <c r="S60" s="74" t="s">
        <v>401</v>
      </c>
      <c r="T60" s="74" t="s">
        <v>401</v>
      </c>
      <c r="U60" s="74" t="s">
        <v>399</v>
      </c>
      <c r="V60" s="74" t="s">
        <v>401</v>
      </c>
      <c r="W60" s="74" t="s">
        <v>360</v>
      </c>
      <c r="X60" s="74" t="s">
        <v>360</v>
      </c>
      <c r="Y60" s="74" t="s">
        <v>360</v>
      </c>
      <c r="Z60" s="74" t="s">
        <v>360</v>
      </c>
      <c r="AA60" s="74" t="s">
        <v>401</v>
      </c>
      <c r="AB60" s="74" t="s">
        <v>360</v>
      </c>
      <c r="AC60" s="74" t="s">
        <v>365</v>
      </c>
      <c r="AD60" s="74" t="s">
        <v>360</v>
      </c>
      <c r="AE60" s="74" t="s">
        <v>360</v>
      </c>
      <c r="AF60" s="74" t="s">
        <v>360</v>
      </c>
      <c r="AG60" s="74" t="s">
        <v>360</v>
      </c>
      <c r="AH60" s="74" t="s">
        <v>360</v>
      </c>
      <c r="AI60" s="74" t="s">
        <v>395</v>
      </c>
      <c r="AJ60" s="74" t="s">
        <v>360</v>
      </c>
      <c r="AK60" s="74" t="s">
        <v>370</v>
      </c>
      <c r="AL60" s="74" t="s">
        <v>377</v>
      </c>
      <c r="AM60" s="74" t="s">
        <v>360</v>
      </c>
      <c r="AN60" s="74" t="s">
        <v>360</v>
      </c>
      <c r="AO60" s="74" t="s">
        <v>360</v>
      </c>
      <c r="AP60" s="74" t="s">
        <v>380</v>
      </c>
      <c r="AQ60" s="74" t="s">
        <v>360</v>
      </c>
    </row>
    <row r="61" spans="1:43">
      <c r="A61" s="44" t="s">
        <v>115</v>
      </c>
      <c r="B61" s="44" t="s">
        <v>112</v>
      </c>
      <c r="C61" s="44" t="s">
        <v>113</v>
      </c>
      <c r="D61" s="74" t="s">
        <v>402</v>
      </c>
      <c r="E61" s="74" t="s">
        <v>365</v>
      </c>
      <c r="F61" s="74" t="s">
        <v>400</v>
      </c>
      <c r="G61" s="74" t="s">
        <v>404</v>
      </c>
      <c r="H61" s="74" t="s">
        <v>372</v>
      </c>
      <c r="I61" s="74" t="s">
        <v>396</v>
      </c>
      <c r="J61" s="74" t="s">
        <v>360</v>
      </c>
      <c r="K61" s="74" t="s">
        <v>400</v>
      </c>
      <c r="L61" s="74" t="s">
        <v>360</v>
      </c>
      <c r="M61" s="74" t="s">
        <v>401</v>
      </c>
      <c r="N61" s="74" t="s">
        <v>400</v>
      </c>
      <c r="O61" s="74" t="s">
        <v>360</v>
      </c>
      <c r="P61" s="74" t="s">
        <v>374</v>
      </c>
      <c r="Q61" s="74" t="s">
        <v>371</v>
      </c>
      <c r="R61" s="74" t="s">
        <v>374</v>
      </c>
      <c r="S61" s="74" t="s">
        <v>378</v>
      </c>
      <c r="T61" s="74" t="s">
        <v>399</v>
      </c>
      <c r="U61" s="74" t="s">
        <v>395</v>
      </c>
      <c r="V61" s="74" t="s">
        <v>388</v>
      </c>
      <c r="W61" s="74" t="s">
        <v>360</v>
      </c>
      <c r="X61" s="74" t="s">
        <v>360</v>
      </c>
      <c r="Y61" s="74" t="s">
        <v>360</v>
      </c>
      <c r="Z61" s="74" t="s">
        <v>360</v>
      </c>
      <c r="AA61" s="74" t="s">
        <v>360</v>
      </c>
      <c r="AB61" s="74" t="s">
        <v>360</v>
      </c>
      <c r="AC61" s="74" t="s">
        <v>402</v>
      </c>
      <c r="AD61" s="74" t="s">
        <v>360</v>
      </c>
      <c r="AE61" s="74" t="s">
        <v>360</v>
      </c>
      <c r="AF61" s="74" t="s">
        <v>360</v>
      </c>
      <c r="AG61" s="74" t="s">
        <v>360</v>
      </c>
      <c r="AH61" s="74" t="s">
        <v>360</v>
      </c>
      <c r="AI61" s="74" t="s">
        <v>360</v>
      </c>
      <c r="AJ61" s="74" t="s">
        <v>360</v>
      </c>
      <c r="AK61" s="74" t="s">
        <v>371</v>
      </c>
      <c r="AL61" s="74" t="s">
        <v>360</v>
      </c>
      <c r="AM61" s="74" t="s">
        <v>360</v>
      </c>
      <c r="AN61" s="74" t="s">
        <v>360</v>
      </c>
      <c r="AO61" s="74" t="s">
        <v>360</v>
      </c>
      <c r="AP61" s="74" t="s">
        <v>372</v>
      </c>
      <c r="AQ61" s="74" t="s">
        <v>360</v>
      </c>
    </row>
    <row r="62" spans="1:43">
      <c r="P62" s="44"/>
    </row>
    <row r="64" spans="1:43">
      <c r="A64" s="48"/>
      <c r="B64" s="48"/>
      <c r="C64" s="48"/>
      <c r="D64" s="48" t="s">
        <v>277</v>
      </c>
      <c r="E64" s="48" t="s">
        <v>278</v>
      </c>
      <c r="F64" s="48" t="s">
        <v>279</v>
      </c>
      <c r="G64" s="48" t="s">
        <v>280</v>
      </c>
      <c r="H64" s="48" t="s">
        <v>281</v>
      </c>
      <c r="I64" s="48" t="s">
        <v>282</v>
      </c>
      <c r="J64" s="48" t="s">
        <v>283</v>
      </c>
      <c r="K64" s="48" t="s">
        <v>284</v>
      </c>
      <c r="L64" s="48" t="s">
        <v>285</v>
      </c>
      <c r="M64" s="48" t="s">
        <v>286</v>
      </c>
      <c r="N64" s="48" t="s">
        <v>287</v>
      </c>
      <c r="O64" s="48" t="s">
        <v>288</v>
      </c>
      <c r="P64" s="48" t="s">
        <v>289</v>
      </c>
      <c r="Q64" s="48" t="s">
        <v>290</v>
      </c>
      <c r="R64" s="48" t="s">
        <v>291</v>
      </c>
      <c r="S64" s="48" t="s">
        <v>292</v>
      </c>
      <c r="T64" s="48" t="s">
        <v>293</v>
      </c>
      <c r="U64" s="48" t="s">
        <v>294</v>
      </c>
      <c r="V64" s="49">
        <v>100513000000</v>
      </c>
      <c r="W64" s="48" t="s">
        <v>296</v>
      </c>
      <c r="X64" s="48" t="s">
        <v>297</v>
      </c>
      <c r="Y64" s="48" t="s">
        <v>298</v>
      </c>
      <c r="Z64" s="48" t="s">
        <v>299</v>
      </c>
      <c r="AA64" s="48" t="s">
        <v>300</v>
      </c>
      <c r="AB64" s="48" t="s">
        <v>301</v>
      </c>
      <c r="AC64" s="48" t="s">
        <v>302</v>
      </c>
      <c r="AD64" s="48" t="s">
        <v>303</v>
      </c>
      <c r="AE64" s="48" t="s">
        <v>304</v>
      </c>
      <c r="AF64" s="48" t="s">
        <v>305</v>
      </c>
      <c r="AG64" s="48" t="s">
        <v>306</v>
      </c>
      <c r="AH64" s="48" t="s">
        <v>307</v>
      </c>
      <c r="AI64" s="48" t="s">
        <v>308</v>
      </c>
      <c r="AJ64" s="48" t="s">
        <v>309</v>
      </c>
      <c r="AK64" s="48" t="s">
        <v>310</v>
      </c>
      <c r="AL64" s="48" t="s">
        <v>311</v>
      </c>
      <c r="AM64" s="48" t="s">
        <v>312</v>
      </c>
      <c r="AN64" s="48" t="s">
        <v>313</v>
      </c>
      <c r="AO64" s="48" t="s">
        <v>314</v>
      </c>
      <c r="AP64" s="48" t="s">
        <v>315</v>
      </c>
      <c r="AQ64" s="48" t="s">
        <v>316</v>
      </c>
    </row>
    <row r="65" spans="1:57">
      <c r="A65" s="48"/>
      <c r="B65" s="48"/>
      <c r="C65" s="48"/>
      <c r="D65" s="48" t="s">
        <v>317</v>
      </c>
      <c r="E65" s="48" t="s">
        <v>318</v>
      </c>
      <c r="F65" s="48" t="s">
        <v>319</v>
      </c>
      <c r="G65" s="48" t="s">
        <v>320</v>
      </c>
      <c r="H65" s="48" t="s">
        <v>321</v>
      </c>
      <c r="I65" s="48" t="s">
        <v>322</v>
      </c>
      <c r="J65" s="48" t="s">
        <v>323</v>
      </c>
      <c r="K65" s="48" t="s">
        <v>324</v>
      </c>
      <c r="L65" s="48" t="s">
        <v>325</v>
      </c>
      <c r="M65" s="48" t="s">
        <v>326</v>
      </c>
      <c r="N65" s="48" t="s">
        <v>327</v>
      </c>
      <c r="O65" s="48" t="s">
        <v>328</v>
      </c>
      <c r="P65" s="48" t="s">
        <v>329</v>
      </c>
      <c r="Q65" s="48" t="s">
        <v>330</v>
      </c>
      <c r="R65" s="48" t="s">
        <v>331</v>
      </c>
      <c r="S65" s="48" t="s">
        <v>332</v>
      </c>
      <c r="T65" s="48" t="s">
        <v>333</v>
      </c>
      <c r="U65" s="48" t="s">
        <v>334</v>
      </c>
      <c r="V65" s="48" t="s">
        <v>335</v>
      </c>
      <c r="W65" s="48" t="s">
        <v>336</v>
      </c>
      <c r="X65" s="48" t="s">
        <v>337</v>
      </c>
      <c r="Y65" s="48" t="s">
        <v>338</v>
      </c>
      <c r="Z65" s="48" t="s">
        <v>339</v>
      </c>
      <c r="AA65" s="48" t="s">
        <v>340</v>
      </c>
      <c r="AB65" s="48" t="s">
        <v>340</v>
      </c>
      <c r="AC65" s="48" t="s">
        <v>341</v>
      </c>
      <c r="AD65" s="48" t="s">
        <v>342</v>
      </c>
      <c r="AE65" s="48" t="s">
        <v>343</v>
      </c>
      <c r="AF65" s="48" t="s">
        <v>344</v>
      </c>
      <c r="AG65" s="48" t="s">
        <v>345</v>
      </c>
      <c r="AH65" s="48" t="s">
        <v>346</v>
      </c>
      <c r="AI65" s="48" t="s">
        <v>347</v>
      </c>
      <c r="AJ65" s="48" t="s">
        <v>348</v>
      </c>
      <c r="AK65" s="48" t="s">
        <v>349</v>
      </c>
      <c r="AL65" s="48" t="s">
        <v>350</v>
      </c>
      <c r="AM65" s="48" t="s">
        <v>351</v>
      </c>
      <c r="AN65" s="48" t="s">
        <v>352</v>
      </c>
      <c r="AO65" s="48" t="s">
        <v>353</v>
      </c>
      <c r="AP65" s="48" t="s">
        <v>354</v>
      </c>
      <c r="AQ65" s="48" t="s">
        <v>355</v>
      </c>
    </row>
    <row r="66" spans="1:57">
      <c r="A66" s="48" t="s">
        <v>356</v>
      </c>
      <c r="B66" s="48" t="s">
        <v>357</v>
      </c>
      <c r="C66" s="48" t="s">
        <v>0</v>
      </c>
      <c r="D66" s="50">
        <v>2</v>
      </c>
      <c r="E66" s="50">
        <v>0.5</v>
      </c>
      <c r="F66" s="50">
        <v>0.5</v>
      </c>
      <c r="G66" s="50">
        <v>3</v>
      </c>
      <c r="H66" s="50">
        <v>3</v>
      </c>
      <c r="I66" s="50">
        <v>3.5</v>
      </c>
      <c r="J66" s="50">
        <v>3.5</v>
      </c>
      <c r="K66" s="50">
        <v>3.5</v>
      </c>
      <c r="L66" s="50">
        <v>2</v>
      </c>
      <c r="M66" s="50">
        <v>3.5</v>
      </c>
      <c r="N66" s="50">
        <v>2</v>
      </c>
      <c r="O66" s="50">
        <v>1.5</v>
      </c>
      <c r="P66" s="50">
        <v>3</v>
      </c>
      <c r="Q66" s="50">
        <v>3</v>
      </c>
      <c r="R66" s="50">
        <v>2</v>
      </c>
      <c r="S66" s="50">
        <v>2</v>
      </c>
      <c r="T66" s="50">
        <v>2</v>
      </c>
      <c r="U66" s="50">
        <v>3</v>
      </c>
      <c r="V66" s="50">
        <v>2</v>
      </c>
      <c r="W66" s="50">
        <v>3</v>
      </c>
      <c r="X66" s="50">
        <v>3</v>
      </c>
      <c r="Y66" s="50">
        <v>6</v>
      </c>
      <c r="Z66" s="50">
        <v>5</v>
      </c>
      <c r="AA66" s="50">
        <v>2</v>
      </c>
      <c r="AB66" s="50">
        <v>1</v>
      </c>
      <c r="AC66" s="50">
        <v>1</v>
      </c>
      <c r="AD66" s="50">
        <v>3</v>
      </c>
      <c r="AE66" s="50">
        <v>3</v>
      </c>
      <c r="AF66" s="50">
        <v>4</v>
      </c>
      <c r="AG66" s="50">
        <v>3.5</v>
      </c>
      <c r="AH66" s="50">
        <v>3</v>
      </c>
      <c r="AI66" s="50">
        <v>2</v>
      </c>
      <c r="AJ66" s="50">
        <v>1.5</v>
      </c>
      <c r="AK66" s="50">
        <v>2</v>
      </c>
      <c r="AL66" s="50">
        <v>1</v>
      </c>
      <c r="AM66" s="50">
        <v>1</v>
      </c>
      <c r="AN66" s="50">
        <v>1</v>
      </c>
      <c r="AO66" s="50">
        <v>1</v>
      </c>
      <c r="AP66" s="50">
        <v>0.5</v>
      </c>
      <c r="AQ66" s="50">
        <v>0</v>
      </c>
      <c r="AR66" s="55" t="s">
        <v>506</v>
      </c>
      <c r="AS66" s="55" t="s">
        <v>507</v>
      </c>
      <c r="AT66" s="55" t="s">
        <v>508</v>
      </c>
      <c r="AU66" s="55" t="s">
        <v>509</v>
      </c>
      <c r="AV66" s="55" t="s">
        <v>510</v>
      </c>
      <c r="AW66" s="55" t="s">
        <v>511</v>
      </c>
      <c r="AX66" s="55" t="s">
        <v>608</v>
      </c>
      <c r="AY66" s="55" t="s">
        <v>609</v>
      </c>
      <c r="AZ66" s="55" t="s">
        <v>615</v>
      </c>
      <c r="BA66" s="55"/>
      <c r="BB66" s="55"/>
      <c r="BC66" s="55"/>
      <c r="BD66" s="55"/>
      <c r="BE66" s="55"/>
    </row>
    <row r="67" spans="1:57">
      <c r="A67" s="48" t="s">
        <v>114</v>
      </c>
      <c r="B67" s="48">
        <v>2020010644</v>
      </c>
      <c r="C67" s="48" t="s">
        <v>359</v>
      </c>
      <c r="D67" s="52"/>
      <c r="E67" s="52"/>
      <c r="F67" s="52"/>
      <c r="G67" s="52"/>
      <c r="H67" s="52"/>
      <c r="I67" s="52">
        <v>35</v>
      </c>
      <c r="J67" s="52">
        <v>62</v>
      </c>
      <c r="K67" s="52">
        <v>12</v>
      </c>
      <c r="L67" s="52">
        <v>61</v>
      </c>
      <c r="M67" s="52"/>
      <c r="N67" s="52"/>
      <c r="O67" s="52"/>
      <c r="P67" s="52"/>
      <c r="Q67" s="52"/>
      <c r="R67" s="52">
        <v>80</v>
      </c>
      <c r="S67" s="52"/>
      <c r="T67" s="52"/>
      <c r="U67" s="52"/>
      <c r="V67" s="52"/>
      <c r="W67" s="52"/>
      <c r="X67" s="52">
        <v>69</v>
      </c>
      <c r="Y67" s="52">
        <v>53</v>
      </c>
      <c r="Z67" s="52"/>
      <c r="AA67" s="52"/>
      <c r="AB67" s="52"/>
      <c r="AC67" s="52"/>
      <c r="AD67" s="52">
        <v>60</v>
      </c>
      <c r="AE67" s="52"/>
      <c r="AF67" s="52">
        <v>60</v>
      </c>
      <c r="AG67" s="52"/>
      <c r="AH67" s="52"/>
      <c r="AI67" s="52"/>
      <c r="AJ67" s="52">
        <v>87</v>
      </c>
      <c r="AK67" s="52"/>
      <c r="AL67" s="52"/>
      <c r="AM67" s="52"/>
      <c r="AN67" s="52"/>
      <c r="AO67" s="52"/>
      <c r="AP67" s="52">
        <v>84</v>
      </c>
      <c r="AQ67" s="52"/>
      <c r="AR67" s="53">
        <f t="shared" ref="AR67:AR98" si="0">COUNTA(D67:AQ67)</f>
        <v>11</v>
      </c>
      <c r="AS67" s="53">
        <f t="shared" ref="AS67:AS98" si="1">COUNTIF(D67:AQ67,"&gt;=80")</f>
        <v>3</v>
      </c>
      <c r="AT67" s="56">
        <f>AS67/AR67</f>
        <v>0.27272727272727271</v>
      </c>
      <c r="AU67" s="55">
        <v>1781</v>
      </c>
      <c r="AV67" s="55">
        <f>SUMIF(D67:AQ67,"&gt;0",$D$66:$AQ$66)</f>
        <v>32.5</v>
      </c>
      <c r="AW67" s="58">
        <f>AU67/AV67</f>
        <v>54.8</v>
      </c>
      <c r="AX67" s="55">
        <f>COUNTIF(D67:AQ67,"&lt;60")</f>
        <v>3</v>
      </c>
      <c r="AY67" s="55" t="str">
        <f>IF(AX67=0,"是","否")</f>
        <v>否</v>
      </c>
      <c r="AZ67" s="55"/>
      <c r="BA67" s="55"/>
      <c r="BB67" s="55"/>
      <c r="BC67" s="55"/>
      <c r="BD67" s="55"/>
      <c r="BE67" s="55"/>
    </row>
    <row r="68" spans="1:57">
      <c r="A68" s="48" t="s">
        <v>114</v>
      </c>
      <c r="B68" s="48">
        <v>2021010374</v>
      </c>
      <c r="C68" s="48" t="s">
        <v>3</v>
      </c>
      <c r="D68" s="52">
        <v>91</v>
      </c>
      <c r="E68" s="52">
        <v>90</v>
      </c>
      <c r="F68" s="52">
        <v>95</v>
      </c>
      <c r="G68" s="52">
        <v>92</v>
      </c>
      <c r="H68" s="52">
        <v>95</v>
      </c>
      <c r="I68" s="52">
        <v>84</v>
      </c>
      <c r="J68" s="52"/>
      <c r="K68" s="52">
        <v>93</v>
      </c>
      <c r="L68" s="52"/>
      <c r="M68" s="52">
        <v>90</v>
      </c>
      <c r="N68" s="52">
        <v>97</v>
      </c>
      <c r="O68" s="52"/>
      <c r="P68" s="52">
        <v>92</v>
      </c>
      <c r="Q68" s="52">
        <v>92</v>
      </c>
      <c r="R68" s="52">
        <v>96</v>
      </c>
      <c r="S68" s="52">
        <v>97</v>
      </c>
      <c r="T68" s="52">
        <v>93</v>
      </c>
      <c r="U68" s="52">
        <v>94</v>
      </c>
      <c r="V68" s="52">
        <v>90</v>
      </c>
      <c r="W68" s="52"/>
      <c r="X68" s="52"/>
      <c r="Y68" s="52"/>
      <c r="Z68" s="52"/>
      <c r="AA68" s="52"/>
      <c r="AB68" s="52"/>
      <c r="AC68" s="52">
        <v>88</v>
      </c>
      <c r="AD68" s="52"/>
      <c r="AE68" s="52"/>
      <c r="AF68" s="52"/>
      <c r="AG68" s="52"/>
      <c r="AH68" s="52"/>
      <c r="AI68" s="52"/>
      <c r="AJ68" s="52"/>
      <c r="AK68" s="52">
        <v>93</v>
      </c>
      <c r="AL68" s="52"/>
      <c r="AM68" s="52"/>
      <c r="AN68" s="52"/>
      <c r="AO68" s="52"/>
      <c r="AP68" s="52">
        <v>89</v>
      </c>
      <c r="AQ68" s="52"/>
      <c r="AR68" s="53">
        <f t="shared" si="0"/>
        <v>19</v>
      </c>
      <c r="AS68" s="53">
        <f t="shared" si="1"/>
        <v>19</v>
      </c>
      <c r="AT68" s="56">
        <f t="shared" ref="AT68:AT123" si="2">AS68/AR68</f>
        <v>1</v>
      </c>
      <c r="AU68" s="55">
        <v>3868.5</v>
      </c>
      <c r="AV68" s="55">
        <f t="shared" ref="AV68:AV123" si="3">SUMIF(D68:AQ68,"&gt;0",$D$66:$AQ$66)</f>
        <v>42</v>
      </c>
      <c r="AW68" s="58">
        <f t="shared" ref="AW68:AW123" si="4">AU68/AV68</f>
        <v>92.107142857142861</v>
      </c>
      <c r="AX68" s="55">
        <f t="shared" ref="AX68:AX123" si="5">COUNTIF(D68:AQ68,"&lt;60")</f>
        <v>0</v>
      </c>
      <c r="AY68" s="55" t="str">
        <f t="shared" ref="AY68:AY123" si="6">IF(AX68=0,"是","否")</f>
        <v>是</v>
      </c>
      <c r="AZ68" s="55"/>
      <c r="BA68" s="55"/>
      <c r="BB68" s="55"/>
      <c r="BC68" s="55"/>
      <c r="BD68" s="55"/>
      <c r="BE68" s="55"/>
    </row>
    <row r="69" spans="1:57">
      <c r="A69" s="48" t="s">
        <v>114</v>
      </c>
      <c r="B69" s="48">
        <v>2021010376</v>
      </c>
      <c r="C69" s="48" t="s">
        <v>5</v>
      </c>
      <c r="D69" s="52">
        <v>16</v>
      </c>
      <c r="E69" s="52">
        <v>69</v>
      </c>
      <c r="F69" s="52">
        <v>78</v>
      </c>
      <c r="G69" s="52">
        <v>4</v>
      </c>
      <c r="H69" s="52">
        <v>60</v>
      </c>
      <c r="I69" s="52">
        <v>40</v>
      </c>
      <c r="J69" s="52">
        <v>70</v>
      </c>
      <c r="K69" s="52">
        <v>23</v>
      </c>
      <c r="L69" s="52"/>
      <c r="M69" s="52">
        <v>33</v>
      </c>
      <c r="N69" s="52">
        <v>82</v>
      </c>
      <c r="O69" s="52"/>
      <c r="P69" s="52">
        <v>86</v>
      </c>
      <c r="Q69" s="52">
        <v>82</v>
      </c>
      <c r="R69" s="52">
        <v>60</v>
      </c>
      <c r="S69" s="52">
        <v>38</v>
      </c>
      <c r="T69" s="52">
        <v>60</v>
      </c>
      <c r="U69" s="52">
        <v>73</v>
      </c>
      <c r="V69" s="52">
        <v>83</v>
      </c>
      <c r="W69" s="52">
        <v>60</v>
      </c>
      <c r="X69" s="52"/>
      <c r="Y69" s="52">
        <v>65</v>
      </c>
      <c r="Z69" s="52">
        <v>63</v>
      </c>
      <c r="AA69" s="52"/>
      <c r="AB69" s="52"/>
      <c r="AC69" s="52">
        <v>87</v>
      </c>
      <c r="AD69" s="52"/>
      <c r="AE69" s="52"/>
      <c r="AF69" s="52"/>
      <c r="AG69" s="52">
        <v>60</v>
      </c>
      <c r="AH69" s="52">
        <v>80</v>
      </c>
      <c r="AI69" s="52"/>
      <c r="AJ69" s="52"/>
      <c r="AK69" s="52">
        <v>60</v>
      </c>
      <c r="AL69" s="52"/>
      <c r="AM69" s="52"/>
      <c r="AN69" s="52"/>
      <c r="AO69" s="52"/>
      <c r="AP69" s="52">
        <v>79</v>
      </c>
      <c r="AQ69" s="52"/>
      <c r="AR69" s="53">
        <f t="shared" si="0"/>
        <v>25</v>
      </c>
      <c r="AS69" s="53">
        <f t="shared" si="1"/>
        <v>6</v>
      </c>
      <c r="AT69" s="56">
        <f t="shared" si="2"/>
        <v>0.24</v>
      </c>
      <c r="AU69" s="55">
        <v>3829</v>
      </c>
      <c r="AV69" s="55">
        <f t="shared" si="3"/>
        <v>66</v>
      </c>
      <c r="AW69" s="58">
        <f t="shared" si="4"/>
        <v>58.015151515151516</v>
      </c>
      <c r="AX69" s="55">
        <f t="shared" si="5"/>
        <v>6</v>
      </c>
      <c r="AY69" s="55" t="str">
        <f t="shared" si="6"/>
        <v>否</v>
      </c>
      <c r="AZ69" s="55"/>
      <c r="BA69" s="55"/>
      <c r="BB69" s="55"/>
      <c r="BC69" s="55"/>
      <c r="BD69" s="55"/>
      <c r="BE69" s="55"/>
    </row>
    <row r="70" spans="1:57">
      <c r="A70" s="48" t="s">
        <v>114</v>
      </c>
      <c r="B70" s="48">
        <v>2021010377</v>
      </c>
      <c r="C70" s="48" t="s">
        <v>7</v>
      </c>
      <c r="D70" s="52">
        <v>60</v>
      </c>
      <c r="E70" s="52">
        <v>73</v>
      </c>
      <c r="F70" s="52">
        <v>69</v>
      </c>
      <c r="G70" s="52">
        <v>72</v>
      </c>
      <c r="H70" s="52">
        <v>73</v>
      </c>
      <c r="I70" s="52">
        <v>46</v>
      </c>
      <c r="J70" s="52"/>
      <c r="K70" s="52">
        <v>35</v>
      </c>
      <c r="L70" s="52"/>
      <c r="M70" s="52">
        <v>70</v>
      </c>
      <c r="N70" s="52">
        <v>77</v>
      </c>
      <c r="O70" s="52"/>
      <c r="P70" s="52">
        <v>85</v>
      </c>
      <c r="Q70" s="52">
        <v>78</v>
      </c>
      <c r="R70" s="52">
        <v>79</v>
      </c>
      <c r="S70" s="52">
        <v>60</v>
      </c>
      <c r="T70" s="52">
        <v>76</v>
      </c>
      <c r="U70" s="52">
        <v>60</v>
      </c>
      <c r="V70" s="52">
        <v>60</v>
      </c>
      <c r="W70" s="52">
        <v>60</v>
      </c>
      <c r="X70" s="52"/>
      <c r="Y70" s="52"/>
      <c r="Z70" s="52"/>
      <c r="AA70" s="52"/>
      <c r="AB70" s="52"/>
      <c r="AC70" s="52">
        <v>80</v>
      </c>
      <c r="AD70" s="52"/>
      <c r="AE70" s="52"/>
      <c r="AF70" s="52"/>
      <c r="AG70" s="52"/>
      <c r="AH70" s="52"/>
      <c r="AI70" s="52"/>
      <c r="AJ70" s="52"/>
      <c r="AK70" s="52">
        <v>61</v>
      </c>
      <c r="AL70" s="52"/>
      <c r="AM70" s="52"/>
      <c r="AN70" s="52"/>
      <c r="AO70" s="52"/>
      <c r="AP70" s="52">
        <v>79</v>
      </c>
      <c r="AQ70" s="52"/>
      <c r="AR70" s="53">
        <f t="shared" si="0"/>
        <v>20</v>
      </c>
      <c r="AS70" s="53">
        <f t="shared" si="1"/>
        <v>2</v>
      </c>
      <c r="AT70" s="56">
        <f t="shared" si="2"/>
        <v>0.1</v>
      </c>
      <c r="AU70" s="55">
        <v>2949</v>
      </c>
      <c r="AV70" s="55">
        <f t="shared" si="3"/>
        <v>45</v>
      </c>
      <c r="AW70" s="58">
        <f t="shared" si="4"/>
        <v>65.533333333333331</v>
      </c>
      <c r="AX70" s="55">
        <f t="shared" si="5"/>
        <v>2</v>
      </c>
      <c r="AY70" s="55" t="str">
        <f t="shared" si="6"/>
        <v>否</v>
      </c>
      <c r="AZ70" s="55"/>
      <c r="BA70" s="55"/>
      <c r="BB70" s="55"/>
      <c r="BC70" s="55"/>
      <c r="BD70" s="55"/>
      <c r="BE70" s="55"/>
    </row>
    <row r="71" spans="1:57">
      <c r="A71" s="48" t="s">
        <v>114</v>
      </c>
      <c r="B71" s="48">
        <v>2021010380</v>
      </c>
      <c r="C71" s="48" t="s">
        <v>9</v>
      </c>
      <c r="D71" s="52">
        <v>70</v>
      </c>
      <c r="E71" s="52">
        <v>77</v>
      </c>
      <c r="F71" s="52">
        <v>81</v>
      </c>
      <c r="G71" s="52">
        <v>78</v>
      </c>
      <c r="H71" s="52">
        <v>86</v>
      </c>
      <c r="I71" s="52">
        <v>60</v>
      </c>
      <c r="J71" s="52"/>
      <c r="K71" s="52">
        <v>68</v>
      </c>
      <c r="L71" s="52"/>
      <c r="M71" s="52">
        <v>77</v>
      </c>
      <c r="N71" s="52">
        <v>78</v>
      </c>
      <c r="O71" s="52"/>
      <c r="P71" s="52">
        <v>91</v>
      </c>
      <c r="Q71" s="52">
        <v>73</v>
      </c>
      <c r="R71" s="52">
        <v>93</v>
      </c>
      <c r="S71" s="52">
        <v>74</v>
      </c>
      <c r="T71" s="52">
        <v>79</v>
      </c>
      <c r="U71" s="52">
        <v>81</v>
      </c>
      <c r="V71" s="52">
        <v>70</v>
      </c>
      <c r="W71" s="52"/>
      <c r="X71" s="52"/>
      <c r="Y71" s="52"/>
      <c r="Z71" s="52"/>
      <c r="AA71" s="52"/>
      <c r="AB71" s="52"/>
      <c r="AC71" s="52">
        <v>83</v>
      </c>
      <c r="AD71" s="52"/>
      <c r="AE71" s="52">
        <v>79</v>
      </c>
      <c r="AF71" s="52"/>
      <c r="AG71" s="52"/>
      <c r="AH71" s="52"/>
      <c r="AI71" s="52"/>
      <c r="AJ71" s="52"/>
      <c r="AK71" s="52">
        <v>74</v>
      </c>
      <c r="AL71" s="52"/>
      <c r="AM71" s="52"/>
      <c r="AN71" s="52"/>
      <c r="AO71" s="52"/>
      <c r="AP71" s="52">
        <v>84</v>
      </c>
      <c r="AQ71" s="52"/>
      <c r="AR71" s="53">
        <f t="shared" si="0"/>
        <v>20</v>
      </c>
      <c r="AS71" s="53">
        <f t="shared" si="1"/>
        <v>7</v>
      </c>
      <c r="AT71" s="56">
        <f t="shared" si="2"/>
        <v>0.35</v>
      </c>
      <c r="AU71" s="55">
        <v>3461.5</v>
      </c>
      <c r="AV71" s="55">
        <f t="shared" si="3"/>
        <v>45</v>
      </c>
      <c r="AW71" s="58">
        <f t="shared" si="4"/>
        <v>76.922222222222217</v>
      </c>
      <c r="AX71" s="55">
        <f t="shared" si="5"/>
        <v>0</v>
      </c>
      <c r="AY71" s="55" t="str">
        <f t="shared" si="6"/>
        <v>是</v>
      </c>
      <c r="AZ71" s="55"/>
      <c r="BA71" s="55"/>
      <c r="BB71" s="55"/>
      <c r="BC71" s="55"/>
      <c r="BD71" s="55"/>
      <c r="BE71" s="55"/>
    </row>
    <row r="72" spans="1:57">
      <c r="A72" s="48" t="s">
        <v>114</v>
      </c>
      <c r="B72" s="48">
        <v>2021010381</v>
      </c>
      <c r="C72" s="48" t="s">
        <v>11</v>
      </c>
      <c r="D72" s="52">
        <v>60</v>
      </c>
      <c r="E72" s="52">
        <v>76</v>
      </c>
      <c r="F72" s="52">
        <v>68</v>
      </c>
      <c r="G72" s="52">
        <v>63</v>
      </c>
      <c r="H72" s="52">
        <v>65</v>
      </c>
      <c r="I72" s="52">
        <v>58</v>
      </c>
      <c r="J72" s="52">
        <v>63</v>
      </c>
      <c r="K72" s="52">
        <v>62</v>
      </c>
      <c r="L72" s="52"/>
      <c r="M72" s="52">
        <v>50</v>
      </c>
      <c r="N72" s="52">
        <v>71</v>
      </c>
      <c r="O72" s="52"/>
      <c r="P72" s="52">
        <v>86</v>
      </c>
      <c r="Q72" s="52">
        <v>80</v>
      </c>
      <c r="R72" s="52">
        <v>71</v>
      </c>
      <c r="S72" s="52">
        <v>60</v>
      </c>
      <c r="T72" s="52">
        <v>63</v>
      </c>
      <c r="U72" s="52">
        <v>72</v>
      </c>
      <c r="V72" s="52">
        <v>60</v>
      </c>
      <c r="W72" s="52">
        <v>56</v>
      </c>
      <c r="X72" s="52"/>
      <c r="Y72" s="52"/>
      <c r="Z72" s="52"/>
      <c r="AA72" s="52"/>
      <c r="AB72" s="52"/>
      <c r="AC72" s="52">
        <v>82</v>
      </c>
      <c r="AD72" s="52"/>
      <c r="AE72" s="52"/>
      <c r="AF72" s="52">
        <v>28</v>
      </c>
      <c r="AG72" s="52"/>
      <c r="AH72" s="52"/>
      <c r="AI72" s="52"/>
      <c r="AJ72" s="52"/>
      <c r="AK72" s="52">
        <v>65</v>
      </c>
      <c r="AL72" s="52"/>
      <c r="AM72" s="52"/>
      <c r="AN72" s="52"/>
      <c r="AO72" s="52"/>
      <c r="AP72" s="52">
        <v>83</v>
      </c>
      <c r="AQ72" s="52"/>
      <c r="AR72" s="53">
        <f t="shared" si="0"/>
        <v>22</v>
      </c>
      <c r="AS72" s="53">
        <f t="shared" si="1"/>
        <v>4</v>
      </c>
      <c r="AT72" s="56">
        <f t="shared" si="2"/>
        <v>0.18181818181818182</v>
      </c>
      <c r="AU72" s="55">
        <v>3289</v>
      </c>
      <c r="AV72" s="55">
        <f t="shared" si="3"/>
        <v>52.5</v>
      </c>
      <c r="AW72" s="58">
        <f t="shared" si="4"/>
        <v>62.647619047619045</v>
      </c>
      <c r="AX72" s="55">
        <f t="shared" si="5"/>
        <v>4</v>
      </c>
      <c r="AY72" s="55" t="str">
        <f t="shared" si="6"/>
        <v>否</v>
      </c>
      <c r="AZ72" s="55"/>
      <c r="BA72" s="55"/>
      <c r="BB72" s="55"/>
      <c r="BC72" s="55"/>
      <c r="BD72" s="55"/>
      <c r="BE72" s="55"/>
    </row>
    <row r="73" spans="1:57">
      <c r="A73" s="48" t="s">
        <v>114</v>
      </c>
      <c r="B73" s="48">
        <v>2021010382</v>
      </c>
      <c r="C73" s="48" t="s">
        <v>13</v>
      </c>
      <c r="D73" s="52">
        <v>60</v>
      </c>
      <c r="E73" s="52">
        <v>81</v>
      </c>
      <c r="F73" s="52">
        <v>71</v>
      </c>
      <c r="G73" s="52">
        <v>84</v>
      </c>
      <c r="H73" s="52">
        <v>77</v>
      </c>
      <c r="I73" s="52">
        <v>61</v>
      </c>
      <c r="J73" s="52"/>
      <c r="K73" s="52">
        <v>63</v>
      </c>
      <c r="L73" s="52"/>
      <c r="M73" s="52">
        <v>60</v>
      </c>
      <c r="N73" s="52">
        <v>81</v>
      </c>
      <c r="O73" s="52"/>
      <c r="P73" s="52">
        <v>90</v>
      </c>
      <c r="Q73" s="52">
        <v>76</v>
      </c>
      <c r="R73" s="52">
        <v>77</v>
      </c>
      <c r="S73" s="52">
        <v>62</v>
      </c>
      <c r="T73" s="52">
        <v>70</v>
      </c>
      <c r="U73" s="52">
        <v>69</v>
      </c>
      <c r="V73" s="52">
        <v>60</v>
      </c>
      <c r="W73" s="52">
        <v>56</v>
      </c>
      <c r="X73" s="52"/>
      <c r="Y73" s="52"/>
      <c r="Z73" s="52"/>
      <c r="AA73" s="52"/>
      <c r="AB73" s="52"/>
      <c r="AC73" s="52">
        <v>80</v>
      </c>
      <c r="AD73" s="52"/>
      <c r="AE73" s="52"/>
      <c r="AF73" s="52"/>
      <c r="AG73" s="52"/>
      <c r="AH73" s="52"/>
      <c r="AI73" s="52"/>
      <c r="AJ73" s="52"/>
      <c r="AK73" s="52">
        <v>66</v>
      </c>
      <c r="AL73" s="52"/>
      <c r="AM73" s="52"/>
      <c r="AN73" s="52"/>
      <c r="AO73" s="52"/>
      <c r="AP73" s="52">
        <v>87</v>
      </c>
      <c r="AQ73" s="52"/>
      <c r="AR73" s="53">
        <f t="shared" si="0"/>
        <v>20</v>
      </c>
      <c r="AS73" s="53">
        <f t="shared" si="1"/>
        <v>6</v>
      </c>
      <c r="AT73" s="56">
        <f t="shared" si="2"/>
        <v>0.3</v>
      </c>
      <c r="AU73" s="55">
        <v>3151.5</v>
      </c>
      <c r="AV73" s="55">
        <f t="shared" si="3"/>
        <v>45</v>
      </c>
      <c r="AW73" s="58">
        <f t="shared" si="4"/>
        <v>70.033333333333331</v>
      </c>
      <c r="AX73" s="55">
        <f t="shared" si="5"/>
        <v>1</v>
      </c>
      <c r="AY73" s="55" t="str">
        <f t="shared" si="6"/>
        <v>否</v>
      </c>
      <c r="AZ73" s="55"/>
      <c r="BA73" s="55"/>
      <c r="BB73" s="55"/>
      <c r="BC73" s="55"/>
      <c r="BD73" s="55"/>
      <c r="BE73" s="55"/>
    </row>
    <row r="74" spans="1:57">
      <c r="A74" s="48" t="s">
        <v>114</v>
      </c>
      <c r="B74" s="48">
        <v>2021010387</v>
      </c>
      <c r="C74" s="48" t="s">
        <v>15</v>
      </c>
      <c r="D74" s="52">
        <v>60</v>
      </c>
      <c r="E74" s="52">
        <v>74</v>
      </c>
      <c r="F74" s="52">
        <v>70</v>
      </c>
      <c r="G74" s="52">
        <v>78</v>
      </c>
      <c r="H74" s="52">
        <v>67</v>
      </c>
      <c r="I74" s="52">
        <v>61</v>
      </c>
      <c r="J74" s="52">
        <v>72</v>
      </c>
      <c r="K74" s="52">
        <v>61</v>
      </c>
      <c r="L74" s="52"/>
      <c r="M74" s="52">
        <v>61</v>
      </c>
      <c r="N74" s="52">
        <v>77</v>
      </c>
      <c r="O74" s="52"/>
      <c r="P74" s="52">
        <v>83</v>
      </c>
      <c r="Q74" s="52">
        <v>80</v>
      </c>
      <c r="R74" s="52">
        <v>68</v>
      </c>
      <c r="S74" s="52">
        <v>60</v>
      </c>
      <c r="T74" s="52">
        <v>63</v>
      </c>
      <c r="U74" s="52">
        <v>70</v>
      </c>
      <c r="V74" s="52">
        <v>61</v>
      </c>
      <c r="W74" s="52"/>
      <c r="X74" s="52"/>
      <c r="Y74" s="52"/>
      <c r="Z74" s="52">
        <v>63</v>
      </c>
      <c r="AA74" s="52">
        <v>79</v>
      </c>
      <c r="AB74" s="52"/>
      <c r="AC74" s="52">
        <v>78</v>
      </c>
      <c r="AD74" s="52"/>
      <c r="AE74" s="52">
        <v>61</v>
      </c>
      <c r="AF74" s="52"/>
      <c r="AG74" s="52"/>
      <c r="AH74" s="52"/>
      <c r="AI74" s="52">
        <v>80</v>
      </c>
      <c r="AJ74" s="52"/>
      <c r="AK74" s="52">
        <v>61</v>
      </c>
      <c r="AL74" s="52"/>
      <c r="AM74" s="52"/>
      <c r="AN74" s="52"/>
      <c r="AO74" s="52"/>
      <c r="AP74" s="52">
        <v>85</v>
      </c>
      <c r="AQ74" s="52"/>
      <c r="AR74" s="53">
        <f t="shared" si="0"/>
        <v>24</v>
      </c>
      <c r="AS74" s="53">
        <f t="shared" si="1"/>
        <v>4</v>
      </c>
      <c r="AT74" s="56">
        <f t="shared" si="2"/>
        <v>0.16666666666666666</v>
      </c>
      <c r="AU74" s="55">
        <v>3935</v>
      </c>
      <c r="AV74" s="55">
        <f t="shared" si="3"/>
        <v>57.5</v>
      </c>
      <c r="AW74" s="58">
        <f t="shared" si="4"/>
        <v>68.434782608695656</v>
      </c>
      <c r="AX74" s="55">
        <f t="shared" si="5"/>
        <v>0</v>
      </c>
      <c r="AY74" s="55" t="str">
        <f t="shared" si="6"/>
        <v>是</v>
      </c>
      <c r="AZ74" s="55"/>
      <c r="BA74" s="55"/>
      <c r="BB74" s="55"/>
      <c r="BC74" s="55"/>
      <c r="BD74" s="55"/>
      <c r="BE74" s="55"/>
    </row>
    <row r="75" spans="1:57">
      <c r="A75" s="48" t="s">
        <v>114</v>
      </c>
      <c r="B75" s="48">
        <v>2021010389</v>
      </c>
      <c r="C75" s="48" t="s">
        <v>17</v>
      </c>
      <c r="D75" s="52">
        <v>60</v>
      </c>
      <c r="E75" s="52">
        <v>80</v>
      </c>
      <c r="F75" s="52">
        <v>82</v>
      </c>
      <c r="G75" s="52">
        <v>82</v>
      </c>
      <c r="H75" s="52">
        <v>71</v>
      </c>
      <c r="I75" s="52">
        <v>67</v>
      </c>
      <c r="J75" s="52"/>
      <c r="K75" s="52">
        <v>49</v>
      </c>
      <c r="L75" s="52"/>
      <c r="M75" s="52">
        <v>60</v>
      </c>
      <c r="N75" s="52">
        <v>81</v>
      </c>
      <c r="O75" s="52"/>
      <c r="P75" s="52">
        <v>80</v>
      </c>
      <c r="Q75" s="52">
        <v>86</v>
      </c>
      <c r="R75" s="52">
        <v>74</v>
      </c>
      <c r="S75" s="52">
        <v>75</v>
      </c>
      <c r="T75" s="52">
        <v>66</v>
      </c>
      <c r="U75" s="52">
        <v>75</v>
      </c>
      <c r="V75" s="52">
        <v>60</v>
      </c>
      <c r="W75" s="52"/>
      <c r="X75" s="52"/>
      <c r="Y75" s="52"/>
      <c r="Z75" s="52"/>
      <c r="AA75" s="52"/>
      <c r="AB75" s="52"/>
      <c r="AC75" s="52">
        <v>75</v>
      </c>
      <c r="AD75" s="52">
        <v>71</v>
      </c>
      <c r="AE75" s="52"/>
      <c r="AF75" s="52"/>
      <c r="AG75" s="52"/>
      <c r="AH75" s="52"/>
      <c r="AI75" s="52">
        <v>72</v>
      </c>
      <c r="AJ75" s="52"/>
      <c r="AK75" s="52">
        <v>76</v>
      </c>
      <c r="AL75" s="52"/>
      <c r="AM75" s="52"/>
      <c r="AN75" s="52"/>
      <c r="AO75" s="52"/>
      <c r="AP75" s="52">
        <v>84</v>
      </c>
      <c r="AQ75" s="52"/>
      <c r="AR75" s="53">
        <f t="shared" si="0"/>
        <v>21</v>
      </c>
      <c r="AS75" s="53">
        <f t="shared" si="1"/>
        <v>7</v>
      </c>
      <c r="AT75" s="56">
        <f t="shared" si="2"/>
        <v>0.33333333333333331</v>
      </c>
      <c r="AU75" s="55">
        <v>3337</v>
      </c>
      <c r="AV75" s="55">
        <f t="shared" si="3"/>
        <v>47</v>
      </c>
      <c r="AW75" s="58">
        <f t="shared" si="4"/>
        <v>71</v>
      </c>
      <c r="AX75" s="55">
        <f t="shared" si="5"/>
        <v>1</v>
      </c>
      <c r="AY75" s="55" t="str">
        <f t="shared" si="6"/>
        <v>否</v>
      </c>
      <c r="AZ75" s="55"/>
      <c r="BA75" s="55"/>
      <c r="BB75" s="55"/>
      <c r="BC75" s="55"/>
      <c r="BD75" s="55"/>
      <c r="BE75" s="55"/>
    </row>
    <row r="76" spans="1:57">
      <c r="A76" s="48" t="s">
        <v>114</v>
      </c>
      <c r="B76" s="48">
        <v>2021010392</v>
      </c>
      <c r="C76" s="48" t="s">
        <v>19</v>
      </c>
      <c r="D76" s="52">
        <v>60</v>
      </c>
      <c r="E76" s="52">
        <v>76</v>
      </c>
      <c r="F76" s="52">
        <v>71</v>
      </c>
      <c r="G76" s="52">
        <v>61</v>
      </c>
      <c r="H76" s="52">
        <v>66</v>
      </c>
      <c r="I76" s="52">
        <v>49</v>
      </c>
      <c r="J76" s="52">
        <v>67</v>
      </c>
      <c r="K76" s="52">
        <v>19</v>
      </c>
      <c r="L76" s="52"/>
      <c r="M76" s="52">
        <v>60</v>
      </c>
      <c r="N76" s="52">
        <v>66</v>
      </c>
      <c r="O76" s="52"/>
      <c r="P76" s="52">
        <v>76</v>
      </c>
      <c r="Q76" s="52">
        <v>81</v>
      </c>
      <c r="R76" s="52">
        <v>78</v>
      </c>
      <c r="S76" s="52">
        <v>60</v>
      </c>
      <c r="T76" s="52">
        <v>67</v>
      </c>
      <c r="U76" s="52">
        <v>73</v>
      </c>
      <c r="V76" s="52">
        <v>60</v>
      </c>
      <c r="W76" s="52">
        <v>46</v>
      </c>
      <c r="X76" s="52"/>
      <c r="Y76" s="52"/>
      <c r="Z76" s="52"/>
      <c r="AA76" s="52"/>
      <c r="AB76" s="52"/>
      <c r="AC76" s="52">
        <v>75</v>
      </c>
      <c r="AD76" s="52"/>
      <c r="AE76" s="52">
        <v>55</v>
      </c>
      <c r="AF76" s="52"/>
      <c r="AG76" s="52"/>
      <c r="AH76" s="52"/>
      <c r="AI76" s="52">
        <v>25</v>
      </c>
      <c r="AJ76" s="52"/>
      <c r="AK76" s="52">
        <v>61</v>
      </c>
      <c r="AL76" s="52"/>
      <c r="AM76" s="52"/>
      <c r="AN76" s="52"/>
      <c r="AO76" s="52"/>
      <c r="AP76" s="52">
        <v>79</v>
      </c>
      <c r="AQ76" s="52"/>
      <c r="AR76" s="53">
        <f t="shared" si="0"/>
        <v>23</v>
      </c>
      <c r="AS76" s="53">
        <f t="shared" si="1"/>
        <v>1</v>
      </c>
      <c r="AT76" s="56">
        <f t="shared" si="2"/>
        <v>4.3478260869565216E-2</v>
      </c>
      <c r="AU76" s="55">
        <v>3198.5</v>
      </c>
      <c r="AV76" s="55">
        <f t="shared" si="3"/>
        <v>53.5</v>
      </c>
      <c r="AW76" s="58">
        <f t="shared" si="4"/>
        <v>59.785046728971963</v>
      </c>
      <c r="AX76" s="55">
        <f t="shared" si="5"/>
        <v>5</v>
      </c>
      <c r="AY76" s="55" t="str">
        <f t="shared" si="6"/>
        <v>否</v>
      </c>
      <c r="AZ76" s="55"/>
      <c r="BA76" s="55"/>
      <c r="BB76" s="55"/>
      <c r="BC76" s="55"/>
      <c r="BD76" s="55"/>
      <c r="BE76" s="55"/>
    </row>
    <row r="77" spans="1:57">
      <c r="A77" s="48" t="s">
        <v>114</v>
      </c>
      <c r="B77" s="48">
        <v>2021010393</v>
      </c>
      <c r="C77" s="48" t="s">
        <v>21</v>
      </c>
      <c r="D77" s="52">
        <v>49</v>
      </c>
      <c r="E77" s="52">
        <v>71</v>
      </c>
      <c r="F77" s="52">
        <v>75</v>
      </c>
      <c r="G77" s="52">
        <v>76</v>
      </c>
      <c r="H77" s="52">
        <v>79</v>
      </c>
      <c r="I77" s="52">
        <v>62</v>
      </c>
      <c r="J77" s="52"/>
      <c r="K77" s="52">
        <v>60</v>
      </c>
      <c r="L77" s="52"/>
      <c r="M77" s="52">
        <v>60</v>
      </c>
      <c r="N77" s="52">
        <v>81</v>
      </c>
      <c r="O77" s="52"/>
      <c r="P77" s="52">
        <v>78</v>
      </c>
      <c r="Q77" s="52">
        <v>78</v>
      </c>
      <c r="R77" s="52">
        <v>80</v>
      </c>
      <c r="S77" s="52">
        <v>60</v>
      </c>
      <c r="T77" s="52">
        <v>71</v>
      </c>
      <c r="U77" s="52">
        <v>74</v>
      </c>
      <c r="V77" s="52">
        <v>70</v>
      </c>
      <c r="W77" s="52">
        <v>60</v>
      </c>
      <c r="X77" s="52"/>
      <c r="Y77" s="52"/>
      <c r="Z77" s="52"/>
      <c r="AA77" s="52"/>
      <c r="AB77" s="52"/>
      <c r="AC77" s="52">
        <v>78</v>
      </c>
      <c r="AD77" s="52"/>
      <c r="AE77" s="52"/>
      <c r="AF77" s="52"/>
      <c r="AG77" s="52"/>
      <c r="AH77" s="52"/>
      <c r="AI77" s="52">
        <v>79</v>
      </c>
      <c r="AJ77" s="52"/>
      <c r="AK77" s="52">
        <v>62</v>
      </c>
      <c r="AL77" s="52"/>
      <c r="AM77" s="52"/>
      <c r="AN77" s="52"/>
      <c r="AO77" s="52"/>
      <c r="AP77" s="52">
        <v>82</v>
      </c>
      <c r="AQ77" s="52"/>
      <c r="AR77" s="53">
        <f t="shared" si="0"/>
        <v>21</v>
      </c>
      <c r="AS77" s="53">
        <f t="shared" si="1"/>
        <v>3</v>
      </c>
      <c r="AT77" s="56">
        <f t="shared" si="2"/>
        <v>0.14285714285714285</v>
      </c>
      <c r="AU77" s="55">
        <v>3268</v>
      </c>
      <c r="AV77" s="55">
        <f t="shared" si="3"/>
        <v>47</v>
      </c>
      <c r="AW77" s="58">
        <f t="shared" si="4"/>
        <v>69.531914893617028</v>
      </c>
      <c r="AX77" s="55">
        <f t="shared" si="5"/>
        <v>1</v>
      </c>
      <c r="AY77" s="55" t="str">
        <f t="shared" si="6"/>
        <v>否</v>
      </c>
      <c r="AZ77" s="55"/>
      <c r="BA77" s="55"/>
      <c r="BB77" s="55"/>
      <c r="BC77" s="55"/>
      <c r="BD77" s="55"/>
      <c r="BE77" s="55"/>
    </row>
    <row r="78" spans="1:57">
      <c r="A78" s="48" t="s">
        <v>114</v>
      </c>
      <c r="B78" s="48">
        <v>2021010428</v>
      </c>
      <c r="C78" s="48" t="s">
        <v>23</v>
      </c>
      <c r="D78" s="52">
        <v>80</v>
      </c>
      <c r="E78" s="52">
        <v>82</v>
      </c>
      <c r="F78" s="52">
        <v>87</v>
      </c>
      <c r="G78" s="52">
        <v>88</v>
      </c>
      <c r="H78" s="52">
        <v>86</v>
      </c>
      <c r="I78" s="52">
        <v>70</v>
      </c>
      <c r="J78" s="52"/>
      <c r="K78" s="52">
        <v>80</v>
      </c>
      <c r="L78" s="52"/>
      <c r="M78" s="52">
        <v>67</v>
      </c>
      <c r="N78" s="52">
        <v>87</v>
      </c>
      <c r="O78" s="52"/>
      <c r="P78" s="52">
        <v>92</v>
      </c>
      <c r="Q78" s="52">
        <v>82</v>
      </c>
      <c r="R78" s="52">
        <v>88</v>
      </c>
      <c r="S78" s="52">
        <v>79</v>
      </c>
      <c r="T78" s="52">
        <v>78</v>
      </c>
      <c r="U78" s="52">
        <v>79</v>
      </c>
      <c r="V78" s="52">
        <v>62</v>
      </c>
      <c r="W78" s="52"/>
      <c r="X78" s="52"/>
      <c r="Y78" s="52"/>
      <c r="Z78" s="52"/>
      <c r="AA78" s="52"/>
      <c r="AB78" s="52"/>
      <c r="AC78" s="52">
        <v>88</v>
      </c>
      <c r="AD78" s="52"/>
      <c r="AE78" s="52"/>
      <c r="AF78" s="52"/>
      <c r="AG78" s="52"/>
      <c r="AH78" s="52"/>
      <c r="AI78" s="52">
        <v>89</v>
      </c>
      <c r="AJ78" s="52"/>
      <c r="AK78" s="52">
        <v>85</v>
      </c>
      <c r="AL78" s="52"/>
      <c r="AM78" s="52"/>
      <c r="AN78" s="52"/>
      <c r="AO78" s="52"/>
      <c r="AP78" s="52">
        <v>81</v>
      </c>
      <c r="AQ78" s="52"/>
      <c r="AR78" s="53">
        <f t="shared" si="0"/>
        <v>20</v>
      </c>
      <c r="AS78" s="53">
        <f t="shared" si="1"/>
        <v>14</v>
      </c>
      <c r="AT78" s="56">
        <f t="shared" si="2"/>
        <v>0.7</v>
      </c>
      <c r="AU78" s="55">
        <v>3549.5</v>
      </c>
      <c r="AV78" s="55">
        <f t="shared" si="3"/>
        <v>44</v>
      </c>
      <c r="AW78" s="58">
        <f t="shared" si="4"/>
        <v>80.670454545454547</v>
      </c>
      <c r="AX78" s="55">
        <f t="shared" si="5"/>
        <v>0</v>
      </c>
      <c r="AY78" s="55" t="str">
        <f t="shared" si="6"/>
        <v>是</v>
      </c>
      <c r="AZ78" s="55"/>
      <c r="BA78" s="55"/>
      <c r="BB78" s="55"/>
      <c r="BC78" s="55"/>
      <c r="BD78" s="55"/>
      <c r="BE78" s="55"/>
    </row>
    <row r="79" spans="1:57">
      <c r="A79" s="48" t="s">
        <v>114</v>
      </c>
      <c r="B79" s="48">
        <v>2021010431</v>
      </c>
      <c r="C79" s="48" t="s">
        <v>25</v>
      </c>
      <c r="D79" s="52">
        <v>83</v>
      </c>
      <c r="E79" s="52">
        <v>76</v>
      </c>
      <c r="F79" s="52">
        <v>85</v>
      </c>
      <c r="G79" s="52">
        <v>73</v>
      </c>
      <c r="H79" s="52">
        <v>93</v>
      </c>
      <c r="I79" s="52">
        <v>72</v>
      </c>
      <c r="J79" s="52"/>
      <c r="K79" s="52">
        <v>84</v>
      </c>
      <c r="L79" s="52"/>
      <c r="M79" s="52">
        <v>78</v>
      </c>
      <c r="N79" s="52">
        <v>88</v>
      </c>
      <c r="O79" s="52"/>
      <c r="P79" s="52">
        <v>91</v>
      </c>
      <c r="Q79" s="52">
        <v>94</v>
      </c>
      <c r="R79" s="52">
        <v>95</v>
      </c>
      <c r="S79" s="52">
        <v>91</v>
      </c>
      <c r="T79" s="52">
        <v>83</v>
      </c>
      <c r="U79" s="52">
        <v>81</v>
      </c>
      <c r="V79" s="52">
        <v>73</v>
      </c>
      <c r="W79" s="52"/>
      <c r="X79" s="52"/>
      <c r="Y79" s="52"/>
      <c r="Z79" s="52"/>
      <c r="AA79" s="52"/>
      <c r="AB79" s="52"/>
      <c r="AC79" s="52">
        <v>87</v>
      </c>
      <c r="AD79" s="52"/>
      <c r="AE79" s="52"/>
      <c r="AF79" s="52"/>
      <c r="AG79" s="52"/>
      <c r="AH79" s="52"/>
      <c r="AI79" s="52"/>
      <c r="AJ79" s="52"/>
      <c r="AK79" s="52">
        <v>84</v>
      </c>
      <c r="AL79" s="52"/>
      <c r="AM79" s="52"/>
      <c r="AN79" s="52"/>
      <c r="AO79" s="52"/>
      <c r="AP79" s="52"/>
      <c r="AQ79" s="52"/>
      <c r="AR79" s="53">
        <f t="shared" si="0"/>
        <v>18</v>
      </c>
      <c r="AS79" s="53">
        <f t="shared" si="1"/>
        <v>13</v>
      </c>
      <c r="AT79" s="56">
        <f t="shared" si="2"/>
        <v>0.72222222222222221</v>
      </c>
      <c r="AU79" s="55">
        <v>3476.5</v>
      </c>
      <c r="AV79" s="55">
        <f t="shared" si="3"/>
        <v>41.5</v>
      </c>
      <c r="AW79" s="58">
        <f t="shared" si="4"/>
        <v>83.771084337349393</v>
      </c>
      <c r="AX79" s="55">
        <f t="shared" si="5"/>
        <v>0</v>
      </c>
      <c r="AY79" s="55" t="str">
        <f t="shared" si="6"/>
        <v>是</v>
      </c>
      <c r="AZ79" s="55"/>
      <c r="BA79" s="55"/>
      <c r="BB79" s="55"/>
      <c r="BC79" s="55"/>
      <c r="BD79" s="55"/>
      <c r="BE79" s="55"/>
    </row>
    <row r="80" spans="1:57">
      <c r="A80" s="48" t="s">
        <v>114</v>
      </c>
      <c r="B80" s="48">
        <v>2021010432</v>
      </c>
      <c r="C80" s="48" t="s">
        <v>27</v>
      </c>
      <c r="D80" s="52">
        <v>75</v>
      </c>
      <c r="E80" s="52">
        <v>77</v>
      </c>
      <c r="F80" s="52">
        <v>85</v>
      </c>
      <c r="G80" s="52">
        <v>91</v>
      </c>
      <c r="H80" s="52">
        <v>85</v>
      </c>
      <c r="I80" s="52">
        <v>74</v>
      </c>
      <c r="J80" s="52"/>
      <c r="K80" s="52">
        <v>80</v>
      </c>
      <c r="L80" s="52"/>
      <c r="M80" s="52">
        <v>70</v>
      </c>
      <c r="N80" s="52">
        <v>80</v>
      </c>
      <c r="O80" s="52"/>
      <c r="P80" s="52">
        <v>90</v>
      </c>
      <c r="Q80" s="52">
        <v>82</v>
      </c>
      <c r="R80" s="52">
        <v>91</v>
      </c>
      <c r="S80" s="52">
        <v>74</v>
      </c>
      <c r="T80" s="52">
        <v>71</v>
      </c>
      <c r="U80" s="52">
        <v>67</v>
      </c>
      <c r="V80" s="52">
        <v>71</v>
      </c>
      <c r="W80" s="52">
        <v>74</v>
      </c>
      <c r="X80" s="52"/>
      <c r="Y80" s="52"/>
      <c r="Z80" s="52"/>
      <c r="AA80" s="52">
        <v>79</v>
      </c>
      <c r="AB80" s="52"/>
      <c r="AC80" s="52">
        <v>83</v>
      </c>
      <c r="AD80" s="52"/>
      <c r="AE80" s="52"/>
      <c r="AF80" s="52"/>
      <c r="AG80" s="52"/>
      <c r="AH80" s="52"/>
      <c r="AI80" s="52"/>
      <c r="AJ80" s="52"/>
      <c r="AK80" s="52">
        <v>79</v>
      </c>
      <c r="AL80" s="52"/>
      <c r="AM80" s="52"/>
      <c r="AN80" s="52"/>
      <c r="AO80" s="52"/>
      <c r="AP80" s="52">
        <v>89</v>
      </c>
      <c r="AQ80" s="52"/>
      <c r="AR80" s="53">
        <f t="shared" si="0"/>
        <v>21</v>
      </c>
      <c r="AS80" s="53">
        <f t="shared" si="1"/>
        <v>10</v>
      </c>
      <c r="AT80" s="56">
        <f t="shared" si="2"/>
        <v>0.47619047619047616</v>
      </c>
      <c r="AU80" s="55">
        <v>3699.5</v>
      </c>
      <c r="AV80" s="55">
        <f t="shared" si="3"/>
        <v>47</v>
      </c>
      <c r="AW80" s="58">
        <f t="shared" si="4"/>
        <v>78.712765957446805</v>
      </c>
      <c r="AX80" s="55">
        <f t="shared" si="5"/>
        <v>0</v>
      </c>
      <c r="AY80" s="55" t="str">
        <f t="shared" si="6"/>
        <v>是</v>
      </c>
      <c r="AZ80" s="55"/>
      <c r="BA80" s="55"/>
      <c r="BB80" s="55"/>
      <c r="BC80" s="55"/>
      <c r="BD80" s="55"/>
      <c r="BE80" s="55"/>
    </row>
    <row r="81" spans="1:57">
      <c r="A81" s="48" t="s">
        <v>114</v>
      </c>
      <c r="B81" s="48">
        <v>2021010433</v>
      </c>
      <c r="C81" s="48" t="s">
        <v>29</v>
      </c>
      <c r="D81" s="52">
        <v>38</v>
      </c>
      <c r="E81" s="52">
        <v>75</v>
      </c>
      <c r="F81" s="52">
        <v>73</v>
      </c>
      <c r="G81" s="52">
        <v>70</v>
      </c>
      <c r="H81" s="52">
        <v>61</v>
      </c>
      <c r="I81" s="52">
        <v>57</v>
      </c>
      <c r="J81" s="52"/>
      <c r="K81" s="52">
        <v>49</v>
      </c>
      <c r="L81" s="52"/>
      <c r="M81" s="52">
        <v>61</v>
      </c>
      <c r="N81" s="52">
        <v>76</v>
      </c>
      <c r="O81" s="52"/>
      <c r="P81" s="52">
        <v>84</v>
      </c>
      <c r="Q81" s="52">
        <v>84</v>
      </c>
      <c r="R81" s="52">
        <v>83</v>
      </c>
      <c r="S81" s="52">
        <v>75</v>
      </c>
      <c r="T81" s="52">
        <v>64</v>
      </c>
      <c r="U81" s="52">
        <v>69</v>
      </c>
      <c r="V81" s="52">
        <v>75</v>
      </c>
      <c r="W81" s="52">
        <v>57</v>
      </c>
      <c r="X81" s="52"/>
      <c r="Y81" s="52"/>
      <c r="Z81" s="52"/>
      <c r="AA81" s="52">
        <v>73</v>
      </c>
      <c r="AB81" s="52"/>
      <c r="AC81" s="52">
        <v>71</v>
      </c>
      <c r="AD81" s="52"/>
      <c r="AE81" s="52"/>
      <c r="AF81" s="52"/>
      <c r="AG81" s="52"/>
      <c r="AH81" s="52"/>
      <c r="AI81" s="52"/>
      <c r="AJ81" s="52"/>
      <c r="AK81" s="52">
        <v>76</v>
      </c>
      <c r="AL81" s="52"/>
      <c r="AM81" s="52"/>
      <c r="AN81" s="52"/>
      <c r="AO81" s="52"/>
      <c r="AP81" s="52">
        <v>85</v>
      </c>
      <c r="AQ81" s="52"/>
      <c r="AR81" s="53">
        <f t="shared" si="0"/>
        <v>21</v>
      </c>
      <c r="AS81" s="53">
        <f t="shared" si="1"/>
        <v>4</v>
      </c>
      <c r="AT81" s="56">
        <f t="shared" si="2"/>
        <v>0.19047619047619047</v>
      </c>
      <c r="AU81" s="55">
        <v>3167</v>
      </c>
      <c r="AV81" s="55">
        <f t="shared" si="3"/>
        <v>47</v>
      </c>
      <c r="AW81" s="58">
        <f t="shared" si="4"/>
        <v>67.38297872340425</v>
      </c>
      <c r="AX81" s="55">
        <f t="shared" si="5"/>
        <v>4</v>
      </c>
      <c r="AY81" s="55" t="str">
        <f t="shared" si="6"/>
        <v>否</v>
      </c>
      <c r="AZ81" s="55"/>
      <c r="BA81" s="55"/>
      <c r="BB81" s="55"/>
      <c r="BC81" s="55"/>
      <c r="BD81" s="55"/>
      <c r="BE81" s="55"/>
    </row>
    <row r="82" spans="1:57">
      <c r="A82" s="48" t="s">
        <v>114</v>
      </c>
      <c r="B82" s="48">
        <v>2021010442</v>
      </c>
      <c r="C82" s="48" t="s">
        <v>31</v>
      </c>
      <c r="D82" s="52">
        <v>92</v>
      </c>
      <c r="E82" s="52">
        <v>84</v>
      </c>
      <c r="F82" s="52">
        <v>91</v>
      </c>
      <c r="G82" s="52">
        <v>91</v>
      </c>
      <c r="H82" s="52">
        <v>93</v>
      </c>
      <c r="I82" s="52">
        <v>84</v>
      </c>
      <c r="J82" s="52"/>
      <c r="K82" s="52">
        <v>89</v>
      </c>
      <c r="L82" s="52"/>
      <c r="M82" s="52">
        <v>87</v>
      </c>
      <c r="N82" s="52">
        <v>94</v>
      </c>
      <c r="O82" s="52"/>
      <c r="P82" s="52">
        <v>93</v>
      </c>
      <c r="Q82" s="52">
        <v>92</v>
      </c>
      <c r="R82" s="52">
        <v>91</v>
      </c>
      <c r="S82" s="52">
        <v>93</v>
      </c>
      <c r="T82" s="52">
        <v>79</v>
      </c>
      <c r="U82" s="52">
        <v>91</v>
      </c>
      <c r="V82" s="52">
        <v>85</v>
      </c>
      <c r="W82" s="52"/>
      <c r="X82" s="52"/>
      <c r="Y82" s="52"/>
      <c r="Z82" s="52"/>
      <c r="AA82" s="52"/>
      <c r="AB82" s="52"/>
      <c r="AC82" s="52">
        <v>90</v>
      </c>
      <c r="AD82" s="52"/>
      <c r="AE82" s="52"/>
      <c r="AF82" s="52"/>
      <c r="AG82" s="52"/>
      <c r="AH82" s="52"/>
      <c r="AI82" s="52">
        <v>90</v>
      </c>
      <c r="AJ82" s="52"/>
      <c r="AK82" s="52">
        <v>90</v>
      </c>
      <c r="AL82" s="52"/>
      <c r="AM82" s="52"/>
      <c r="AN82" s="52"/>
      <c r="AO82" s="52"/>
      <c r="AP82" s="52">
        <v>92</v>
      </c>
      <c r="AQ82" s="52"/>
      <c r="AR82" s="53">
        <f t="shared" si="0"/>
        <v>20</v>
      </c>
      <c r="AS82" s="53">
        <f t="shared" si="1"/>
        <v>19</v>
      </c>
      <c r="AT82" s="56">
        <f t="shared" si="2"/>
        <v>0.95</v>
      </c>
      <c r="AU82" s="55">
        <v>3941.5</v>
      </c>
      <c r="AV82" s="55">
        <f t="shared" si="3"/>
        <v>44</v>
      </c>
      <c r="AW82" s="58">
        <f t="shared" si="4"/>
        <v>89.579545454545453</v>
      </c>
      <c r="AX82" s="55">
        <f t="shared" si="5"/>
        <v>0</v>
      </c>
      <c r="AY82" s="55" t="str">
        <f t="shared" si="6"/>
        <v>是</v>
      </c>
      <c r="AZ82" s="55"/>
      <c r="BA82" s="55"/>
      <c r="BB82" s="55"/>
      <c r="BC82" s="55"/>
      <c r="BD82" s="55"/>
      <c r="BE82" s="55"/>
    </row>
    <row r="83" spans="1:57" s="82" customFormat="1">
      <c r="A83" s="76" t="s">
        <v>114</v>
      </c>
      <c r="B83" s="76">
        <v>2021010443</v>
      </c>
      <c r="C83" s="76" t="s">
        <v>33</v>
      </c>
      <c r="D83" s="77">
        <v>86</v>
      </c>
      <c r="E83" s="77">
        <v>80</v>
      </c>
      <c r="F83" s="77">
        <v>80</v>
      </c>
      <c r="G83" s="77">
        <v>85</v>
      </c>
      <c r="H83" s="77">
        <v>85</v>
      </c>
      <c r="I83" s="77">
        <v>60</v>
      </c>
      <c r="J83" s="77"/>
      <c r="K83" s="77">
        <v>67</v>
      </c>
      <c r="L83" s="77"/>
      <c r="M83" s="77">
        <v>60</v>
      </c>
      <c r="N83" s="77">
        <v>71</v>
      </c>
      <c r="O83" s="77"/>
      <c r="P83" s="77">
        <v>93</v>
      </c>
      <c r="Q83" s="77">
        <v>88</v>
      </c>
      <c r="R83" s="77">
        <v>95</v>
      </c>
      <c r="S83" s="77">
        <v>75</v>
      </c>
      <c r="T83" s="77">
        <v>76</v>
      </c>
      <c r="U83" s="77">
        <v>82</v>
      </c>
      <c r="V83" s="77">
        <v>74</v>
      </c>
      <c r="W83" s="77"/>
      <c r="X83" s="77"/>
      <c r="Y83" s="77"/>
      <c r="Z83" s="77"/>
      <c r="AA83" s="77"/>
      <c r="AB83" s="77"/>
      <c r="AC83" s="77">
        <v>85</v>
      </c>
      <c r="AD83" s="77"/>
      <c r="AE83" s="77"/>
      <c r="AF83" s="77"/>
      <c r="AG83" s="77"/>
      <c r="AH83" s="77"/>
      <c r="AI83" s="77"/>
      <c r="AJ83" s="77"/>
      <c r="AK83" s="77">
        <v>83</v>
      </c>
      <c r="AL83" s="77"/>
      <c r="AM83" s="77"/>
      <c r="AN83" s="77"/>
      <c r="AO83" s="77"/>
      <c r="AP83" s="77">
        <v>87</v>
      </c>
      <c r="AQ83" s="77"/>
      <c r="AR83" s="78">
        <f t="shared" si="0"/>
        <v>19</v>
      </c>
      <c r="AS83" s="78">
        <f t="shared" si="1"/>
        <v>12</v>
      </c>
      <c r="AT83" s="79">
        <f t="shared" si="2"/>
        <v>0.63157894736842102</v>
      </c>
      <c r="AU83" s="80">
        <v>3282</v>
      </c>
      <c r="AV83" s="80">
        <f t="shared" si="3"/>
        <v>42</v>
      </c>
      <c r="AW83" s="81">
        <f t="shared" si="4"/>
        <v>78.142857142857139</v>
      </c>
      <c r="AX83" s="80">
        <f t="shared" si="5"/>
        <v>0</v>
      </c>
      <c r="AY83" s="80" t="s">
        <v>612</v>
      </c>
      <c r="AZ83" s="80" t="s">
        <v>614</v>
      </c>
      <c r="BA83" s="80"/>
      <c r="BB83" s="80"/>
      <c r="BC83" s="80"/>
      <c r="BD83" s="80"/>
      <c r="BE83" s="80"/>
    </row>
    <row r="84" spans="1:57">
      <c r="A84" s="48" t="s">
        <v>114</v>
      </c>
      <c r="B84" s="48">
        <v>2021010445</v>
      </c>
      <c r="C84" s="48" t="s">
        <v>35</v>
      </c>
      <c r="D84" s="52">
        <v>60</v>
      </c>
      <c r="E84" s="52">
        <v>75</v>
      </c>
      <c r="F84" s="52">
        <v>75</v>
      </c>
      <c r="G84" s="52">
        <v>81</v>
      </c>
      <c r="H84" s="52">
        <v>69</v>
      </c>
      <c r="I84" s="52">
        <v>57</v>
      </c>
      <c r="J84" s="52"/>
      <c r="K84" s="52">
        <v>60</v>
      </c>
      <c r="L84" s="52"/>
      <c r="M84" s="52">
        <v>60</v>
      </c>
      <c r="N84" s="52">
        <v>81</v>
      </c>
      <c r="O84" s="52"/>
      <c r="P84" s="52">
        <v>84</v>
      </c>
      <c r="Q84" s="52">
        <v>81</v>
      </c>
      <c r="R84" s="52">
        <v>71</v>
      </c>
      <c r="S84" s="52">
        <v>71</v>
      </c>
      <c r="T84" s="52">
        <v>75</v>
      </c>
      <c r="U84" s="52">
        <v>70</v>
      </c>
      <c r="V84" s="52">
        <v>76</v>
      </c>
      <c r="W84" s="52">
        <v>61</v>
      </c>
      <c r="X84" s="52"/>
      <c r="Y84" s="52"/>
      <c r="Z84" s="52"/>
      <c r="AA84" s="52"/>
      <c r="AB84" s="52"/>
      <c r="AC84" s="52">
        <v>87</v>
      </c>
      <c r="AD84" s="52"/>
      <c r="AE84" s="52"/>
      <c r="AF84" s="52"/>
      <c r="AG84" s="52"/>
      <c r="AH84" s="52"/>
      <c r="AI84" s="52">
        <v>86</v>
      </c>
      <c r="AJ84" s="52"/>
      <c r="AK84" s="52">
        <v>85</v>
      </c>
      <c r="AL84" s="52"/>
      <c r="AM84" s="52"/>
      <c r="AN84" s="52"/>
      <c r="AO84" s="52"/>
      <c r="AP84" s="52">
        <v>87</v>
      </c>
      <c r="AQ84" s="52"/>
      <c r="AR84" s="53">
        <f t="shared" si="0"/>
        <v>21</v>
      </c>
      <c r="AS84" s="53">
        <f t="shared" si="1"/>
        <v>8</v>
      </c>
      <c r="AT84" s="56">
        <f t="shared" si="2"/>
        <v>0.38095238095238093</v>
      </c>
      <c r="AU84" s="55">
        <v>3373</v>
      </c>
      <c r="AV84" s="55">
        <f t="shared" si="3"/>
        <v>47</v>
      </c>
      <c r="AW84" s="58">
        <f t="shared" si="4"/>
        <v>71.765957446808514</v>
      </c>
      <c r="AX84" s="55">
        <f t="shared" si="5"/>
        <v>1</v>
      </c>
      <c r="AY84" s="55" t="str">
        <f t="shared" si="6"/>
        <v>否</v>
      </c>
      <c r="AZ84" s="55"/>
      <c r="BA84" s="55"/>
      <c r="BB84" s="55"/>
      <c r="BC84" s="55"/>
      <c r="BD84" s="55"/>
      <c r="BE84" s="55"/>
    </row>
    <row r="85" spans="1:57">
      <c r="A85" s="48" t="s">
        <v>114</v>
      </c>
      <c r="B85" s="48">
        <v>2021010457</v>
      </c>
      <c r="C85" s="48" t="s">
        <v>37</v>
      </c>
      <c r="D85" s="52">
        <v>92</v>
      </c>
      <c r="E85" s="52">
        <v>85</v>
      </c>
      <c r="F85" s="52">
        <v>93</v>
      </c>
      <c r="G85" s="52">
        <v>83</v>
      </c>
      <c r="H85" s="52">
        <v>92</v>
      </c>
      <c r="I85" s="52">
        <v>82</v>
      </c>
      <c r="J85" s="52"/>
      <c r="K85" s="52">
        <v>88</v>
      </c>
      <c r="L85" s="52"/>
      <c r="M85" s="52">
        <v>86</v>
      </c>
      <c r="N85" s="52">
        <v>92</v>
      </c>
      <c r="O85" s="52"/>
      <c r="P85" s="52">
        <v>90</v>
      </c>
      <c r="Q85" s="52">
        <v>91</v>
      </c>
      <c r="R85" s="52">
        <v>95</v>
      </c>
      <c r="S85" s="52">
        <v>90</v>
      </c>
      <c r="T85" s="52">
        <v>83</v>
      </c>
      <c r="U85" s="52">
        <v>87</v>
      </c>
      <c r="V85" s="52">
        <v>77</v>
      </c>
      <c r="W85" s="52"/>
      <c r="X85" s="52"/>
      <c r="Y85" s="52"/>
      <c r="Z85" s="52"/>
      <c r="AA85" s="52"/>
      <c r="AB85" s="52"/>
      <c r="AC85" s="52">
        <v>91</v>
      </c>
      <c r="AD85" s="52"/>
      <c r="AE85" s="52"/>
      <c r="AF85" s="52"/>
      <c r="AG85" s="52"/>
      <c r="AH85" s="52"/>
      <c r="AI85" s="52"/>
      <c r="AJ85" s="52"/>
      <c r="AK85" s="52">
        <v>88</v>
      </c>
      <c r="AL85" s="52"/>
      <c r="AM85" s="52"/>
      <c r="AN85" s="52"/>
      <c r="AO85" s="52"/>
      <c r="AP85" s="52">
        <v>92</v>
      </c>
      <c r="AQ85" s="52"/>
      <c r="AR85" s="53">
        <f t="shared" si="0"/>
        <v>19</v>
      </c>
      <c r="AS85" s="53">
        <f t="shared" si="1"/>
        <v>18</v>
      </c>
      <c r="AT85" s="56">
        <f t="shared" si="2"/>
        <v>0.94736842105263153</v>
      </c>
      <c r="AU85" s="55">
        <v>3685</v>
      </c>
      <c r="AV85" s="55">
        <f t="shared" si="3"/>
        <v>42</v>
      </c>
      <c r="AW85" s="58">
        <f t="shared" si="4"/>
        <v>87.738095238095241</v>
      </c>
      <c r="AX85" s="55">
        <f t="shared" si="5"/>
        <v>0</v>
      </c>
      <c r="AY85" s="55" t="str">
        <f t="shared" si="6"/>
        <v>是</v>
      </c>
      <c r="AZ85" s="55"/>
      <c r="BA85" s="55"/>
      <c r="BB85" s="55"/>
      <c r="BC85" s="55"/>
      <c r="BD85" s="55"/>
      <c r="BE85" s="55"/>
    </row>
    <row r="86" spans="1:57">
      <c r="A86" s="48" t="s">
        <v>114</v>
      </c>
      <c r="B86" s="48">
        <v>2021010465</v>
      </c>
      <c r="C86" s="48" t="s">
        <v>39</v>
      </c>
      <c r="D86" s="52">
        <v>80</v>
      </c>
      <c r="E86" s="52">
        <v>85</v>
      </c>
      <c r="F86" s="52">
        <v>93</v>
      </c>
      <c r="G86" s="52">
        <v>89</v>
      </c>
      <c r="H86" s="52">
        <v>91</v>
      </c>
      <c r="I86" s="52">
        <v>86</v>
      </c>
      <c r="J86" s="52"/>
      <c r="K86" s="52">
        <v>87</v>
      </c>
      <c r="L86" s="52"/>
      <c r="M86" s="52">
        <v>83</v>
      </c>
      <c r="N86" s="52">
        <v>89</v>
      </c>
      <c r="O86" s="52"/>
      <c r="P86" s="52">
        <v>88</v>
      </c>
      <c r="Q86" s="52">
        <v>90</v>
      </c>
      <c r="R86" s="52">
        <v>81</v>
      </c>
      <c r="S86" s="52">
        <v>94</v>
      </c>
      <c r="T86" s="52">
        <v>75</v>
      </c>
      <c r="U86" s="52">
        <v>88</v>
      </c>
      <c r="V86" s="52">
        <v>80</v>
      </c>
      <c r="W86" s="52"/>
      <c r="X86" s="52"/>
      <c r="Y86" s="52"/>
      <c r="Z86" s="52"/>
      <c r="AA86" s="52"/>
      <c r="AB86" s="52">
        <v>90</v>
      </c>
      <c r="AC86" s="52">
        <v>87</v>
      </c>
      <c r="AD86" s="52"/>
      <c r="AE86" s="52"/>
      <c r="AF86" s="52"/>
      <c r="AG86" s="52"/>
      <c r="AH86" s="52"/>
      <c r="AI86" s="52">
        <v>87</v>
      </c>
      <c r="AJ86" s="52"/>
      <c r="AK86" s="52">
        <v>86</v>
      </c>
      <c r="AL86" s="52"/>
      <c r="AM86" s="52"/>
      <c r="AN86" s="52"/>
      <c r="AO86" s="52"/>
      <c r="AP86" s="52">
        <v>92</v>
      </c>
      <c r="AQ86" s="52"/>
      <c r="AR86" s="53">
        <f t="shared" si="0"/>
        <v>21</v>
      </c>
      <c r="AS86" s="53">
        <f t="shared" si="1"/>
        <v>20</v>
      </c>
      <c r="AT86" s="56">
        <f t="shared" si="2"/>
        <v>0.95238095238095233</v>
      </c>
      <c r="AU86" s="55">
        <v>3890</v>
      </c>
      <c r="AV86" s="55">
        <f t="shared" si="3"/>
        <v>45</v>
      </c>
      <c r="AW86" s="58">
        <f t="shared" si="4"/>
        <v>86.444444444444443</v>
      </c>
      <c r="AX86" s="55">
        <f t="shared" si="5"/>
        <v>0</v>
      </c>
      <c r="AY86" s="55" t="str">
        <f t="shared" si="6"/>
        <v>是</v>
      </c>
      <c r="AZ86" s="55"/>
      <c r="BA86" s="55"/>
      <c r="BB86" s="55"/>
      <c r="BC86" s="55"/>
      <c r="BD86" s="55"/>
      <c r="BE86" s="55"/>
    </row>
    <row r="87" spans="1:57">
      <c r="A87" s="48" t="s">
        <v>114</v>
      </c>
      <c r="B87" s="48">
        <v>2021010482</v>
      </c>
      <c r="C87" s="48" t="s">
        <v>41</v>
      </c>
      <c r="D87" s="52">
        <v>91</v>
      </c>
      <c r="E87" s="52">
        <v>85</v>
      </c>
      <c r="F87" s="52">
        <v>92</v>
      </c>
      <c r="G87" s="52">
        <v>85</v>
      </c>
      <c r="H87" s="52">
        <v>78</v>
      </c>
      <c r="I87" s="52">
        <v>60</v>
      </c>
      <c r="J87" s="52">
        <v>60</v>
      </c>
      <c r="K87" s="52">
        <v>61</v>
      </c>
      <c r="L87" s="52"/>
      <c r="M87" s="52">
        <v>67</v>
      </c>
      <c r="N87" s="52">
        <v>80</v>
      </c>
      <c r="O87" s="52"/>
      <c r="P87" s="52">
        <v>85</v>
      </c>
      <c r="Q87" s="52">
        <v>83</v>
      </c>
      <c r="R87" s="52">
        <v>66</v>
      </c>
      <c r="S87" s="52">
        <v>62</v>
      </c>
      <c r="T87" s="52">
        <v>79</v>
      </c>
      <c r="U87" s="52">
        <v>68</v>
      </c>
      <c r="V87" s="52">
        <v>65</v>
      </c>
      <c r="W87" s="52"/>
      <c r="X87" s="52"/>
      <c r="Y87" s="52"/>
      <c r="Z87" s="52"/>
      <c r="AA87" s="52"/>
      <c r="AB87" s="52"/>
      <c r="AC87" s="52">
        <v>86</v>
      </c>
      <c r="AD87" s="52"/>
      <c r="AE87" s="52">
        <v>62</v>
      </c>
      <c r="AF87" s="52"/>
      <c r="AG87" s="52"/>
      <c r="AH87" s="52"/>
      <c r="AI87" s="52"/>
      <c r="AJ87" s="52"/>
      <c r="AK87" s="52">
        <v>68</v>
      </c>
      <c r="AL87" s="52"/>
      <c r="AM87" s="52"/>
      <c r="AN87" s="52"/>
      <c r="AO87" s="52"/>
      <c r="AP87" s="52">
        <v>88</v>
      </c>
      <c r="AQ87" s="52"/>
      <c r="AR87" s="53">
        <f t="shared" si="0"/>
        <v>21</v>
      </c>
      <c r="AS87" s="53">
        <f t="shared" si="1"/>
        <v>9</v>
      </c>
      <c r="AT87" s="56">
        <f t="shared" si="2"/>
        <v>0.42857142857142855</v>
      </c>
      <c r="AU87" s="55">
        <v>3491.5</v>
      </c>
      <c r="AV87" s="55">
        <f t="shared" si="3"/>
        <v>48.5</v>
      </c>
      <c r="AW87" s="58">
        <f t="shared" si="4"/>
        <v>71.989690721649481</v>
      </c>
      <c r="AX87" s="55">
        <f t="shared" si="5"/>
        <v>0</v>
      </c>
      <c r="AY87" s="55" t="str">
        <f t="shared" si="6"/>
        <v>是</v>
      </c>
      <c r="AZ87" s="55"/>
      <c r="BA87" s="55"/>
      <c r="BB87" s="55"/>
      <c r="BC87" s="55"/>
      <c r="BD87" s="55"/>
      <c r="BE87" s="55"/>
    </row>
    <row r="88" spans="1:57">
      <c r="A88" s="48" t="s">
        <v>114</v>
      </c>
      <c r="B88" s="48">
        <v>2021010493</v>
      </c>
      <c r="C88" s="48" t="s">
        <v>43</v>
      </c>
      <c r="D88" s="52">
        <v>60</v>
      </c>
      <c r="E88" s="52">
        <v>82</v>
      </c>
      <c r="F88" s="52">
        <v>76</v>
      </c>
      <c r="G88" s="52">
        <v>82</v>
      </c>
      <c r="H88" s="52">
        <v>71</v>
      </c>
      <c r="I88" s="52">
        <v>68</v>
      </c>
      <c r="J88" s="52">
        <v>72</v>
      </c>
      <c r="K88" s="52">
        <v>62</v>
      </c>
      <c r="L88" s="52"/>
      <c r="M88" s="52">
        <v>55</v>
      </c>
      <c r="N88" s="52">
        <v>71</v>
      </c>
      <c r="O88" s="52"/>
      <c r="P88" s="52">
        <v>88</v>
      </c>
      <c r="Q88" s="52">
        <v>83</v>
      </c>
      <c r="R88" s="52">
        <v>69</v>
      </c>
      <c r="S88" s="52">
        <v>60</v>
      </c>
      <c r="T88" s="52">
        <v>69</v>
      </c>
      <c r="U88" s="52">
        <v>73</v>
      </c>
      <c r="V88" s="52">
        <v>63</v>
      </c>
      <c r="W88" s="52"/>
      <c r="X88" s="52"/>
      <c r="Y88" s="52">
        <v>66</v>
      </c>
      <c r="Z88" s="52"/>
      <c r="AA88" s="52">
        <v>83</v>
      </c>
      <c r="AB88" s="52"/>
      <c r="AC88" s="52">
        <v>91</v>
      </c>
      <c r="AD88" s="52"/>
      <c r="AE88" s="52"/>
      <c r="AF88" s="52"/>
      <c r="AG88" s="52"/>
      <c r="AH88" s="52"/>
      <c r="AI88" s="52"/>
      <c r="AJ88" s="52"/>
      <c r="AK88" s="52">
        <v>70</v>
      </c>
      <c r="AL88" s="52"/>
      <c r="AM88" s="52"/>
      <c r="AN88" s="52">
        <v>90</v>
      </c>
      <c r="AO88" s="52"/>
      <c r="AP88" s="52">
        <v>85</v>
      </c>
      <c r="AQ88" s="52"/>
      <c r="AR88" s="53">
        <f t="shared" si="0"/>
        <v>23</v>
      </c>
      <c r="AS88" s="53">
        <f t="shared" si="1"/>
        <v>8</v>
      </c>
      <c r="AT88" s="56">
        <f t="shared" si="2"/>
        <v>0.34782608695652173</v>
      </c>
      <c r="AU88" s="55">
        <v>3879</v>
      </c>
      <c r="AV88" s="55">
        <f t="shared" si="3"/>
        <v>54.5</v>
      </c>
      <c r="AW88" s="58">
        <f t="shared" si="4"/>
        <v>71.174311926605498</v>
      </c>
      <c r="AX88" s="55">
        <f t="shared" si="5"/>
        <v>1</v>
      </c>
      <c r="AY88" s="55" t="str">
        <f t="shared" si="6"/>
        <v>否</v>
      </c>
      <c r="AZ88" s="55"/>
      <c r="BA88" s="55"/>
      <c r="BB88" s="55"/>
      <c r="BC88" s="55"/>
      <c r="BD88" s="55"/>
      <c r="BE88" s="55"/>
    </row>
    <row r="89" spans="1:57">
      <c r="A89" s="48" t="s">
        <v>114</v>
      </c>
      <c r="B89" s="48">
        <v>2021010494</v>
      </c>
      <c r="C89" s="48" t="s">
        <v>45</v>
      </c>
      <c r="D89" s="52">
        <v>64</v>
      </c>
      <c r="E89" s="52">
        <v>79</v>
      </c>
      <c r="F89" s="52">
        <v>75</v>
      </c>
      <c r="G89" s="52">
        <v>71</v>
      </c>
      <c r="H89" s="52">
        <v>75</v>
      </c>
      <c r="I89" s="52">
        <v>50</v>
      </c>
      <c r="J89" s="52">
        <v>54</v>
      </c>
      <c r="K89" s="52">
        <v>62</v>
      </c>
      <c r="L89" s="52"/>
      <c r="M89" s="52">
        <v>55</v>
      </c>
      <c r="N89" s="52">
        <v>76</v>
      </c>
      <c r="O89" s="52"/>
      <c r="P89" s="52">
        <v>83</v>
      </c>
      <c r="Q89" s="52">
        <v>86</v>
      </c>
      <c r="R89" s="52">
        <v>75</v>
      </c>
      <c r="S89" s="52">
        <v>52</v>
      </c>
      <c r="T89" s="52">
        <v>65</v>
      </c>
      <c r="U89" s="52">
        <v>69</v>
      </c>
      <c r="V89" s="52">
        <v>60</v>
      </c>
      <c r="W89" s="52">
        <v>47</v>
      </c>
      <c r="X89" s="52"/>
      <c r="Y89" s="52"/>
      <c r="Z89" s="52"/>
      <c r="AA89" s="52"/>
      <c r="AB89" s="52"/>
      <c r="AC89" s="52">
        <v>84</v>
      </c>
      <c r="AD89" s="52"/>
      <c r="AE89" s="52">
        <v>57</v>
      </c>
      <c r="AF89" s="52"/>
      <c r="AG89" s="52"/>
      <c r="AH89" s="52"/>
      <c r="AI89" s="52"/>
      <c r="AJ89" s="52"/>
      <c r="AK89" s="52">
        <v>64</v>
      </c>
      <c r="AL89" s="52"/>
      <c r="AM89" s="52"/>
      <c r="AN89" s="52"/>
      <c r="AO89" s="52">
        <v>82</v>
      </c>
      <c r="AP89" s="52">
        <v>88</v>
      </c>
      <c r="AQ89" s="52"/>
      <c r="AR89" s="53">
        <f t="shared" si="0"/>
        <v>23</v>
      </c>
      <c r="AS89" s="53">
        <f t="shared" si="1"/>
        <v>5</v>
      </c>
      <c r="AT89" s="56">
        <f t="shared" si="2"/>
        <v>0.21739130434782608</v>
      </c>
      <c r="AU89" s="55">
        <v>3436.5</v>
      </c>
      <c r="AV89" s="55">
        <f t="shared" si="3"/>
        <v>52.5</v>
      </c>
      <c r="AW89" s="58">
        <f t="shared" si="4"/>
        <v>65.457142857142856</v>
      </c>
      <c r="AX89" s="55">
        <f t="shared" si="5"/>
        <v>6</v>
      </c>
      <c r="AY89" s="55" t="str">
        <f t="shared" si="6"/>
        <v>否</v>
      </c>
      <c r="AZ89" s="55"/>
      <c r="BA89" s="55"/>
      <c r="BB89" s="55"/>
      <c r="BC89" s="55"/>
      <c r="BD89" s="55"/>
      <c r="BE89" s="55"/>
    </row>
    <row r="90" spans="1:57">
      <c r="A90" s="48" t="s">
        <v>114</v>
      </c>
      <c r="B90" s="48">
        <v>2021010496</v>
      </c>
      <c r="C90" s="48" t="s">
        <v>47</v>
      </c>
      <c r="D90" s="52">
        <v>60</v>
      </c>
      <c r="E90" s="52">
        <v>84</v>
      </c>
      <c r="F90" s="52">
        <v>87</v>
      </c>
      <c r="G90" s="52">
        <v>87</v>
      </c>
      <c r="H90" s="52">
        <v>79</v>
      </c>
      <c r="I90" s="52">
        <v>63</v>
      </c>
      <c r="J90" s="52"/>
      <c r="K90" s="52">
        <v>56</v>
      </c>
      <c r="L90" s="52"/>
      <c r="M90" s="52">
        <v>62</v>
      </c>
      <c r="N90" s="52">
        <v>78</v>
      </c>
      <c r="O90" s="52"/>
      <c r="P90" s="52">
        <v>85</v>
      </c>
      <c r="Q90" s="52">
        <v>79</v>
      </c>
      <c r="R90" s="52">
        <v>84</v>
      </c>
      <c r="S90" s="52">
        <v>66</v>
      </c>
      <c r="T90" s="52">
        <v>66</v>
      </c>
      <c r="U90" s="52">
        <v>80</v>
      </c>
      <c r="V90" s="52">
        <v>89</v>
      </c>
      <c r="W90" s="52"/>
      <c r="X90" s="52"/>
      <c r="Y90" s="52"/>
      <c r="Z90" s="52"/>
      <c r="AA90" s="52"/>
      <c r="AB90" s="52"/>
      <c r="AC90" s="52">
        <v>91</v>
      </c>
      <c r="AD90" s="52"/>
      <c r="AE90" s="52"/>
      <c r="AF90" s="52"/>
      <c r="AG90" s="52"/>
      <c r="AH90" s="52"/>
      <c r="AI90" s="52"/>
      <c r="AJ90" s="52"/>
      <c r="AK90" s="52">
        <v>69</v>
      </c>
      <c r="AL90" s="52"/>
      <c r="AM90" s="52"/>
      <c r="AN90" s="52"/>
      <c r="AO90" s="52"/>
      <c r="AP90" s="52">
        <v>88</v>
      </c>
      <c r="AQ90" s="52"/>
      <c r="AR90" s="53">
        <f t="shared" si="0"/>
        <v>19</v>
      </c>
      <c r="AS90" s="53">
        <f t="shared" si="1"/>
        <v>9</v>
      </c>
      <c r="AT90" s="56">
        <f t="shared" si="2"/>
        <v>0.47368421052631576</v>
      </c>
      <c r="AU90" s="55">
        <v>3108</v>
      </c>
      <c r="AV90" s="55">
        <f t="shared" si="3"/>
        <v>42</v>
      </c>
      <c r="AW90" s="58">
        <f t="shared" si="4"/>
        <v>74</v>
      </c>
      <c r="AX90" s="55">
        <f t="shared" si="5"/>
        <v>1</v>
      </c>
      <c r="AY90" s="55" t="str">
        <f t="shared" si="6"/>
        <v>否</v>
      </c>
      <c r="AZ90" s="55"/>
      <c r="BA90" s="55"/>
      <c r="BB90" s="55"/>
      <c r="BC90" s="55"/>
      <c r="BD90" s="55"/>
      <c r="BE90" s="55"/>
    </row>
    <row r="91" spans="1:57">
      <c r="A91" s="48" t="s">
        <v>114</v>
      </c>
      <c r="B91" s="48">
        <v>2021010498</v>
      </c>
      <c r="C91" s="48" t="s">
        <v>49</v>
      </c>
      <c r="D91" s="52">
        <v>65</v>
      </c>
      <c r="E91" s="52">
        <v>84</v>
      </c>
      <c r="F91" s="52">
        <v>83</v>
      </c>
      <c r="G91" s="52">
        <v>78</v>
      </c>
      <c r="H91" s="52">
        <v>70</v>
      </c>
      <c r="I91" s="52">
        <v>61</v>
      </c>
      <c r="J91" s="52"/>
      <c r="K91" s="52">
        <v>56</v>
      </c>
      <c r="L91" s="52"/>
      <c r="M91" s="52">
        <v>55</v>
      </c>
      <c r="N91" s="52">
        <v>78</v>
      </c>
      <c r="O91" s="52"/>
      <c r="P91" s="52">
        <v>82</v>
      </c>
      <c r="Q91" s="52">
        <v>87</v>
      </c>
      <c r="R91" s="52">
        <v>77</v>
      </c>
      <c r="S91" s="52">
        <v>60</v>
      </c>
      <c r="T91" s="52">
        <v>65</v>
      </c>
      <c r="U91" s="52">
        <v>72</v>
      </c>
      <c r="V91" s="52">
        <v>48</v>
      </c>
      <c r="W91" s="52"/>
      <c r="X91" s="52"/>
      <c r="Y91" s="52"/>
      <c r="Z91" s="52"/>
      <c r="AA91" s="52">
        <v>83</v>
      </c>
      <c r="AB91" s="52"/>
      <c r="AC91" s="52">
        <v>86</v>
      </c>
      <c r="AD91" s="52"/>
      <c r="AE91" s="52"/>
      <c r="AF91" s="52"/>
      <c r="AG91" s="52"/>
      <c r="AH91" s="52"/>
      <c r="AI91" s="52">
        <v>88</v>
      </c>
      <c r="AJ91" s="52"/>
      <c r="AK91" s="52">
        <v>67</v>
      </c>
      <c r="AL91" s="52"/>
      <c r="AM91" s="52"/>
      <c r="AN91" s="52"/>
      <c r="AO91" s="52">
        <v>84</v>
      </c>
      <c r="AP91" s="52">
        <v>87</v>
      </c>
      <c r="AQ91" s="52"/>
      <c r="AR91" s="53">
        <f t="shared" si="0"/>
        <v>22</v>
      </c>
      <c r="AS91" s="53">
        <f t="shared" si="1"/>
        <v>9</v>
      </c>
      <c r="AT91" s="56">
        <f t="shared" si="2"/>
        <v>0.40909090909090912</v>
      </c>
      <c r="AU91" s="55">
        <v>3328</v>
      </c>
      <c r="AV91" s="55">
        <f t="shared" si="3"/>
        <v>47</v>
      </c>
      <c r="AW91" s="58">
        <f t="shared" si="4"/>
        <v>70.808510638297875</v>
      </c>
      <c r="AX91" s="55">
        <f t="shared" si="5"/>
        <v>3</v>
      </c>
      <c r="AY91" s="55" t="str">
        <f t="shared" si="6"/>
        <v>否</v>
      </c>
      <c r="AZ91" s="55"/>
      <c r="BA91" s="55"/>
      <c r="BB91" s="55"/>
      <c r="BC91" s="55"/>
      <c r="BD91" s="55"/>
      <c r="BE91" s="55"/>
    </row>
    <row r="92" spans="1:57">
      <c r="A92" s="48" t="s">
        <v>114</v>
      </c>
      <c r="B92" s="48">
        <v>2021010513</v>
      </c>
      <c r="C92" s="48" t="s">
        <v>51</v>
      </c>
      <c r="D92" s="52">
        <v>71</v>
      </c>
      <c r="E92" s="52">
        <v>83</v>
      </c>
      <c r="F92" s="52">
        <v>69</v>
      </c>
      <c r="G92" s="52">
        <v>80</v>
      </c>
      <c r="H92" s="52">
        <v>75</v>
      </c>
      <c r="I92" s="52">
        <v>44</v>
      </c>
      <c r="J92" s="52">
        <v>43</v>
      </c>
      <c r="K92" s="52">
        <v>40</v>
      </c>
      <c r="L92" s="52"/>
      <c r="M92" s="52">
        <v>54</v>
      </c>
      <c r="N92" s="52">
        <v>80</v>
      </c>
      <c r="O92" s="52"/>
      <c r="P92" s="52">
        <v>76</v>
      </c>
      <c r="Q92" s="52">
        <v>60</v>
      </c>
      <c r="R92" s="52">
        <v>64</v>
      </c>
      <c r="S92" s="52">
        <v>63</v>
      </c>
      <c r="T92" s="52">
        <v>60</v>
      </c>
      <c r="U92" s="52">
        <v>68</v>
      </c>
      <c r="V92" s="52">
        <v>60</v>
      </c>
      <c r="W92" s="52">
        <v>56</v>
      </c>
      <c r="X92" s="52"/>
      <c r="Y92" s="52">
        <v>53</v>
      </c>
      <c r="Z92" s="52"/>
      <c r="AA92" s="52"/>
      <c r="AB92" s="52"/>
      <c r="AC92" s="52">
        <v>86</v>
      </c>
      <c r="AD92" s="52"/>
      <c r="AE92" s="52">
        <v>63</v>
      </c>
      <c r="AF92" s="52"/>
      <c r="AG92" s="52"/>
      <c r="AH92" s="52"/>
      <c r="AI92" s="52"/>
      <c r="AJ92" s="52"/>
      <c r="AK92" s="52">
        <v>63</v>
      </c>
      <c r="AL92" s="52"/>
      <c r="AM92" s="52"/>
      <c r="AN92" s="52"/>
      <c r="AO92" s="52"/>
      <c r="AP92" s="52">
        <v>82</v>
      </c>
      <c r="AQ92" s="52"/>
      <c r="AR92" s="53">
        <f t="shared" si="0"/>
        <v>23</v>
      </c>
      <c r="AS92" s="53">
        <f t="shared" si="1"/>
        <v>5</v>
      </c>
      <c r="AT92" s="56">
        <f t="shared" si="2"/>
        <v>0.21739130434782608</v>
      </c>
      <c r="AU92" s="55">
        <v>3510.5</v>
      </c>
      <c r="AV92" s="55">
        <f t="shared" si="3"/>
        <v>57.5</v>
      </c>
      <c r="AW92" s="58">
        <f t="shared" si="4"/>
        <v>61.052173913043475</v>
      </c>
      <c r="AX92" s="55">
        <f t="shared" si="5"/>
        <v>6</v>
      </c>
      <c r="AY92" s="55" t="str">
        <f t="shared" si="6"/>
        <v>否</v>
      </c>
      <c r="AZ92" s="55"/>
      <c r="BA92" s="55"/>
      <c r="BB92" s="55"/>
      <c r="BC92" s="55"/>
      <c r="BD92" s="55"/>
      <c r="BE92" s="55"/>
    </row>
    <row r="93" spans="1:57">
      <c r="A93" s="48" t="s">
        <v>114</v>
      </c>
      <c r="B93" s="48">
        <v>2021010514</v>
      </c>
      <c r="C93" s="48" t="s">
        <v>53</v>
      </c>
      <c r="D93" s="52">
        <v>83</v>
      </c>
      <c r="E93" s="52">
        <v>91</v>
      </c>
      <c r="F93" s="52">
        <v>88</v>
      </c>
      <c r="G93" s="52">
        <v>77</v>
      </c>
      <c r="H93" s="52">
        <v>92</v>
      </c>
      <c r="I93" s="52">
        <v>83</v>
      </c>
      <c r="J93" s="52"/>
      <c r="K93" s="52">
        <v>96</v>
      </c>
      <c r="L93" s="52"/>
      <c r="M93" s="52">
        <v>86</v>
      </c>
      <c r="N93" s="52">
        <v>92</v>
      </c>
      <c r="O93" s="52"/>
      <c r="P93" s="52">
        <v>85</v>
      </c>
      <c r="Q93" s="52">
        <v>79</v>
      </c>
      <c r="R93" s="52">
        <v>89</v>
      </c>
      <c r="S93" s="52">
        <v>87</v>
      </c>
      <c r="T93" s="52">
        <v>80</v>
      </c>
      <c r="U93" s="52">
        <v>83</v>
      </c>
      <c r="V93" s="52">
        <v>89</v>
      </c>
      <c r="W93" s="52"/>
      <c r="X93" s="52"/>
      <c r="Y93" s="52"/>
      <c r="Z93" s="52"/>
      <c r="AA93" s="52"/>
      <c r="AB93" s="52"/>
      <c r="AC93" s="52">
        <v>89</v>
      </c>
      <c r="AD93" s="52"/>
      <c r="AE93" s="52"/>
      <c r="AF93" s="52"/>
      <c r="AG93" s="52"/>
      <c r="AH93" s="52"/>
      <c r="AI93" s="52"/>
      <c r="AJ93" s="52"/>
      <c r="AK93" s="52">
        <v>84</v>
      </c>
      <c r="AL93" s="52"/>
      <c r="AM93" s="52"/>
      <c r="AN93" s="52"/>
      <c r="AO93" s="52"/>
      <c r="AP93" s="52">
        <v>87</v>
      </c>
      <c r="AQ93" s="52"/>
      <c r="AR93" s="53">
        <f t="shared" si="0"/>
        <v>19</v>
      </c>
      <c r="AS93" s="53">
        <f t="shared" si="1"/>
        <v>17</v>
      </c>
      <c r="AT93" s="56">
        <f t="shared" si="2"/>
        <v>0.89473684210526316</v>
      </c>
      <c r="AU93" s="55">
        <v>3605.5</v>
      </c>
      <c r="AV93" s="55">
        <f t="shared" si="3"/>
        <v>42</v>
      </c>
      <c r="AW93" s="58">
        <f t="shared" si="4"/>
        <v>85.845238095238102</v>
      </c>
      <c r="AX93" s="55">
        <f t="shared" si="5"/>
        <v>0</v>
      </c>
      <c r="AY93" s="55" t="str">
        <f t="shared" si="6"/>
        <v>是</v>
      </c>
      <c r="AZ93" s="55"/>
      <c r="BA93" s="55"/>
      <c r="BB93" s="55"/>
      <c r="BC93" s="55"/>
      <c r="BD93" s="55"/>
      <c r="BE93" s="55"/>
    </row>
    <row r="94" spans="1:57">
      <c r="A94" s="48" t="s">
        <v>114</v>
      </c>
      <c r="B94" s="48">
        <v>2021010515</v>
      </c>
      <c r="C94" s="48" t="s">
        <v>55</v>
      </c>
      <c r="D94" s="52">
        <v>70</v>
      </c>
      <c r="E94" s="52">
        <v>86</v>
      </c>
      <c r="F94" s="52">
        <v>85</v>
      </c>
      <c r="G94" s="52">
        <v>78</v>
      </c>
      <c r="H94" s="52">
        <v>75</v>
      </c>
      <c r="I94" s="52">
        <v>71</v>
      </c>
      <c r="J94" s="52"/>
      <c r="K94" s="52">
        <v>74</v>
      </c>
      <c r="L94" s="52"/>
      <c r="M94" s="52">
        <v>72</v>
      </c>
      <c r="N94" s="52">
        <v>82</v>
      </c>
      <c r="O94" s="52"/>
      <c r="P94" s="52">
        <v>87</v>
      </c>
      <c r="Q94" s="52">
        <v>75</v>
      </c>
      <c r="R94" s="52">
        <v>83</v>
      </c>
      <c r="S94" s="52">
        <v>77</v>
      </c>
      <c r="T94" s="52">
        <v>75</v>
      </c>
      <c r="U94" s="52">
        <v>82</v>
      </c>
      <c r="V94" s="52">
        <v>75</v>
      </c>
      <c r="W94" s="52"/>
      <c r="X94" s="52"/>
      <c r="Y94" s="52"/>
      <c r="Z94" s="52"/>
      <c r="AA94" s="52"/>
      <c r="AB94" s="52"/>
      <c r="AC94" s="52">
        <v>88</v>
      </c>
      <c r="AD94" s="52"/>
      <c r="AE94" s="52"/>
      <c r="AF94" s="52">
        <v>79</v>
      </c>
      <c r="AG94" s="52"/>
      <c r="AH94" s="52"/>
      <c r="AI94" s="52"/>
      <c r="AJ94" s="52"/>
      <c r="AK94" s="52">
        <v>79</v>
      </c>
      <c r="AL94" s="52"/>
      <c r="AM94" s="52"/>
      <c r="AN94" s="52"/>
      <c r="AO94" s="52"/>
      <c r="AP94" s="52">
        <v>85</v>
      </c>
      <c r="AQ94" s="52"/>
      <c r="AR94" s="53">
        <f t="shared" si="0"/>
        <v>20</v>
      </c>
      <c r="AS94" s="53">
        <f t="shared" si="1"/>
        <v>8</v>
      </c>
      <c r="AT94" s="56">
        <f t="shared" si="2"/>
        <v>0.4</v>
      </c>
      <c r="AU94" s="55">
        <v>3564.5</v>
      </c>
      <c r="AV94" s="55">
        <f t="shared" si="3"/>
        <v>46</v>
      </c>
      <c r="AW94" s="58">
        <f t="shared" si="4"/>
        <v>77.489130434782609</v>
      </c>
      <c r="AX94" s="55">
        <f t="shared" si="5"/>
        <v>0</v>
      </c>
      <c r="AY94" s="55" t="str">
        <f t="shared" si="6"/>
        <v>是</v>
      </c>
      <c r="AZ94" s="55"/>
      <c r="BA94" s="55"/>
      <c r="BB94" s="55"/>
      <c r="BC94" s="55"/>
      <c r="BD94" s="55"/>
      <c r="BE94" s="55"/>
    </row>
    <row r="95" spans="1:57">
      <c r="A95" s="48" t="s">
        <v>115</v>
      </c>
      <c r="B95" s="48">
        <v>2021010395</v>
      </c>
      <c r="C95" s="48" t="s">
        <v>57</v>
      </c>
      <c r="D95" s="52">
        <v>96</v>
      </c>
      <c r="E95" s="52">
        <v>94</v>
      </c>
      <c r="F95" s="52">
        <v>91</v>
      </c>
      <c r="G95" s="52">
        <v>88</v>
      </c>
      <c r="H95" s="52">
        <v>95</v>
      </c>
      <c r="I95" s="52">
        <v>82</v>
      </c>
      <c r="J95" s="52"/>
      <c r="K95" s="52">
        <v>96</v>
      </c>
      <c r="L95" s="52"/>
      <c r="M95" s="52">
        <v>83</v>
      </c>
      <c r="N95" s="52">
        <v>92</v>
      </c>
      <c r="O95" s="52"/>
      <c r="P95" s="52">
        <v>94</v>
      </c>
      <c r="Q95" s="52">
        <v>92</v>
      </c>
      <c r="R95" s="52">
        <v>92</v>
      </c>
      <c r="S95" s="52">
        <v>87</v>
      </c>
      <c r="T95" s="52">
        <v>75</v>
      </c>
      <c r="U95" s="52">
        <v>89</v>
      </c>
      <c r="V95" s="52">
        <v>87</v>
      </c>
      <c r="W95" s="52"/>
      <c r="X95" s="52"/>
      <c r="Y95" s="52"/>
      <c r="Z95" s="52"/>
      <c r="AA95" s="52"/>
      <c r="AB95" s="52"/>
      <c r="AC95" s="52">
        <v>84</v>
      </c>
      <c r="AD95" s="52"/>
      <c r="AE95" s="52"/>
      <c r="AF95" s="52"/>
      <c r="AG95" s="52"/>
      <c r="AH95" s="52"/>
      <c r="AI95" s="52"/>
      <c r="AJ95" s="52"/>
      <c r="AK95" s="52">
        <v>92</v>
      </c>
      <c r="AL95" s="52"/>
      <c r="AM95" s="52"/>
      <c r="AN95" s="52"/>
      <c r="AO95" s="52"/>
      <c r="AP95" s="52">
        <v>91</v>
      </c>
      <c r="AQ95" s="52"/>
      <c r="AR95" s="53">
        <f t="shared" si="0"/>
        <v>19</v>
      </c>
      <c r="AS95" s="53">
        <f t="shared" si="1"/>
        <v>18</v>
      </c>
      <c r="AT95" s="56">
        <f t="shared" si="2"/>
        <v>0.94736842105263153</v>
      </c>
      <c r="AU95" s="55">
        <v>3751.5</v>
      </c>
      <c r="AV95" s="55">
        <f t="shared" si="3"/>
        <v>42</v>
      </c>
      <c r="AW95" s="58">
        <f t="shared" si="4"/>
        <v>89.321428571428569</v>
      </c>
      <c r="AX95" s="55">
        <f t="shared" si="5"/>
        <v>0</v>
      </c>
      <c r="AY95" s="55" t="str">
        <f t="shared" si="6"/>
        <v>是</v>
      </c>
      <c r="AZ95" s="55"/>
      <c r="BA95" s="55"/>
      <c r="BB95" s="55"/>
      <c r="BC95" s="55"/>
      <c r="BD95" s="55"/>
      <c r="BE95" s="55"/>
    </row>
    <row r="96" spans="1:57">
      <c r="A96" s="48" t="s">
        <v>115</v>
      </c>
      <c r="B96" s="48">
        <v>2021010403</v>
      </c>
      <c r="C96" s="48" t="s">
        <v>59</v>
      </c>
      <c r="D96" s="52">
        <v>63</v>
      </c>
      <c r="E96" s="52">
        <v>72</v>
      </c>
      <c r="F96" s="52">
        <v>73</v>
      </c>
      <c r="G96" s="52">
        <v>82</v>
      </c>
      <c r="H96" s="52">
        <v>72</v>
      </c>
      <c r="I96" s="52">
        <v>56</v>
      </c>
      <c r="J96" s="52"/>
      <c r="K96" s="52">
        <v>46</v>
      </c>
      <c r="L96" s="52"/>
      <c r="M96" s="52">
        <v>60</v>
      </c>
      <c r="N96" s="52">
        <v>84</v>
      </c>
      <c r="O96" s="52"/>
      <c r="P96" s="52">
        <v>79</v>
      </c>
      <c r="Q96" s="52">
        <v>82</v>
      </c>
      <c r="R96" s="52">
        <v>82</v>
      </c>
      <c r="S96" s="52">
        <v>60</v>
      </c>
      <c r="T96" s="52">
        <v>70</v>
      </c>
      <c r="U96" s="52">
        <v>72</v>
      </c>
      <c r="V96" s="52">
        <v>60</v>
      </c>
      <c r="W96" s="52"/>
      <c r="X96" s="52"/>
      <c r="Y96" s="52"/>
      <c r="Z96" s="52"/>
      <c r="AA96" s="52"/>
      <c r="AB96" s="52"/>
      <c r="AC96" s="52">
        <v>80</v>
      </c>
      <c r="AD96" s="52"/>
      <c r="AE96" s="52">
        <v>61</v>
      </c>
      <c r="AF96" s="52"/>
      <c r="AG96" s="52"/>
      <c r="AH96" s="52"/>
      <c r="AI96" s="52"/>
      <c r="AJ96" s="52"/>
      <c r="AK96" s="52">
        <v>75</v>
      </c>
      <c r="AL96" s="52"/>
      <c r="AM96" s="52"/>
      <c r="AN96" s="52"/>
      <c r="AO96" s="52"/>
      <c r="AP96" s="52">
        <v>84</v>
      </c>
      <c r="AQ96" s="52"/>
      <c r="AR96" s="53">
        <f t="shared" si="0"/>
        <v>20</v>
      </c>
      <c r="AS96" s="53">
        <f t="shared" si="1"/>
        <v>6</v>
      </c>
      <c r="AT96" s="56">
        <f t="shared" si="2"/>
        <v>0.3</v>
      </c>
      <c r="AU96" s="55">
        <v>3093.5</v>
      </c>
      <c r="AV96" s="55">
        <f t="shared" si="3"/>
        <v>45</v>
      </c>
      <c r="AW96" s="58">
        <f t="shared" si="4"/>
        <v>68.74444444444444</v>
      </c>
      <c r="AX96" s="55">
        <f t="shared" si="5"/>
        <v>2</v>
      </c>
      <c r="AY96" s="55" t="str">
        <f t="shared" si="6"/>
        <v>否</v>
      </c>
      <c r="AZ96" s="55"/>
      <c r="BA96" s="55"/>
      <c r="BB96" s="55"/>
      <c r="BC96" s="55"/>
      <c r="BD96" s="55"/>
      <c r="BE96" s="55"/>
    </row>
    <row r="97" spans="1:57">
      <c r="A97" s="48" t="s">
        <v>115</v>
      </c>
      <c r="B97" s="48">
        <v>2021010409</v>
      </c>
      <c r="C97" s="48" t="s">
        <v>61</v>
      </c>
      <c r="D97" s="52">
        <v>62</v>
      </c>
      <c r="E97" s="52">
        <v>85</v>
      </c>
      <c r="F97" s="52">
        <v>80</v>
      </c>
      <c r="G97" s="52">
        <v>81</v>
      </c>
      <c r="H97" s="52">
        <v>74</v>
      </c>
      <c r="I97" s="52">
        <v>60</v>
      </c>
      <c r="J97" s="52"/>
      <c r="K97" s="52">
        <v>75</v>
      </c>
      <c r="L97" s="52"/>
      <c r="M97" s="52">
        <v>70</v>
      </c>
      <c r="N97" s="52">
        <v>74</v>
      </c>
      <c r="O97" s="52"/>
      <c r="P97" s="52">
        <v>88</v>
      </c>
      <c r="Q97" s="52">
        <v>79</v>
      </c>
      <c r="R97" s="52">
        <v>77</v>
      </c>
      <c r="S97" s="52">
        <v>60</v>
      </c>
      <c r="T97" s="52">
        <v>72</v>
      </c>
      <c r="U97" s="52">
        <v>69</v>
      </c>
      <c r="V97" s="52">
        <v>61</v>
      </c>
      <c r="W97" s="52"/>
      <c r="X97" s="52"/>
      <c r="Y97" s="52"/>
      <c r="Z97" s="52"/>
      <c r="AA97" s="52"/>
      <c r="AB97" s="52"/>
      <c r="AC97" s="52">
        <v>79</v>
      </c>
      <c r="AD97" s="52"/>
      <c r="AE97" s="52"/>
      <c r="AF97" s="52"/>
      <c r="AG97" s="52"/>
      <c r="AH97" s="52"/>
      <c r="AI97" s="52"/>
      <c r="AJ97" s="52"/>
      <c r="AK97" s="52">
        <v>70</v>
      </c>
      <c r="AL97" s="52"/>
      <c r="AM97" s="52"/>
      <c r="AN97" s="52"/>
      <c r="AO97" s="52"/>
      <c r="AP97" s="52">
        <v>80</v>
      </c>
      <c r="AQ97" s="52"/>
      <c r="AR97" s="53">
        <f t="shared" si="0"/>
        <v>19</v>
      </c>
      <c r="AS97" s="53">
        <f t="shared" si="1"/>
        <v>5</v>
      </c>
      <c r="AT97" s="56">
        <f t="shared" si="2"/>
        <v>0.26315789473684209</v>
      </c>
      <c r="AU97" s="55">
        <v>3044</v>
      </c>
      <c r="AV97" s="55">
        <f t="shared" si="3"/>
        <v>42</v>
      </c>
      <c r="AW97" s="58">
        <f t="shared" si="4"/>
        <v>72.476190476190482</v>
      </c>
      <c r="AX97" s="55">
        <f t="shared" si="5"/>
        <v>0</v>
      </c>
      <c r="AY97" s="55" t="str">
        <f t="shared" si="6"/>
        <v>是</v>
      </c>
      <c r="AZ97" s="55"/>
      <c r="BA97" s="55"/>
      <c r="BB97" s="55"/>
      <c r="BC97" s="55"/>
      <c r="BD97" s="55"/>
      <c r="BE97" s="55"/>
    </row>
    <row r="98" spans="1:57">
      <c r="A98" s="48" t="s">
        <v>115</v>
      </c>
      <c r="B98" s="48">
        <v>2021010412</v>
      </c>
      <c r="C98" s="48" t="s">
        <v>63</v>
      </c>
      <c r="D98" s="52">
        <v>61</v>
      </c>
      <c r="E98" s="52">
        <v>81</v>
      </c>
      <c r="F98" s="52">
        <v>86</v>
      </c>
      <c r="G98" s="52">
        <v>84</v>
      </c>
      <c r="H98" s="52">
        <v>81</v>
      </c>
      <c r="I98" s="52">
        <v>66</v>
      </c>
      <c r="J98" s="52"/>
      <c r="K98" s="52">
        <v>82</v>
      </c>
      <c r="L98" s="52"/>
      <c r="M98" s="52">
        <v>77</v>
      </c>
      <c r="N98" s="52">
        <v>75</v>
      </c>
      <c r="O98" s="52"/>
      <c r="P98" s="52">
        <v>88</v>
      </c>
      <c r="Q98" s="52">
        <v>83</v>
      </c>
      <c r="R98" s="52">
        <v>79</v>
      </c>
      <c r="S98" s="52">
        <v>64</v>
      </c>
      <c r="T98" s="52">
        <v>75</v>
      </c>
      <c r="U98" s="52">
        <v>78</v>
      </c>
      <c r="V98" s="52">
        <v>70</v>
      </c>
      <c r="W98" s="52"/>
      <c r="X98" s="52"/>
      <c r="Y98" s="52"/>
      <c r="Z98" s="52"/>
      <c r="AA98" s="52"/>
      <c r="AB98" s="52"/>
      <c r="AC98" s="52">
        <v>80</v>
      </c>
      <c r="AD98" s="52"/>
      <c r="AE98" s="52"/>
      <c r="AF98" s="52"/>
      <c r="AG98" s="52"/>
      <c r="AH98" s="52"/>
      <c r="AI98" s="52"/>
      <c r="AJ98" s="52"/>
      <c r="AK98" s="52">
        <v>87</v>
      </c>
      <c r="AL98" s="52"/>
      <c r="AM98" s="52"/>
      <c r="AN98" s="52"/>
      <c r="AO98" s="52"/>
      <c r="AP98" s="52">
        <v>86</v>
      </c>
      <c r="AQ98" s="52"/>
      <c r="AR98" s="53">
        <f t="shared" si="0"/>
        <v>19</v>
      </c>
      <c r="AS98" s="53">
        <f t="shared" si="1"/>
        <v>10</v>
      </c>
      <c r="AT98" s="56">
        <f t="shared" si="2"/>
        <v>0.52631578947368418</v>
      </c>
      <c r="AU98" s="55">
        <v>3258</v>
      </c>
      <c r="AV98" s="55">
        <f t="shared" si="3"/>
        <v>42</v>
      </c>
      <c r="AW98" s="58">
        <f t="shared" si="4"/>
        <v>77.571428571428569</v>
      </c>
      <c r="AX98" s="55">
        <f t="shared" si="5"/>
        <v>0</v>
      </c>
      <c r="AY98" s="55" t="str">
        <f t="shared" si="6"/>
        <v>是</v>
      </c>
      <c r="AZ98" s="55"/>
      <c r="BA98" s="55"/>
      <c r="BB98" s="55"/>
      <c r="BC98" s="55"/>
      <c r="BD98" s="55"/>
      <c r="BE98" s="55"/>
    </row>
    <row r="99" spans="1:57">
      <c r="A99" s="48" t="s">
        <v>115</v>
      </c>
      <c r="B99" s="48">
        <v>2021010413</v>
      </c>
      <c r="C99" s="48" t="s">
        <v>65</v>
      </c>
      <c r="D99" s="52">
        <v>60</v>
      </c>
      <c r="E99" s="52">
        <v>66</v>
      </c>
      <c r="F99" s="52">
        <v>77</v>
      </c>
      <c r="G99" s="52">
        <v>77</v>
      </c>
      <c r="H99" s="52">
        <v>67</v>
      </c>
      <c r="I99" s="52">
        <v>63</v>
      </c>
      <c r="J99" s="52"/>
      <c r="K99" s="52">
        <v>66</v>
      </c>
      <c r="L99" s="52"/>
      <c r="M99" s="52">
        <v>60</v>
      </c>
      <c r="N99" s="52">
        <v>73</v>
      </c>
      <c r="O99" s="52"/>
      <c r="P99" s="52">
        <v>87</v>
      </c>
      <c r="Q99" s="52">
        <v>86</v>
      </c>
      <c r="R99" s="52">
        <v>70</v>
      </c>
      <c r="S99" s="52">
        <v>61</v>
      </c>
      <c r="T99" s="52">
        <v>67</v>
      </c>
      <c r="U99" s="52">
        <v>71</v>
      </c>
      <c r="V99" s="52">
        <v>67</v>
      </c>
      <c r="W99" s="52"/>
      <c r="X99" s="52"/>
      <c r="Y99" s="52"/>
      <c r="Z99" s="52">
        <v>60</v>
      </c>
      <c r="AA99" s="52"/>
      <c r="AB99" s="52"/>
      <c r="AC99" s="52">
        <v>80</v>
      </c>
      <c r="AD99" s="52"/>
      <c r="AE99" s="52"/>
      <c r="AF99" s="52"/>
      <c r="AG99" s="52"/>
      <c r="AH99" s="52">
        <v>76</v>
      </c>
      <c r="AI99" s="52">
        <v>86</v>
      </c>
      <c r="AJ99" s="52"/>
      <c r="AK99" s="52">
        <v>63</v>
      </c>
      <c r="AL99" s="52"/>
      <c r="AM99" s="52"/>
      <c r="AN99" s="52"/>
      <c r="AO99" s="52"/>
      <c r="AP99" s="52">
        <v>85</v>
      </c>
      <c r="AQ99" s="52"/>
      <c r="AR99" s="53">
        <f t="shared" ref="AR99:AR123" si="7">COUNTA(D99:AQ99)</f>
        <v>22</v>
      </c>
      <c r="AS99" s="53">
        <f t="shared" ref="AS99:AS123" si="8">COUNTIF(D99:AQ99,"&gt;=80")</f>
        <v>5</v>
      </c>
      <c r="AT99" s="56">
        <f t="shared" si="2"/>
        <v>0.22727272727272727</v>
      </c>
      <c r="AU99" s="55">
        <v>3641.5</v>
      </c>
      <c r="AV99" s="55">
        <f t="shared" si="3"/>
        <v>52</v>
      </c>
      <c r="AW99" s="58">
        <f t="shared" si="4"/>
        <v>70.02884615384616</v>
      </c>
      <c r="AX99" s="55">
        <f t="shared" si="5"/>
        <v>0</v>
      </c>
      <c r="AY99" s="55" t="str">
        <f t="shared" si="6"/>
        <v>是</v>
      </c>
      <c r="AZ99" s="55"/>
      <c r="BA99" s="55"/>
      <c r="BB99" s="55"/>
      <c r="BC99" s="55"/>
      <c r="BD99" s="55"/>
      <c r="BE99" s="55"/>
    </row>
    <row r="100" spans="1:57">
      <c r="A100" s="48" t="s">
        <v>115</v>
      </c>
      <c r="B100" s="48">
        <v>2021010419</v>
      </c>
      <c r="C100" s="48" t="s">
        <v>67</v>
      </c>
      <c r="D100" s="52">
        <v>33</v>
      </c>
      <c r="E100" s="52">
        <v>75</v>
      </c>
      <c r="F100" s="52">
        <v>75</v>
      </c>
      <c r="G100" s="52">
        <v>9</v>
      </c>
      <c r="H100" s="52">
        <v>70</v>
      </c>
      <c r="I100" s="52">
        <v>34</v>
      </c>
      <c r="J100" s="52"/>
      <c r="K100" s="52">
        <v>42</v>
      </c>
      <c r="L100" s="52"/>
      <c r="M100" s="52">
        <v>45</v>
      </c>
      <c r="N100" s="52">
        <v>74</v>
      </c>
      <c r="O100" s="52">
        <v>69</v>
      </c>
      <c r="P100" s="52">
        <v>21</v>
      </c>
      <c r="Q100" s="52">
        <v>76</v>
      </c>
      <c r="R100" s="52">
        <v>53</v>
      </c>
      <c r="S100" s="52">
        <v>61</v>
      </c>
      <c r="T100" s="52">
        <v>66</v>
      </c>
      <c r="U100" s="52">
        <v>66</v>
      </c>
      <c r="V100" s="52">
        <v>50</v>
      </c>
      <c r="W100" s="52"/>
      <c r="X100" s="52"/>
      <c r="Y100" s="52">
        <v>47</v>
      </c>
      <c r="Z100" s="52"/>
      <c r="AA100" s="52"/>
      <c r="AB100" s="52"/>
      <c r="AC100" s="52">
        <v>78</v>
      </c>
      <c r="AD100" s="52"/>
      <c r="AE100" s="52"/>
      <c r="AF100" s="52"/>
      <c r="AG100" s="52"/>
      <c r="AH100" s="52"/>
      <c r="AI100" s="52">
        <v>11</v>
      </c>
      <c r="AJ100" s="52">
        <v>47</v>
      </c>
      <c r="AK100" s="52">
        <v>63</v>
      </c>
      <c r="AL100" s="52"/>
      <c r="AM100" s="52"/>
      <c r="AN100" s="52"/>
      <c r="AO100" s="52"/>
      <c r="AP100" s="52">
        <v>87</v>
      </c>
      <c r="AQ100" s="52"/>
      <c r="AR100" s="53">
        <f t="shared" si="7"/>
        <v>23</v>
      </c>
      <c r="AS100" s="53">
        <f t="shared" si="8"/>
        <v>1</v>
      </c>
      <c r="AT100" s="56">
        <f t="shared" si="2"/>
        <v>4.3478260869565216E-2</v>
      </c>
      <c r="AU100" s="55">
        <v>2624</v>
      </c>
      <c r="AV100" s="55">
        <f t="shared" si="3"/>
        <v>53</v>
      </c>
      <c r="AW100" s="58">
        <f t="shared" si="4"/>
        <v>49.509433962264154</v>
      </c>
      <c r="AX100" s="55">
        <f t="shared" si="5"/>
        <v>11</v>
      </c>
      <c r="AY100" s="55" t="str">
        <f t="shared" si="6"/>
        <v>否</v>
      </c>
      <c r="AZ100" s="55"/>
      <c r="BA100" s="55"/>
      <c r="BB100" s="55"/>
      <c r="BC100" s="55"/>
      <c r="BD100" s="55"/>
      <c r="BE100" s="55"/>
    </row>
    <row r="101" spans="1:57">
      <c r="A101" s="48" t="s">
        <v>115</v>
      </c>
      <c r="B101" s="48">
        <v>2021010426</v>
      </c>
      <c r="C101" s="48" t="s">
        <v>69</v>
      </c>
      <c r="D101" s="52">
        <v>60</v>
      </c>
      <c r="E101" s="52">
        <v>66</v>
      </c>
      <c r="F101" s="52">
        <v>74</v>
      </c>
      <c r="G101" s="52">
        <v>74</v>
      </c>
      <c r="H101" s="52">
        <v>69</v>
      </c>
      <c r="I101" s="52">
        <v>39</v>
      </c>
      <c r="J101" s="52">
        <v>70</v>
      </c>
      <c r="K101" s="52">
        <v>38</v>
      </c>
      <c r="L101" s="52"/>
      <c r="M101" s="52">
        <v>60</v>
      </c>
      <c r="N101" s="52">
        <v>71</v>
      </c>
      <c r="O101" s="52"/>
      <c r="P101" s="52">
        <v>82</v>
      </c>
      <c r="Q101" s="52">
        <v>74</v>
      </c>
      <c r="R101" s="52">
        <v>65</v>
      </c>
      <c r="S101" s="52">
        <v>35</v>
      </c>
      <c r="T101" s="52">
        <v>65</v>
      </c>
      <c r="U101" s="52">
        <v>66</v>
      </c>
      <c r="V101" s="52">
        <v>60</v>
      </c>
      <c r="W101" s="52"/>
      <c r="X101" s="52"/>
      <c r="Y101" s="52"/>
      <c r="Z101" s="52">
        <v>51</v>
      </c>
      <c r="AA101" s="52"/>
      <c r="AB101" s="52"/>
      <c r="AC101" s="52">
        <v>78</v>
      </c>
      <c r="AD101" s="52"/>
      <c r="AE101" s="52">
        <v>69</v>
      </c>
      <c r="AF101" s="52"/>
      <c r="AG101" s="52"/>
      <c r="AH101" s="52"/>
      <c r="AI101" s="52"/>
      <c r="AJ101" s="52"/>
      <c r="AK101" s="52">
        <v>61</v>
      </c>
      <c r="AL101" s="52"/>
      <c r="AM101" s="52"/>
      <c r="AN101" s="52"/>
      <c r="AO101" s="52"/>
      <c r="AP101" s="52">
        <v>83</v>
      </c>
      <c r="AQ101" s="52"/>
      <c r="AR101" s="53">
        <f t="shared" si="7"/>
        <v>22</v>
      </c>
      <c r="AS101" s="53">
        <f t="shared" si="8"/>
        <v>2</v>
      </c>
      <c r="AT101" s="56">
        <f t="shared" si="2"/>
        <v>9.0909090909090912E-2</v>
      </c>
      <c r="AU101" s="55">
        <v>3305</v>
      </c>
      <c r="AV101" s="55">
        <f t="shared" si="3"/>
        <v>53.5</v>
      </c>
      <c r="AW101" s="58">
        <f t="shared" si="4"/>
        <v>61.77570093457944</v>
      </c>
      <c r="AX101" s="55">
        <f t="shared" si="5"/>
        <v>4</v>
      </c>
      <c r="AY101" s="55" t="str">
        <f t="shared" si="6"/>
        <v>否</v>
      </c>
      <c r="AZ101" s="55"/>
      <c r="BA101" s="55"/>
      <c r="BB101" s="55"/>
      <c r="BC101" s="55"/>
      <c r="BD101" s="55"/>
      <c r="BE101" s="55"/>
    </row>
    <row r="102" spans="1:57">
      <c r="A102" s="48" t="s">
        <v>115</v>
      </c>
      <c r="B102" s="48">
        <v>2021010427</v>
      </c>
      <c r="C102" s="48" t="s">
        <v>71</v>
      </c>
      <c r="D102" s="52">
        <v>70</v>
      </c>
      <c r="E102" s="52">
        <v>84</v>
      </c>
      <c r="F102" s="52">
        <v>70</v>
      </c>
      <c r="G102" s="52">
        <v>64</v>
      </c>
      <c r="H102" s="52">
        <v>67</v>
      </c>
      <c r="I102" s="52">
        <v>63</v>
      </c>
      <c r="J102" s="52"/>
      <c r="K102" s="52">
        <v>60</v>
      </c>
      <c r="L102" s="52"/>
      <c r="M102" s="52">
        <v>75</v>
      </c>
      <c r="N102" s="52">
        <v>71</v>
      </c>
      <c r="O102" s="52"/>
      <c r="P102" s="52">
        <v>91</v>
      </c>
      <c r="Q102" s="52">
        <v>81</v>
      </c>
      <c r="R102" s="52">
        <v>85</v>
      </c>
      <c r="S102" s="52">
        <v>61</v>
      </c>
      <c r="T102" s="52">
        <v>71</v>
      </c>
      <c r="U102" s="52">
        <v>71</v>
      </c>
      <c r="V102" s="52">
        <v>71</v>
      </c>
      <c r="W102" s="52">
        <v>69</v>
      </c>
      <c r="X102" s="52"/>
      <c r="Y102" s="52"/>
      <c r="Z102" s="52"/>
      <c r="AA102" s="52"/>
      <c r="AB102" s="52"/>
      <c r="AC102" s="52">
        <v>80</v>
      </c>
      <c r="AD102" s="52"/>
      <c r="AE102" s="52"/>
      <c r="AF102" s="52"/>
      <c r="AG102" s="52"/>
      <c r="AH102" s="52"/>
      <c r="AI102" s="52"/>
      <c r="AJ102" s="52"/>
      <c r="AK102" s="52">
        <v>82</v>
      </c>
      <c r="AL102" s="52"/>
      <c r="AM102" s="52"/>
      <c r="AN102" s="52"/>
      <c r="AO102" s="52"/>
      <c r="AP102" s="52">
        <v>86</v>
      </c>
      <c r="AQ102" s="52"/>
      <c r="AR102" s="53">
        <f t="shared" si="7"/>
        <v>20</v>
      </c>
      <c r="AS102" s="53">
        <f t="shared" si="8"/>
        <v>7</v>
      </c>
      <c r="AT102" s="56">
        <f t="shared" si="2"/>
        <v>0.35</v>
      </c>
      <c r="AU102" s="55">
        <v>3244</v>
      </c>
      <c r="AV102" s="55">
        <f t="shared" si="3"/>
        <v>45</v>
      </c>
      <c r="AW102" s="58">
        <f t="shared" si="4"/>
        <v>72.088888888888889</v>
      </c>
      <c r="AX102" s="55">
        <f t="shared" si="5"/>
        <v>0</v>
      </c>
      <c r="AY102" s="55" t="str">
        <f t="shared" si="6"/>
        <v>是</v>
      </c>
      <c r="AZ102" s="55"/>
      <c r="BA102" s="55"/>
      <c r="BB102" s="55"/>
      <c r="BC102" s="55"/>
      <c r="BD102" s="55"/>
      <c r="BE102" s="55"/>
    </row>
    <row r="103" spans="1:57" s="82" customFormat="1">
      <c r="A103" s="76" t="s">
        <v>115</v>
      </c>
      <c r="B103" s="76">
        <v>2021010439</v>
      </c>
      <c r="C103" s="76" t="s">
        <v>73</v>
      </c>
      <c r="D103" s="77">
        <v>75</v>
      </c>
      <c r="E103" s="77">
        <v>86</v>
      </c>
      <c r="F103" s="77"/>
      <c r="G103" s="77">
        <v>82</v>
      </c>
      <c r="H103" s="77">
        <v>85</v>
      </c>
      <c r="I103" s="77">
        <v>61</v>
      </c>
      <c r="J103" s="77"/>
      <c r="K103" s="77">
        <v>64</v>
      </c>
      <c r="L103" s="77"/>
      <c r="M103" s="77">
        <v>61</v>
      </c>
      <c r="N103" s="77">
        <v>82</v>
      </c>
      <c r="O103" s="77"/>
      <c r="P103" s="77">
        <v>89</v>
      </c>
      <c r="Q103" s="77">
        <v>80</v>
      </c>
      <c r="R103" s="77">
        <v>77</v>
      </c>
      <c r="S103" s="77">
        <v>86</v>
      </c>
      <c r="T103" s="77">
        <v>69</v>
      </c>
      <c r="U103" s="77">
        <v>73</v>
      </c>
      <c r="V103" s="77">
        <v>77</v>
      </c>
      <c r="W103" s="77"/>
      <c r="X103" s="77"/>
      <c r="Y103" s="77"/>
      <c r="Z103" s="77"/>
      <c r="AA103" s="77"/>
      <c r="AB103" s="77"/>
      <c r="AC103" s="77">
        <v>84</v>
      </c>
      <c r="AD103" s="77"/>
      <c r="AE103" s="77"/>
      <c r="AF103" s="77"/>
      <c r="AG103" s="77"/>
      <c r="AH103" s="77"/>
      <c r="AI103" s="77"/>
      <c r="AJ103" s="77"/>
      <c r="AK103" s="77">
        <v>74</v>
      </c>
      <c r="AL103" s="77"/>
      <c r="AM103" s="77"/>
      <c r="AN103" s="77"/>
      <c r="AO103" s="77"/>
      <c r="AP103" s="77">
        <v>92</v>
      </c>
      <c r="AQ103" s="77"/>
      <c r="AR103" s="78">
        <f t="shared" si="7"/>
        <v>18</v>
      </c>
      <c r="AS103" s="78">
        <f t="shared" si="8"/>
        <v>9</v>
      </c>
      <c r="AT103" s="79">
        <f t="shared" si="2"/>
        <v>0.5</v>
      </c>
      <c r="AU103" s="80">
        <v>3131</v>
      </c>
      <c r="AV103" s="80">
        <f t="shared" si="3"/>
        <v>41.5</v>
      </c>
      <c r="AW103" s="81">
        <f t="shared" si="4"/>
        <v>75.445783132530124</v>
      </c>
      <c r="AX103" s="80">
        <f t="shared" si="5"/>
        <v>0</v>
      </c>
      <c r="AY103" s="80" t="s">
        <v>612</v>
      </c>
      <c r="AZ103" s="80" t="s">
        <v>613</v>
      </c>
      <c r="BA103" s="80"/>
      <c r="BB103" s="80"/>
      <c r="BC103" s="80"/>
      <c r="BD103" s="80"/>
      <c r="BE103" s="80"/>
    </row>
    <row r="104" spans="1:57">
      <c r="A104" s="48" t="s">
        <v>115</v>
      </c>
      <c r="B104" s="48">
        <v>2021010450</v>
      </c>
      <c r="C104" s="48" t="s">
        <v>75</v>
      </c>
      <c r="D104" s="52">
        <v>72</v>
      </c>
      <c r="E104" s="52">
        <v>83</v>
      </c>
      <c r="F104" s="52">
        <v>89</v>
      </c>
      <c r="G104" s="52">
        <v>80</v>
      </c>
      <c r="H104" s="52">
        <v>72</v>
      </c>
      <c r="I104" s="52">
        <v>58</v>
      </c>
      <c r="J104" s="52"/>
      <c r="K104" s="52">
        <v>67</v>
      </c>
      <c r="L104" s="52"/>
      <c r="M104" s="52">
        <v>72</v>
      </c>
      <c r="N104" s="52">
        <v>76</v>
      </c>
      <c r="O104" s="52"/>
      <c r="P104" s="52">
        <v>88</v>
      </c>
      <c r="Q104" s="52">
        <v>91</v>
      </c>
      <c r="R104" s="52">
        <v>83</v>
      </c>
      <c r="S104" s="52">
        <v>60</v>
      </c>
      <c r="T104" s="52">
        <v>73</v>
      </c>
      <c r="U104" s="52">
        <v>70</v>
      </c>
      <c r="V104" s="52">
        <v>60</v>
      </c>
      <c r="W104" s="52"/>
      <c r="X104" s="52"/>
      <c r="Y104" s="52"/>
      <c r="Z104" s="52"/>
      <c r="AA104" s="52">
        <v>79</v>
      </c>
      <c r="AB104" s="52"/>
      <c r="AC104" s="52">
        <v>80</v>
      </c>
      <c r="AD104" s="52"/>
      <c r="AE104" s="52">
        <v>67</v>
      </c>
      <c r="AF104" s="52"/>
      <c r="AG104" s="52"/>
      <c r="AH104" s="52"/>
      <c r="AI104" s="52">
        <v>84</v>
      </c>
      <c r="AJ104" s="52"/>
      <c r="AK104" s="52">
        <v>76</v>
      </c>
      <c r="AL104" s="52"/>
      <c r="AM104" s="52"/>
      <c r="AN104" s="52"/>
      <c r="AO104" s="52"/>
      <c r="AP104" s="52">
        <v>86</v>
      </c>
      <c r="AQ104" s="52">
        <v>85</v>
      </c>
      <c r="AR104" s="53">
        <f t="shared" si="7"/>
        <v>23</v>
      </c>
      <c r="AS104" s="53">
        <f t="shared" si="8"/>
        <v>10</v>
      </c>
      <c r="AT104" s="56">
        <f t="shared" si="2"/>
        <v>0.43478260869565216</v>
      </c>
      <c r="AU104" s="55">
        <v>3628.5</v>
      </c>
      <c r="AV104" s="55">
        <f t="shared" si="3"/>
        <v>49</v>
      </c>
      <c r="AW104" s="58">
        <f t="shared" si="4"/>
        <v>74.051020408163268</v>
      </c>
      <c r="AX104" s="55">
        <f t="shared" si="5"/>
        <v>1</v>
      </c>
      <c r="AY104" s="55" t="str">
        <f t="shared" si="6"/>
        <v>否</v>
      </c>
      <c r="AZ104" s="55"/>
      <c r="BA104" s="55"/>
      <c r="BB104" s="55"/>
      <c r="BC104" s="55"/>
      <c r="BD104" s="55"/>
      <c r="BE104" s="55"/>
    </row>
    <row r="105" spans="1:57">
      <c r="A105" s="48" t="s">
        <v>115</v>
      </c>
      <c r="B105" s="48">
        <v>2021010461</v>
      </c>
      <c r="C105" s="48" t="s">
        <v>77</v>
      </c>
      <c r="D105" s="52">
        <v>82</v>
      </c>
      <c r="E105" s="52">
        <v>90</v>
      </c>
      <c r="F105" s="52">
        <v>84</v>
      </c>
      <c r="G105" s="52">
        <v>88</v>
      </c>
      <c r="H105" s="52">
        <v>88</v>
      </c>
      <c r="I105" s="52">
        <v>70</v>
      </c>
      <c r="J105" s="52"/>
      <c r="K105" s="52">
        <v>76</v>
      </c>
      <c r="L105" s="52"/>
      <c r="M105" s="52">
        <v>75</v>
      </c>
      <c r="N105" s="52">
        <v>80</v>
      </c>
      <c r="O105" s="52"/>
      <c r="P105" s="52">
        <v>89</v>
      </c>
      <c r="Q105" s="52">
        <v>86</v>
      </c>
      <c r="R105" s="52">
        <v>97</v>
      </c>
      <c r="S105" s="52">
        <v>87</v>
      </c>
      <c r="T105" s="52">
        <v>71</v>
      </c>
      <c r="U105" s="52">
        <v>79</v>
      </c>
      <c r="V105" s="52">
        <v>71</v>
      </c>
      <c r="W105" s="52"/>
      <c r="X105" s="52"/>
      <c r="Y105" s="52"/>
      <c r="Z105" s="52"/>
      <c r="AA105" s="52"/>
      <c r="AB105" s="52"/>
      <c r="AC105" s="52">
        <v>85</v>
      </c>
      <c r="AD105" s="52"/>
      <c r="AE105" s="52"/>
      <c r="AF105" s="52"/>
      <c r="AG105" s="52"/>
      <c r="AH105" s="52"/>
      <c r="AI105" s="52"/>
      <c r="AJ105" s="52"/>
      <c r="AK105" s="52">
        <v>81</v>
      </c>
      <c r="AL105" s="52"/>
      <c r="AM105" s="52"/>
      <c r="AN105" s="52"/>
      <c r="AO105" s="52"/>
      <c r="AP105" s="52">
        <v>91</v>
      </c>
      <c r="AQ105" s="52"/>
      <c r="AR105" s="53">
        <f t="shared" si="7"/>
        <v>19</v>
      </c>
      <c r="AS105" s="53">
        <f t="shared" si="8"/>
        <v>13</v>
      </c>
      <c r="AT105" s="56">
        <f t="shared" si="2"/>
        <v>0.68421052631578949</v>
      </c>
      <c r="AU105" s="55">
        <v>3419</v>
      </c>
      <c r="AV105" s="55">
        <f t="shared" si="3"/>
        <v>42</v>
      </c>
      <c r="AW105" s="58">
        <f t="shared" si="4"/>
        <v>81.404761904761898</v>
      </c>
      <c r="AX105" s="55">
        <f t="shared" si="5"/>
        <v>0</v>
      </c>
      <c r="AY105" s="55" t="str">
        <f t="shared" si="6"/>
        <v>是</v>
      </c>
      <c r="AZ105" s="55"/>
      <c r="BA105" s="55"/>
      <c r="BB105" s="55"/>
      <c r="BC105" s="55"/>
      <c r="BD105" s="55"/>
      <c r="BE105" s="55"/>
    </row>
    <row r="106" spans="1:57">
      <c r="A106" s="48" t="s">
        <v>115</v>
      </c>
      <c r="B106" s="48">
        <v>2021010462</v>
      </c>
      <c r="C106" s="48" t="s">
        <v>79</v>
      </c>
      <c r="D106" s="52">
        <v>60</v>
      </c>
      <c r="E106" s="52">
        <v>89</v>
      </c>
      <c r="F106" s="52">
        <v>86</v>
      </c>
      <c r="G106" s="52">
        <v>78</v>
      </c>
      <c r="H106" s="52">
        <v>84</v>
      </c>
      <c r="I106" s="52">
        <v>52</v>
      </c>
      <c r="J106" s="52">
        <v>60</v>
      </c>
      <c r="K106" s="52">
        <v>71</v>
      </c>
      <c r="L106" s="52"/>
      <c r="M106" s="52">
        <v>61</v>
      </c>
      <c r="N106" s="52">
        <v>85</v>
      </c>
      <c r="O106" s="52"/>
      <c r="P106" s="52">
        <v>79</v>
      </c>
      <c r="Q106" s="52">
        <v>80</v>
      </c>
      <c r="R106" s="52">
        <v>80</v>
      </c>
      <c r="S106" s="52">
        <v>68</v>
      </c>
      <c r="T106" s="52">
        <v>68</v>
      </c>
      <c r="U106" s="52">
        <v>70</v>
      </c>
      <c r="V106" s="52">
        <v>75</v>
      </c>
      <c r="W106" s="52"/>
      <c r="X106" s="52"/>
      <c r="Y106" s="52"/>
      <c r="Z106" s="52"/>
      <c r="AA106" s="52"/>
      <c r="AB106" s="52"/>
      <c r="AC106" s="52">
        <v>84</v>
      </c>
      <c r="AD106" s="52"/>
      <c r="AE106" s="52"/>
      <c r="AF106" s="52"/>
      <c r="AG106" s="52"/>
      <c r="AH106" s="52">
        <v>64</v>
      </c>
      <c r="AI106" s="52"/>
      <c r="AJ106" s="52"/>
      <c r="AK106" s="52">
        <v>79</v>
      </c>
      <c r="AL106" s="52"/>
      <c r="AM106" s="52"/>
      <c r="AN106" s="52"/>
      <c r="AO106" s="52"/>
      <c r="AP106" s="52">
        <v>84</v>
      </c>
      <c r="AQ106" s="52"/>
      <c r="AR106" s="53">
        <f t="shared" si="7"/>
        <v>21</v>
      </c>
      <c r="AS106" s="53">
        <f t="shared" si="8"/>
        <v>8</v>
      </c>
      <c r="AT106" s="56">
        <f t="shared" si="2"/>
        <v>0.38095238095238093</v>
      </c>
      <c r="AU106" s="55">
        <v>3462.5</v>
      </c>
      <c r="AV106" s="55">
        <f t="shared" si="3"/>
        <v>48.5</v>
      </c>
      <c r="AW106" s="58">
        <f t="shared" si="4"/>
        <v>71.391752577319593</v>
      </c>
      <c r="AX106" s="55">
        <f t="shared" si="5"/>
        <v>1</v>
      </c>
      <c r="AY106" s="55" t="str">
        <f t="shared" si="6"/>
        <v>否</v>
      </c>
      <c r="AZ106" s="55"/>
      <c r="BA106" s="55"/>
      <c r="BB106" s="55"/>
      <c r="BC106" s="55"/>
      <c r="BD106" s="55"/>
      <c r="BE106" s="55"/>
    </row>
    <row r="107" spans="1:57">
      <c r="A107" s="48" t="s">
        <v>115</v>
      </c>
      <c r="B107" s="48">
        <v>2021010464</v>
      </c>
      <c r="C107" s="48" t="s">
        <v>81</v>
      </c>
      <c r="D107" s="52">
        <v>60</v>
      </c>
      <c r="E107" s="52">
        <v>75</v>
      </c>
      <c r="F107" s="52">
        <v>77</v>
      </c>
      <c r="G107" s="52">
        <v>68</v>
      </c>
      <c r="H107" s="52">
        <v>77</v>
      </c>
      <c r="I107" s="52">
        <v>60</v>
      </c>
      <c r="J107" s="52">
        <v>60</v>
      </c>
      <c r="K107" s="52">
        <v>52</v>
      </c>
      <c r="L107" s="52"/>
      <c r="M107" s="52">
        <v>60</v>
      </c>
      <c r="N107" s="52">
        <v>73</v>
      </c>
      <c r="O107" s="52"/>
      <c r="P107" s="52">
        <v>82</v>
      </c>
      <c r="Q107" s="52">
        <v>83</v>
      </c>
      <c r="R107" s="52">
        <v>70</v>
      </c>
      <c r="S107" s="52">
        <v>60</v>
      </c>
      <c r="T107" s="52">
        <v>64</v>
      </c>
      <c r="U107" s="52">
        <v>62</v>
      </c>
      <c r="V107" s="52">
        <v>68</v>
      </c>
      <c r="W107" s="52">
        <v>50</v>
      </c>
      <c r="X107" s="52"/>
      <c r="Y107" s="52"/>
      <c r="Z107" s="52"/>
      <c r="AA107" s="52"/>
      <c r="AB107" s="52"/>
      <c r="AC107" s="52">
        <v>83</v>
      </c>
      <c r="AD107" s="52"/>
      <c r="AE107" s="52">
        <v>62</v>
      </c>
      <c r="AF107" s="52"/>
      <c r="AG107" s="52"/>
      <c r="AH107" s="52"/>
      <c r="AI107" s="52"/>
      <c r="AJ107" s="52"/>
      <c r="AK107" s="52">
        <v>79</v>
      </c>
      <c r="AL107" s="52"/>
      <c r="AM107" s="52"/>
      <c r="AN107" s="52"/>
      <c r="AO107" s="52"/>
      <c r="AP107" s="52">
        <v>83</v>
      </c>
      <c r="AQ107" s="52"/>
      <c r="AR107" s="53">
        <f t="shared" si="7"/>
        <v>22</v>
      </c>
      <c r="AS107" s="53">
        <f t="shared" si="8"/>
        <v>4</v>
      </c>
      <c r="AT107" s="56">
        <f t="shared" si="2"/>
        <v>0.18181818181818182</v>
      </c>
      <c r="AU107" s="55">
        <v>3412.5</v>
      </c>
      <c r="AV107" s="55">
        <f t="shared" si="3"/>
        <v>51.5</v>
      </c>
      <c r="AW107" s="58">
        <f t="shared" si="4"/>
        <v>66.262135922330103</v>
      </c>
      <c r="AX107" s="55">
        <f t="shared" si="5"/>
        <v>2</v>
      </c>
      <c r="AY107" s="55" t="str">
        <f t="shared" si="6"/>
        <v>否</v>
      </c>
      <c r="AZ107" s="55"/>
      <c r="BA107" s="55"/>
      <c r="BB107" s="55"/>
      <c r="BC107" s="55"/>
      <c r="BD107" s="55"/>
      <c r="BE107" s="55"/>
    </row>
    <row r="108" spans="1:57">
      <c r="A108" s="48" t="s">
        <v>115</v>
      </c>
      <c r="B108" s="48">
        <v>2021010466</v>
      </c>
      <c r="C108" s="48" t="s">
        <v>83</v>
      </c>
      <c r="D108" s="52">
        <v>72</v>
      </c>
      <c r="E108" s="52">
        <v>90</v>
      </c>
      <c r="F108" s="52">
        <v>91</v>
      </c>
      <c r="G108" s="52">
        <v>87</v>
      </c>
      <c r="H108" s="52">
        <v>87</v>
      </c>
      <c r="I108" s="52">
        <v>64</v>
      </c>
      <c r="J108" s="52"/>
      <c r="K108" s="52">
        <v>62</v>
      </c>
      <c r="L108" s="52"/>
      <c r="M108" s="52">
        <v>70</v>
      </c>
      <c r="N108" s="52">
        <v>89</v>
      </c>
      <c r="O108" s="52"/>
      <c r="P108" s="52">
        <v>89</v>
      </c>
      <c r="Q108" s="52">
        <v>91</v>
      </c>
      <c r="R108" s="52">
        <v>77</v>
      </c>
      <c r="S108" s="52">
        <v>86</v>
      </c>
      <c r="T108" s="52">
        <v>79</v>
      </c>
      <c r="U108" s="52">
        <v>79</v>
      </c>
      <c r="V108" s="52">
        <v>75</v>
      </c>
      <c r="W108" s="52"/>
      <c r="X108" s="52"/>
      <c r="Y108" s="52"/>
      <c r="Z108" s="52"/>
      <c r="AA108" s="52">
        <v>86</v>
      </c>
      <c r="AB108" s="52"/>
      <c r="AC108" s="52">
        <v>86</v>
      </c>
      <c r="AD108" s="52"/>
      <c r="AE108" s="52"/>
      <c r="AF108" s="52"/>
      <c r="AG108" s="52"/>
      <c r="AH108" s="52"/>
      <c r="AI108" s="52">
        <v>87</v>
      </c>
      <c r="AJ108" s="52"/>
      <c r="AK108" s="52">
        <v>89</v>
      </c>
      <c r="AL108" s="52"/>
      <c r="AM108" s="52"/>
      <c r="AN108" s="52"/>
      <c r="AO108" s="52"/>
      <c r="AP108" s="52">
        <v>90</v>
      </c>
      <c r="AQ108" s="52"/>
      <c r="AR108" s="53">
        <f t="shared" si="7"/>
        <v>21</v>
      </c>
      <c r="AS108" s="53">
        <f t="shared" si="8"/>
        <v>13</v>
      </c>
      <c r="AT108" s="56">
        <f t="shared" si="2"/>
        <v>0.61904761904761907</v>
      </c>
      <c r="AU108" s="55">
        <v>3686.5</v>
      </c>
      <c r="AV108" s="55">
        <f t="shared" si="3"/>
        <v>46</v>
      </c>
      <c r="AW108" s="58">
        <f t="shared" si="4"/>
        <v>80.141304347826093</v>
      </c>
      <c r="AX108" s="55">
        <f t="shared" si="5"/>
        <v>0</v>
      </c>
      <c r="AY108" s="55" t="str">
        <f t="shared" si="6"/>
        <v>是</v>
      </c>
      <c r="AZ108" s="55"/>
      <c r="BA108" s="55"/>
      <c r="BB108" s="55"/>
      <c r="BC108" s="55"/>
      <c r="BD108" s="55"/>
      <c r="BE108" s="55"/>
    </row>
    <row r="109" spans="1:57">
      <c r="A109" s="48" t="s">
        <v>115</v>
      </c>
      <c r="B109" s="48">
        <v>2021010467</v>
      </c>
      <c r="C109" s="48" t="s">
        <v>85</v>
      </c>
      <c r="D109" s="52">
        <v>74</v>
      </c>
      <c r="E109" s="52">
        <v>91</v>
      </c>
      <c r="F109" s="52">
        <v>92</v>
      </c>
      <c r="G109" s="52">
        <v>86</v>
      </c>
      <c r="H109" s="52">
        <v>87</v>
      </c>
      <c r="I109" s="52">
        <v>64</v>
      </c>
      <c r="J109" s="52"/>
      <c r="K109" s="52">
        <v>82</v>
      </c>
      <c r="L109" s="52"/>
      <c r="M109" s="52">
        <v>73</v>
      </c>
      <c r="N109" s="52">
        <v>87</v>
      </c>
      <c r="O109" s="52"/>
      <c r="P109" s="52">
        <v>89</v>
      </c>
      <c r="Q109" s="52">
        <v>87</v>
      </c>
      <c r="R109" s="52">
        <v>83</v>
      </c>
      <c r="S109" s="52">
        <v>89</v>
      </c>
      <c r="T109" s="52">
        <v>75</v>
      </c>
      <c r="U109" s="52">
        <v>79</v>
      </c>
      <c r="V109" s="52">
        <v>79</v>
      </c>
      <c r="W109" s="52"/>
      <c r="X109" s="52"/>
      <c r="Y109" s="52"/>
      <c r="Z109" s="52"/>
      <c r="AA109" s="52"/>
      <c r="AB109" s="52"/>
      <c r="AC109" s="52">
        <v>84</v>
      </c>
      <c r="AD109" s="52"/>
      <c r="AE109" s="52"/>
      <c r="AF109" s="52"/>
      <c r="AG109" s="52"/>
      <c r="AH109" s="52"/>
      <c r="AI109" s="52"/>
      <c r="AJ109" s="52"/>
      <c r="AK109" s="52">
        <v>86</v>
      </c>
      <c r="AL109" s="52"/>
      <c r="AM109" s="52"/>
      <c r="AN109" s="52"/>
      <c r="AO109" s="52"/>
      <c r="AP109" s="52">
        <v>90</v>
      </c>
      <c r="AQ109" s="52"/>
      <c r="AR109" s="53">
        <f t="shared" si="7"/>
        <v>19</v>
      </c>
      <c r="AS109" s="53">
        <f t="shared" si="8"/>
        <v>13</v>
      </c>
      <c r="AT109" s="56">
        <f t="shared" si="2"/>
        <v>0.68421052631578949</v>
      </c>
      <c r="AU109" s="55">
        <v>3417</v>
      </c>
      <c r="AV109" s="55">
        <f t="shared" si="3"/>
        <v>42</v>
      </c>
      <c r="AW109" s="58">
        <f t="shared" si="4"/>
        <v>81.357142857142861</v>
      </c>
      <c r="AX109" s="55">
        <f t="shared" si="5"/>
        <v>0</v>
      </c>
      <c r="AY109" s="55" t="str">
        <f t="shared" si="6"/>
        <v>是</v>
      </c>
      <c r="AZ109" s="55"/>
      <c r="BA109" s="55"/>
      <c r="BB109" s="55"/>
      <c r="BC109" s="55"/>
      <c r="BD109" s="55"/>
      <c r="BE109" s="55"/>
    </row>
    <row r="110" spans="1:57">
      <c r="A110" s="48" t="s">
        <v>115</v>
      </c>
      <c r="B110" s="48">
        <v>2021010470</v>
      </c>
      <c r="C110" s="48" t="s">
        <v>87</v>
      </c>
      <c r="D110" s="52">
        <v>80</v>
      </c>
      <c r="E110" s="52">
        <v>91</v>
      </c>
      <c r="F110" s="52">
        <v>92</v>
      </c>
      <c r="G110" s="52">
        <v>85</v>
      </c>
      <c r="H110" s="52">
        <v>90</v>
      </c>
      <c r="I110" s="52">
        <v>62</v>
      </c>
      <c r="J110" s="52"/>
      <c r="K110" s="52">
        <v>75</v>
      </c>
      <c r="L110" s="52"/>
      <c r="M110" s="52">
        <v>67</v>
      </c>
      <c r="N110" s="52">
        <v>84</v>
      </c>
      <c r="O110" s="52"/>
      <c r="P110" s="52">
        <v>87</v>
      </c>
      <c r="Q110" s="52">
        <v>88</v>
      </c>
      <c r="R110" s="52">
        <v>95</v>
      </c>
      <c r="S110" s="52">
        <v>88</v>
      </c>
      <c r="T110" s="52">
        <v>77</v>
      </c>
      <c r="U110" s="52">
        <v>88</v>
      </c>
      <c r="V110" s="52">
        <v>71</v>
      </c>
      <c r="W110" s="52"/>
      <c r="X110" s="52"/>
      <c r="Y110" s="52"/>
      <c r="Z110" s="52"/>
      <c r="AA110" s="52">
        <v>85</v>
      </c>
      <c r="AB110" s="52"/>
      <c r="AC110" s="52">
        <v>83</v>
      </c>
      <c r="AD110" s="52"/>
      <c r="AE110" s="52"/>
      <c r="AF110" s="52"/>
      <c r="AG110" s="52"/>
      <c r="AH110" s="52"/>
      <c r="AI110" s="52">
        <v>87</v>
      </c>
      <c r="AJ110" s="52"/>
      <c r="AK110" s="52">
        <v>79</v>
      </c>
      <c r="AL110" s="52"/>
      <c r="AM110" s="52"/>
      <c r="AN110" s="52"/>
      <c r="AO110" s="52"/>
      <c r="AP110" s="52">
        <v>91</v>
      </c>
      <c r="AQ110" s="52"/>
      <c r="AR110" s="53">
        <f t="shared" si="7"/>
        <v>21</v>
      </c>
      <c r="AS110" s="53">
        <f t="shared" si="8"/>
        <v>15</v>
      </c>
      <c r="AT110" s="56">
        <f t="shared" si="2"/>
        <v>0.7142857142857143</v>
      </c>
      <c r="AU110" s="55">
        <v>3740</v>
      </c>
      <c r="AV110" s="55">
        <f t="shared" si="3"/>
        <v>46</v>
      </c>
      <c r="AW110" s="58">
        <f t="shared" si="4"/>
        <v>81.304347826086953</v>
      </c>
      <c r="AX110" s="55">
        <f t="shared" si="5"/>
        <v>0</v>
      </c>
      <c r="AY110" s="55" t="str">
        <f t="shared" si="6"/>
        <v>是</v>
      </c>
      <c r="AZ110" s="55"/>
      <c r="BA110" s="55"/>
      <c r="BB110" s="55"/>
      <c r="BC110" s="55"/>
      <c r="BD110" s="55"/>
      <c r="BE110" s="55"/>
    </row>
    <row r="111" spans="1:57">
      <c r="A111" s="48" t="s">
        <v>115</v>
      </c>
      <c r="B111" s="48">
        <v>2021010471</v>
      </c>
      <c r="C111" s="48" t="s">
        <v>89</v>
      </c>
      <c r="D111" s="52">
        <v>72</v>
      </c>
      <c r="E111" s="52">
        <v>81</v>
      </c>
      <c r="F111" s="52">
        <v>90</v>
      </c>
      <c r="G111" s="52">
        <v>80</v>
      </c>
      <c r="H111" s="52">
        <v>83</v>
      </c>
      <c r="I111" s="52">
        <v>49</v>
      </c>
      <c r="J111" s="52">
        <v>55</v>
      </c>
      <c r="K111" s="52">
        <v>62</v>
      </c>
      <c r="L111" s="52"/>
      <c r="M111" s="52">
        <v>60</v>
      </c>
      <c r="N111" s="52">
        <v>79</v>
      </c>
      <c r="O111" s="52"/>
      <c r="P111" s="52">
        <v>87</v>
      </c>
      <c r="Q111" s="52">
        <v>78</v>
      </c>
      <c r="R111" s="52">
        <v>67</v>
      </c>
      <c r="S111" s="52">
        <v>60</v>
      </c>
      <c r="T111" s="52">
        <v>65</v>
      </c>
      <c r="U111" s="52">
        <v>78</v>
      </c>
      <c r="V111" s="52">
        <v>75</v>
      </c>
      <c r="W111" s="52">
        <v>55</v>
      </c>
      <c r="X111" s="52"/>
      <c r="Y111" s="52"/>
      <c r="Z111" s="52">
        <v>56</v>
      </c>
      <c r="AA111" s="52"/>
      <c r="AB111" s="52"/>
      <c r="AC111" s="52">
        <v>81</v>
      </c>
      <c r="AD111" s="52"/>
      <c r="AE111" s="52">
        <v>51</v>
      </c>
      <c r="AF111" s="52"/>
      <c r="AG111" s="52"/>
      <c r="AH111" s="52"/>
      <c r="AI111" s="52"/>
      <c r="AJ111" s="52"/>
      <c r="AK111" s="52">
        <v>91</v>
      </c>
      <c r="AL111" s="52"/>
      <c r="AM111" s="52"/>
      <c r="AN111" s="52"/>
      <c r="AO111" s="52"/>
      <c r="AP111" s="52">
        <v>87</v>
      </c>
      <c r="AQ111" s="52"/>
      <c r="AR111" s="53">
        <f t="shared" si="7"/>
        <v>23</v>
      </c>
      <c r="AS111" s="53">
        <f t="shared" si="8"/>
        <v>8</v>
      </c>
      <c r="AT111" s="56">
        <f t="shared" si="2"/>
        <v>0.34782608695652173</v>
      </c>
      <c r="AU111" s="55">
        <v>3835</v>
      </c>
      <c r="AV111" s="55">
        <f t="shared" si="3"/>
        <v>56.5</v>
      </c>
      <c r="AW111" s="58">
        <f t="shared" si="4"/>
        <v>67.876106194690266</v>
      </c>
      <c r="AX111" s="55">
        <f t="shared" si="5"/>
        <v>5</v>
      </c>
      <c r="AY111" s="55" t="str">
        <f t="shared" si="6"/>
        <v>否</v>
      </c>
      <c r="AZ111" s="55"/>
      <c r="BA111" s="55"/>
      <c r="BB111" s="55"/>
      <c r="BC111" s="55"/>
      <c r="BD111" s="55"/>
      <c r="BE111" s="55"/>
    </row>
    <row r="112" spans="1:57">
      <c r="A112" s="48" t="s">
        <v>115</v>
      </c>
      <c r="B112" s="48">
        <v>2021010475</v>
      </c>
      <c r="C112" s="48" t="s">
        <v>91</v>
      </c>
      <c r="D112" s="52">
        <v>70</v>
      </c>
      <c r="E112" s="52">
        <v>84</v>
      </c>
      <c r="F112" s="52">
        <v>73</v>
      </c>
      <c r="G112" s="52">
        <v>84</v>
      </c>
      <c r="H112" s="52">
        <v>82</v>
      </c>
      <c r="I112" s="52">
        <v>61</v>
      </c>
      <c r="J112" s="52"/>
      <c r="K112" s="52">
        <v>66</v>
      </c>
      <c r="L112" s="52"/>
      <c r="M112" s="52">
        <v>66</v>
      </c>
      <c r="N112" s="52">
        <v>70</v>
      </c>
      <c r="O112" s="52"/>
      <c r="P112" s="52">
        <v>85</v>
      </c>
      <c r="Q112" s="52">
        <v>80</v>
      </c>
      <c r="R112" s="52">
        <v>68</v>
      </c>
      <c r="S112" s="52">
        <v>60</v>
      </c>
      <c r="T112" s="52">
        <v>76</v>
      </c>
      <c r="U112" s="52">
        <v>75</v>
      </c>
      <c r="V112" s="52">
        <v>62</v>
      </c>
      <c r="W112" s="52">
        <v>74</v>
      </c>
      <c r="X112" s="52"/>
      <c r="Y112" s="52"/>
      <c r="Z112" s="52"/>
      <c r="AA112" s="52"/>
      <c r="AB112" s="52"/>
      <c r="AC112" s="52">
        <v>85</v>
      </c>
      <c r="AD112" s="52"/>
      <c r="AE112" s="52"/>
      <c r="AF112" s="52"/>
      <c r="AG112" s="52"/>
      <c r="AH112" s="52"/>
      <c r="AI112" s="52"/>
      <c r="AJ112" s="52"/>
      <c r="AK112" s="52">
        <v>77</v>
      </c>
      <c r="AL112" s="52">
        <v>95</v>
      </c>
      <c r="AM112" s="52"/>
      <c r="AN112" s="52"/>
      <c r="AO112" s="52"/>
      <c r="AP112" s="52">
        <v>82</v>
      </c>
      <c r="AQ112" s="52"/>
      <c r="AR112" s="53">
        <f t="shared" si="7"/>
        <v>21</v>
      </c>
      <c r="AS112" s="53">
        <f t="shared" si="8"/>
        <v>8</v>
      </c>
      <c r="AT112" s="56">
        <f t="shared" si="2"/>
        <v>0.38095238095238093</v>
      </c>
      <c r="AU112" s="55">
        <v>3381</v>
      </c>
      <c r="AV112" s="55">
        <f t="shared" si="3"/>
        <v>46</v>
      </c>
      <c r="AW112" s="58">
        <f t="shared" si="4"/>
        <v>73.5</v>
      </c>
      <c r="AX112" s="55">
        <f t="shared" si="5"/>
        <v>0</v>
      </c>
      <c r="AY112" s="55" t="str">
        <f t="shared" si="6"/>
        <v>是</v>
      </c>
      <c r="AZ112" s="55"/>
      <c r="BA112" s="55"/>
      <c r="BB112" s="55"/>
      <c r="BC112" s="55"/>
      <c r="BD112" s="55"/>
      <c r="BE112" s="55"/>
    </row>
    <row r="113" spans="1:57">
      <c r="A113" s="48" t="s">
        <v>115</v>
      </c>
      <c r="B113" s="48">
        <v>2021010476</v>
      </c>
      <c r="C113" s="48" t="s">
        <v>93</v>
      </c>
      <c r="D113" s="52">
        <v>66</v>
      </c>
      <c r="E113" s="52">
        <v>81</v>
      </c>
      <c r="F113" s="52">
        <v>83</v>
      </c>
      <c r="G113" s="52">
        <v>72</v>
      </c>
      <c r="H113" s="52">
        <v>78</v>
      </c>
      <c r="I113" s="52">
        <v>51</v>
      </c>
      <c r="J113" s="52">
        <v>41</v>
      </c>
      <c r="K113" s="52">
        <v>63</v>
      </c>
      <c r="L113" s="52"/>
      <c r="M113" s="52">
        <v>60</v>
      </c>
      <c r="N113" s="52">
        <v>66</v>
      </c>
      <c r="O113" s="52"/>
      <c r="P113" s="52">
        <v>83</v>
      </c>
      <c r="Q113" s="52">
        <v>81</v>
      </c>
      <c r="R113" s="52">
        <v>60</v>
      </c>
      <c r="S113" s="52">
        <v>47</v>
      </c>
      <c r="T113" s="52">
        <v>74</v>
      </c>
      <c r="U113" s="52">
        <v>74</v>
      </c>
      <c r="V113" s="52">
        <v>61</v>
      </c>
      <c r="W113" s="52">
        <v>60</v>
      </c>
      <c r="X113" s="52"/>
      <c r="Y113" s="52"/>
      <c r="Z113" s="52"/>
      <c r="AA113" s="52">
        <v>85</v>
      </c>
      <c r="AB113" s="52"/>
      <c r="AC113" s="52">
        <v>83</v>
      </c>
      <c r="AD113" s="52"/>
      <c r="AE113" s="52"/>
      <c r="AF113" s="52"/>
      <c r="AG113" s="52"/>
      <c r="AH113" s="52">
        <v>56</v>
      </c>
      <c r="AI113" s="52">
        <v>85</v>
      </c>
      <c r="AJ113" s="52"/>
      <c r="AK113" s="52">
        <v>78</v>
      </c>
      <c r="AL113" s="52"/>
      <c r="AM113" s="52">
        <v>70</v>
      </c>
      <c r="AN113" s="52"/>
      <c r="AO113" s="52"/>
      <c r="AP113" s="52">
        <v>85</v>
      </c>
      <c r="AQ113" s="52"/>
      <c r="AR113" s="53">
        <f t="shared" si="7"/>
        <v>25</v>
      </c>
      <c r="AS113" s="53">
        <f t="shared" si="8"/>
        <v>8</v>
      </c>
      <c r="AT113" s="56">
        <f t="shared" si="2"/>
        <v>0.32</v>
      </c>
      <c r="AU113" s="55">
        <v>3786</v>
      </c>
      <c r="AV113" s="55">
        <f t="shared" si="3"/>
        <v>56.5</v>
      </c>
      <c r="AW113" s="58">
        <f t="shared" si="4"/>
        <v>67.008849557522126</v>
      </c>
      <c r="AX113" s="55">
        <f t="shared" si="5"/>
        <v>4</v>
      </c>
      <c r="AY113" s="55" t="str">
        <f t="shared" si="6"/>
        <v>否</v>
      </c>
      <c r="AZ113" s="55"/>
      <c r="BA113" s="55"/>
      <c r="BB113" s="55"/>
      <c r="BC113" s="55"/>
      <c r="BD113" s="55"/>
      <c r="BE113" s="55"/>
    </row>
    <row r="114" spans="1:57">
      <c r="A114" s="48" t="s">
        <v>115</v>
      </c>
      <c r="B114" s="48">
        <v>2021010477</v>
      </c>
      <c r="C114" s="48" t="s">
        <v>95</v>
      </c>
      <c r="D114" s="52">
        <v>60</v>
      </c>
      <c r="E114" s="52">
        <v>72</v>
      </c>
      <c r="F114" s="52">
        <v>79</v>
      </c>
      <c r="G114" s="52">
        <v>78</v>
      </c>
      <c r="H114" s="52">
        <v>69</v>
      </c>
      <c r="I114" s="52">
        <v>36</v>
      </c>
      <c r="J114" s="52">
        <v>37</v>
      </c>
      <c r="K114" s="52">
        <v>39</v>
      </c>
      <c r="L114" s="52"/>
      <c r="M114" s="52">
        <v>60</v>
      </c>
      <c r="N114" s="52">
        <v>73</v>
      </c>
      <c r="O114" s="52"/>
      <c r="P114" s="52">
        <v>83</v>
      </c>
      <c r="Q114" s="52">
        <v>73</v>
      </c>
      <c r="R114" s="52">
        <v>80</v>
      </c>
      <c r="S114" s="52">
        <v>60</v>
      </c>
      <c r="T114" s="52">
        <v>70</v>
      </c>
      <c r="U114" s="52">
        <v>68</v>
      </c>
      <c r="V114" s="52">
        <v>61</v>
      </c>
      <c r="W114" s="52">
        <v>55</v>
      </c>
      <c r="X114" s="52"/>
      <c r="Y114" s="52"/>
      <c r="Z114" s="52"/>
      <c r="AA114" s="52"/>
      <c r="AB114" s="52"/>
      <c r="AC114" s="52">
        <v>82</v>
      </c>
      <c r="AD114" s="52"/>
      <c r="AE114" s="52">
        <v>60</v>
      </c>
      <c r="AF114" s="52"/>
      <c r="AG114" s="52"/>
      <c r="AH114" s="52"/>
      <c r="AI114" s="52"/>
      <c r="AJ114" s="52"/>
      <c r="AK114" s="52">
        <v>75</v>
      </c>
      <c r="AL114" s="52"/>
      <c r="AM114" s="52"/>
      <c r="AN114" s="52"/>
      <c r="AO114" s="52"/>
      <c r="AP114" s="52">
        <v>86</v>
      </c>
      <c r="AQ114" s="52"/>
      <c r="AR114" s="53">
        <f t="shared" si="7"/>
        <v>22</v>
      </c>
      <c r="AS114" s="53">
        <f t="shared" si="8"/>
        <v>4</v>
      </c>
      <c r="AT114" s="56">
        <f t="shared" si="2"/>
        <v>0.18181818181818182</v>
      </c>
      <c r="AU114" s="55">
        <v>3218.5</v>
      </c>
      <c r="AV114" s="55">
        <f t="shared" si="3"/>
        <v>51.5</v>
      </c>
      <c r="AW114" s="58">
        <f t="shared" si="4"/>
        <v>62.495145631067963</v>
      </c>
      <c r="AX114" s="55">
        <f t="shared" si="5"/>
        <v>4</v>
      </c>
      <c r="AY114" s="55" t="str">
        <f t="shared" si="6"/>
        <v>否</v>
      </c>
      <c r="AZ114" s="55"/>
      <c r="BA114" s="55"/>
      <c r="BB114" s="55"/>
      <c r="BC114" s="55"/>
      <c r="BD114" s="55"/>
      <c r="BE114" s="55"/>
    </row>
    <row r="115" spans="1:57">
      <c r="A115" s="48" t="s">
        <v>115</v>
      </c>
      <c r="B115" s="48">
        <v>2021010478</v>
      </c>
      <c r="C115" s="48" t="s">
        <v>97</v>
      </c>
      <c r="D115" s="52">
        <v>68</v>
      </c>
      <c r="E115" s="52">
        <v>78</v>
      </c>
      <c r="F115" s="52">
        <v>82</v>
      </c>
      <c r="G115" s="52">
        <v>71</v>
      </c>
      <c r="H115" s="52">
        <v>72</v>
      </c>
      <c r="I115" s="52">
        <v>55</v>
      </c>
      <c r="J115" s="52">
        <v>58</v>
      </c>
      <c r="K115" s="52">
        <v>68</v>
      </c>
      <c r="L115" s="52"/>
      <c r="M115" s="52">
        <v>61</v>
      </c>
      <c r="N115" s="52">
        <v>78</v>
      </c>
      <c r="O115" s="52"/>
      <c r="P115" s="52">
        <v>79</v>
      </c>
      <c r="Q115" s="52">
        <v>75</v>
      </c>
      <c r="R115" s="52">
        <v>72</v>
      </c>
      <c r="S115" s="52">
        <v>67</v>
      </c>
      <c r="T115" s="52">
        <v>70</v>
      </c>
      <c r="U115" s="52">
        <v>72</v>
      </c>
      <c r="V115" s="52">
        <v>80</v>
      </c>
      <c r="W115" s="52"/>
      <c r="X115" s="52"/>
      <c r="Y115" s="52"/>
      <c r="Z115" s="52"/>
      <c r="AA115" s="52"/>
      <c r="AB115" s="52"/>
      <c r="AC115" s="52">
        <v>80</v>
      </c>
      <c r="AD115" s="52"/>
      <c r="AE115" s="52">
        <v>60</v>
      </c>
      <c r="AF115" s="52"/>
      <c r="AG115" s="52"/>
      <c r="AH115" s="52"/>
      <c r="AI115" s="52"/>
      <c r="AJ115" s="52"/>
      <c r="AK115" s="52">
        <v>75</v>
      </c>
      <c r="AL115" s="52"/>
      <c r="AM115" s="52"/>
      <c r="AN115" s="52"/>
      <c r="AO115" s="52"/>
      <c r="AP115" s="52">
        <v>83</v>
      </c>
      <c r="AQ115" s="52"/>
      <c r="AR115" s="53">
        <f t="shared" si="7"/>
        <v>21</v>
      </c>
      <c r="AS115" s="53">
        <f t="shared" si="8"/>
        <v>4</v>
      </c>
      <c r="AT115" s="56">
        <f t="shared" si="2"/>
        <v>0.19047619047619047</v>
      </c>
      <c r="AU115" s="55">
        <v>3355.5</v>
      </c>
      <c r="AV115" s="55">
        <f t="shared" si="3"/>
        <v>48.5</v>
      </c>
      <c r="AW115" s="58">
        <f t="shared" si="4"/>
        <v>69.185567010309285</v>
      </c>
      <c r="AX115" s="55">
        <f t="shared" si="5"/>
        <v>2</v>
      </c>
      <c r="AY115" s="55" t="str">
        <f t="shared" si="6"/>
        <v>否</v>
      </c>
      <c r="AZ115" s="55"/>
      <c r="BA115" s="55"/>
      <c r="BB115" s="55"/>
      <c r="BC115" s="55"/>
      <c r="BD115" s="55"/>
      <c r="BE115" s="55"/>
    </row>
    <row r="116" spans="1:57">
      <c r="A116" s="48" t="s">
        <v>115</v>
      </c>
      <c r="B116" s="48">
        <v>2021010479</v>
      </c>
      <c r="C116" s="48" t="s">
        <v>99</v>
      </c>
      <c r="D116" s="52">
        <v>70</v>
      </c>
      <c r="E116" s="52">
        <v>73</v>
      </c>
      <c r="F116" s="52">
        <v>81</v>
      </c>
      <c r="G116" s="52">
        <v>73</v>
      </c>
      <c r="H116" s="52">
        <v>67</v>
      </c>
      <c r="I116" s="52">
        <v>60</v>
      </c>
      <c r="J116" s="52"/>
      <c r="K116" s="52">
        <v>60</v>
      </c>
      <c r="L116" s="52"/>
      <c r="M116" s="52">
        <v>60</v>
      </c>
      <c r="N116" s="52">
        <v>82</v>
      </c>
      <c r="O116" s="52"/>
      <c r="P116" s="52">
        <v>88</v>
      </c>
      <c r="Q116" s="52">
        <v>79</v>
      </c>
      <c r="R116" s="52">
        <v>83</v>
      </c>
      <c r="S116" s="52">
        <v>60</v>
      </c>
      <c r="T116" s="52">
        <v>66</v>
      </c>
      <c r="U116" s="52">
        <v>69</v>
      </c>
      <c r="V116" s="52">
        <v>72</v>
      </c>
      <c r="W116" s="52">
        <v>69</v>
      </c>
      <c r="X116" s="52"/>
      <c r="Y116" s="52"/>
      <c r="Z116" s="52"/>
      <c r="AA116" s="52"/>
      <c r="AB116" s="52"/>
      <c r="AC116" s="52">
        <v>90</v>
      </c>
      <c r="AD116" s="52"/>
      <c r="AE116" s="52"/>
      <c r="AF116" s="52"/>
      <c r="AG116" s="52"/>
      <c r="AH116" s="52"/>
      <c r="AI116" s="52"/>
      <c r="AJ116" s="52"/>
      <c r="AK116" s="52">
        <v>90</v>
      </c>
      <c r="AL116" s="52">
        <v>100</v>
      </c>
      <c r="AM116" s="52"/>
      <c r="AN116" s="52"/>
      <c r="AO116" s="52"/>
      <c r="AP116" s="52">
        <v>90</v>
      </c>
      <c r="AQ116" s="52"/>
      <c r="AR116" s="53">
        <f t="shared" si="7"/>
        <v>21</v>
      </c>
      <c r="AS116" s="53">
        <f t="shared" si="8"/>
        <v>8</v>
      </c>
      <c r="AT116" s="56">
        <f t="shared" si="2"/>
        <v>0.38095238095238093</v>
      </c>
      <c r="AU116" s="55">
        <v>3323</v>
      </c>
      <c r="AV116" s="55">
        <f t="shared" si="3"/>
        <v>46</v>
      </c>
      <c r="AW116" s="58">
        <f t="shared" si="4"/>
        <v>72.239130434782609</v>
      </c>
      <c r="AX116" s="55">
        <f t="shared" si="5"/>
        <v>0</v>
      </c>
      <c r="AY116" s="55" t="str">
        <f t="shared" si="6"/>
        <v>是</v>
      </c>
      <c r="AZ116" s="55"/>
      <c r="BA116" s="55"/>
      <c r="BB116" s="55"/>
      <c r="BC116" s="55"/>
      <c r="BD116" s="55"/>
      <c r="BE116" s="55"/>
    </row>
    <row r="117" spans="1:57">
      <c r="A117" s="48" t="s">
        <v>115</v>
      </c>
      <c r="B117" s="48">
        <v>2021010486</v>
      </c>
      <c r="C117" s="48" t="s">
        <v>101</v>
      </c>
      <c r="D117" s="52">
        <v>99</v>
      </c>
      <c r="E117" s="52">
        <v>96</v>
      </c>
      <c r="F117" s="52">
        <v>94</v>
      </c>
      <c r="G117" s="52">
        <v>94</v>
      </c>
      <c r="H117" s="52">
        <v>97</v>
      </c>
      <c r="I117" s="52">
        <v>87</v>
      </c>
      <c r="J117" s="52"/>
      <c r="K117" s="52">
        <v>97</v>
      </c>
      <c r="L117" s="52"/>
      <c r="M117" s="52">
        <v>90</v>
      </c>
      <c r="N117" s="52">
        <v>93</v>
      </c>
      <c r="O117" s="52"/>
      <c r="P117" s="52">
        <v>96</v>
      </c>
      <c r="Q117" s="52">
        <v>95</v>
      </c>
      <c r="R117" s="52">
        <v>99</v>
      </c>
      <c r="S117" s="52">
        <v>100</v>
      </c>
      <c r="T117" s="52">
        <v>96</v>
      </c>
      <c r="U117" s="52">
        <v>94</v>
      </c>
      <c r="V117" s="52">
        <v>87</v>
      </c>
      <c r="W117" s="52"/>
      <c r="X117" s="52"/>
      <c r="Y117" s="52"/>
      <c r="Z117" s="52"/>
      <c r="AA117" s="52"/>
      <c r="AB117" s="52"/>
      <c r="AC117" s="52">
        <v>92</v>
      </c>
      <c r="AD117" s="52"/>
      <c r="AE117" s="52"/>
      <c r="AF117" s="52"/>
      <c r="AG117" s="52"/>
      <c r="AH117" s="52"/>
      <c r="AI117" s="52"/>
      <c r="AJ117" s="52"/>
      <c r="AK117" s="52">
        <v>97</v>
      </c>
      <c r="AL117" s="52"/>
      <c r="AM117" s="52"/>
      <c r="AN117" s="52"/>
      <c r="AO117" s="52"/>
      <c r="AP117" s="52">
        <v>97</v>
      </c>
      <c r="AQ117" s="52"/>
      <c r="AR117" s="53">
        <f t="shared" si="7"/>
        <v>19</v>
      </c>
      <c r="AS117" s="53">
        <f t="shared" si="8"/>
        <v>19</v>
      </c>
      <c r="AT117" s="56">
        <f t="shared" si="2"/>
        <v>1</v>
      </c>
      <c r="AU117" s="55">
        <v>3964.5</v>
      </c>
      <c r="AV117" s="55">
        <f t="shared" si="3"/>
        <v>42</v>
      </c>
      <c r="AW117" s="58">
        <f t="shared" si="4"/>
        <v>94.392857142857139</v>
      </c>
      <c r="AX117" s="55">
        <f t="shared" si="5"/>
        <v>0</v>
      </c>
      <c r="AY117" s="55" t="str">
        <f t="shared" si="6"/>
        <v>是</v>
      </c>
      <c r="AZ117" s="55"/>
      <c r="BA117" s="55"/>
      <c r="BB117" s="55"/>
      <c r="BC117" s="55"/>
      <c r="BD117" s="55"/>
      <c r="BE117" s="55"/>
    </row>
    <row r="118" spans="1:57">
      <c r="A118" s="48" t="s">
        <v>115</v>
      </c>
      <c r="B118" s="48">
        <v>2021010487</v>
      </c>
      <c r="C118" s="48" t="s">
        <v>103</v>
      </c>
      <c r="D118" s="52">
        <v>65</v>
      </c>
      <c r="E118" s="52">
        <v>72</v>
      </c>
      <c r="F118" s="52">
        <v>66</v>
      </c>
      <c r="G118" s="52">
        <v>76</v>
      </c>
      <c r="H118" s="52">
        <v>67</v>
      </c>
      <c r="I118" s="52">
        <v>54</v>
      </c>
      <c r="J118" s="52">
        <v>67</v>
      </c>
      <c r="K118" s="52">
        <v>43</v>
      </c>
      <c r="L118" s="52"/>
      <c r="M118" s="52">
        <v>62</v>
      </c>
      <c r="N118" s="52">
        <v>75</v>
      </c>
      <c r="O118" s="52"/>
      <c r="P118" s="52">
        <v>85</v>
      </c>
      <c r="Q118" s="52">
        <v>78</v>
      </c>
      <c r="R118" s="52">
        <v>84</v>
      </c>
      <c r="S118" s="52">
        <v>60</v>
      </c>
      <c r="T118" s="52">
        <v>69</v>
      </c>
      <c r="U118" s="52">
        <v>71</v>
      </c>
      <c r="V118" s="52">
        <v>61</v>
      </c>
      <c r="W118" s="52">
        <v>63</v>
      </c>
      <c r="X118" s="52"/>
      <c r="Y118" s="52"/>
      <c r="Z118" s="52"/>
      <c r="AA118" s="52"/>
      <c r="AB118" s="52"/>
      <c r="AC118" s="52">
        <v>84</v>
      </c>
      <c r="AD118" s="52"/>
      <c r="AE118" s="52">
        <v>60</v>
      </c>
      <c r="AF118" s="52"/>
      <c r="AG118" s="52"/>
      <c r="AH118" s="52"/>
      <c r="AI118" s="52"/>
      <c r="AJ118" s="52"/>
      <c r="AK118" s="52">
        <v>69</v>
      </c>
      <c r="AL118" s="52"/>
      <c r="AM118" s="52"/>
      <c r="AN118" s="52"/>
      <c r="AO118" s="52"/>
      <c r="AP118" s="52">
        <v>86</v>
      </c>
      <c r="AQ118" s="52"/>
      <c r="AR118" s="53">
        <f t="shared" si="7"/>
        <v>22</v>
      </c>
      <c r="AS118" s="53">
        <f t="shared" si="8"/>
        <v>4</v>
      </c>
      <c r="AT118" s="56">
        <f t="shared" si="2"/>
        <v>0.18181818181818182</v>
      </c>
      <c r="AU118" s="55">
        <v>3453</v>
      </c>
      <c r="AV118" s="55">
        <f t="shared" si="3"/>
        <v>51.5</v>
      </c>
      <c r="AW118" s="58">
        <f t="shared" si="4"/>
        <v>67.048543689320383</v>
      </c>
      <c r="AX118" s="55">
        <f t="shared" si="5"/>
        <v>2</v>
      </c>
      <c r="AY118" s="55" t="str">
        <f t="shared" si="6"/>
        <v>否</v>
      </c>
      <c r="AZ118" s="55"/>
      <c r="BA118" s="55"/>
      <c r="BB118" s="55"/>
      <c r="BC118" s="55"/>
      <c r="BD118" s="55"/>
      <c r="BE118" s="55"/>
    </row>
    <row r="119" spans="1:57">
      <c r="A119" s="48" t="s">
        <v>115</v>
      </c>
      <c r="B119" s="48">
        <v>2021010492</v>
      </c>
      <c r="C119" s="48" t="s">
        <v>105</v>
      </c>
      <c r="D119" s="52">
        <v>93</v>
      </c>
      <c r="E119" s="52">
        <v>88</v>
      </c>
      <c r="F119" s="52">
        <v>60</v>
      </c>
      <c r="G119" s="52">
        <v>85</v>
      </c>
      <c r="H119" s="52">
        <v>83</v>
      </c>
      <c r="I119" s="52">
        <v>81</v>
      </c>
      <c r="J119" s="52"/>
      <c r="K119" s="52">
        <v>92</v>
      </c>
      <c r="L119" s="52"/>
      <c r="M119" s="52">
        <v>80</v>
      </c>
      <c r="N119" s="52">
        <v>88</v>
      </c>
      <c r="O119" s="52"/>
      <c r="P119" s="52">
        <v>84</v>
      </c>
      <c r="Q119" s="52">
        <v>88</v>
      </c>
      <c r="R119" s="52">
        <v>85</v>
      </c>
      <c r="S119" s="52">
        <v>95</v>
      </c>
      <c r="T119" s="52">
        <v>87</v>
      </c>
      <c r="U119" s="52">
        <v>83</v>
      </c>
      <c r="V119" s="52">
        <v>81</v>
      </c>
      <c r="W119" s="52"/>
      <c r="X119" s="52"/>
      <c r="Y119" s="52"/>
      <c r="Z119" s="52"/>
      <c r="AA119" s="52"/>
      <c r="AB119" s="52"/>
      <c r="AC119" s="52">
        <v>80</v>
      </c>
      <c r="AD119" s="52"/>
      <c r="AE119" s="52"/>
      <c r="AF119" s="52"/>
      <c r="AG119" s="52"/>
      <c r="AH119" s="52"/>
      <c r="AI119" s="52"/>
      <c r="AJ119" s="52"/>
      <c r="AK119" s="52">
        <v>87</v>
      </c>
      <c r="AL119" s="52"/>
      <c r="AM119" s="52"/>
      <c r="AN119" s="52"/>
      <c r="AO119" s="52"/>
      <c r="AP119" s="52">
        <v>91</v>
      </c>
      <c r="AQ119" s="52"/>
      <c r="AR119" s="53">
        <f t="shared" si="7"/>
        <v>19</v>
      </c>
      <c r="AS119" s="53">
        <f t="shared" si="8"/>
        <v>18</v>
      </c>
      <c r="AT119" s="56">
        <f t="shared" si="2"/>
        <v>0.94736842105263153</v>
      </c>
      <c r="AU119" s="55">
        <v>3586</v>
      </c>
      <c r="AV119" s="55">
        <f t="shared" si="3"/>
        <v>42</v>
      </c>
      <c r="AW119" s="58">
        <f t="shared" si="4"/>
        <v>85.38095238095238</v>
      </c>
      <c r="AX119" s="55">
        <f t="shared" si="5"/>
        <v>0</v>
      </c>
      <c r="AY119" s="55" t="str">
        <f t="shared" si="6"/>
        <v>是</v>
      </c>
      <c r="AZ119" s="55"/>
      <c r="BA119" s="55"/>
      <c r="BB119" s="55"/>
      <c r="BC119" s="55"/>
      <c r="BD119" s="55"/>
      <c r="BE119" s="55"/>
    </row>
    <row r="120" spans="1:57">
      <c r="A120" s="48" t="s">
        <v>115</v>
      </c>
      <c r="B120" s="48">
        <v>2021010501</v>
      </c>
      <c r="C120" s="48" t="s">
        <v>107</v>
      </c>
      <c r="D120" s="52">
        <v>62</v>
      </c>
      <c r="E120" s="52">
        <v>79</v>
      </c>
      <c r="F120" s="52">
        <v>85</v>
      </c>
      <c r="G120" s="52">
        <v>83</v>
      </c>
      <c r="H120" s="52">
        <v>75</v>
      </c>
      <c r="I120" s="52">
        <v>60</v>
      </c>
      <c r="J120" s="52"/>
      <c r="K120" s="52">
        <v>66</v>
      </c>
      <c r="L120" s="52"/>
      <c r="M120" s="52">
        <v>60</v>
      </c>
      <c r="N120" s="52">
        <v>78</v>
      </c>
      <c r="O120" s="52"/>
      <c r="P120" s="52">
        <v>88</v>
      </c>
      <c r="Q120" s="52">
        <v>83</v>
      </c>
      <c r="R120" s="52">
        <v>71</v>
      </c>
      <c r="S120" s="52">
        <v>67</v>
      </c>
      <c r="T120" s="52">
        <v>68</v>
      </c>
      <c r="U120" s="52">
        <v>79</v>
      </c>
      <c r="V120" s="52">
        <v>67</v>
      </c>
      <c r="W120" s="52">
        <v>75</v>
      </c>
      <c r="X120" s="52"/>
      <c r="Y120" s="52"/>
      <c r="Z120" s="52"/>
      <c r="AA120" s="52"/>
      <c r="AB120" s="52"/>
      <c r="AC120" s="52">
        <v>81</v>
      </c>
      <c r="AD120" s="52"/>
      <c r="AE120" s="52"/>
      <c r="AF120" s="52"/>
      <c r="AG120" s="52"/>
      <c r="AH120" s="52"/>
      <c r="AI120" s="52"/>
      <c r="AJ120" s="52"/>
      <c r="AK120" s="52">
        <v>79</v>
      </c>
      <c r="AL120" s="52"/>
      <c r="AM120" s="52"/>
      <c r="AN120" s="52"/>
      <c r="AO120" s="52"/>
      <c r="AP120" s="52">
        <v>84</v>
      </c>
      <c r="AQ120" s="52"/>
      <c r="AR120" s="53">
        <f t="shared" si="7"/>
        <v>20</v>
      </c>
      <c r="AS120" s="53">
        <f t="shared" si="8"/>
        <v>6</v>
      </c>
      <c r="AT120" s="56">
        <f t="shared" si="2"/>
        <v>0.3</v>
      </c>
      <c r="AU120" s="55">
        <v>3289</v>
      </c>
      <c r="AV120" s="55">
        <f t="shared" si="3"/>
        <v>45</v>
      </c>
      <c r="AW120" s="58">
        <f t="shared" si="4"/>
        <v>73.088888888888889</v>
      </c>
      <c r="AX120" s="55">
        <f t="shared" si="5"/>
        <v>0</v>
      </c>
      <c r="AY120" s="55" t="str">
        <f t="shared" si="6"/>
        <v>是</v>
      </c>
      <c r="AZ120" s="55"/>
      <c r="BA120" s="55"/>
      <c r="BB120" s="55"/>
      <c r="BC120" s="55"/>
      <c r="BD120" s="55"/>
      <c r="BE120" s="55"/>
    </row>
    <row r="121" spans="1:57">
      <c r="A121" s="48" t="s">
        <v>115</v>
      </c>
      <c r="B121" s="48">
        <v>2021010502</v>
      </c>
      <c r="C121" s="48" t="s">
        <v>109</v>
      </c>
      <c r="D121" s="52">
        <v>71</v>
      </c>
      <c r="E121" s="52">
        <v>88</v>
      </c>
      <c r="F121" s="52">
        <v>82</v>
      </c>
      <c r="G121" s="52">
        <v>81</v>
      </c>
      <c r="H121" s="52">
        <v>87</v>
      </c>
      <c r="I121" s="52">
        <v>71</v>
      </c>
      <c r="J121" s="52"/>
      <c r="K121" s="52">
        <v>80</v>
      </c>
      <c r="L121" s="52"/>
      <c r="M121" s="52">
        <v>71</v>
      </c>
      <c r="N121" s="52">
        <v>84</v>
      </c>
      <c r="O121" s="52"/>
      <c r="P121" s="52">
        <v>90</v>
      </c>
      <c r="Q121" s="52">
        <v>84</v>
      </c>
      <c r="R121" s="52">
        <v>93</v>
      </c>
      <c r="S121" s="52">
        <v>93</v>
      </c>
      <c r="T121" s="52">
        <v>82</v>
      </c>
      <c r="U121" s="52">
        <v>86</v>
      </c>
      <c r="V121" s="52">
        <v>72</v>
      </c>
      <c r="W121" s="52"/>
      <c r="X121" s="52"/>
      <c r="Y121" s="52"/>
      <c r="Z121" s="52"/>
      <c r="AA121" s="52"/>
      <c r="AB121" s="52"/>
      <c r="AC121" s="52">
        <v>82</v>
      </c>
      <c r="AD121" s="52"/>
      <c r="AE121" s="52"/>
      <c r="AF121" s="52"/>
      <c r="AG121" s="52"/>
      <c r="AH121" s="52"/>
      <c r="AI121" s="52"/>
      <c r="AJ121" s="52"/>
      <c r="AK121" s="52">
        <v>84</v>
      </c>
      <c r="AL121" s="52"/>
      <c r="AM121" s="52"/>
      <c r="AN121" s="52"/>
      <c r="AO121" s="52"/>
      <c r="AP121" s="52">
        <v>85</v>
      </c>
      <c r="AQ121" s="52"/>
      <c r="AR121" s="53">
        <f t="shared" si="7"/>
        <v>19</v>
      </c>
      <c r="AS121" s="53">
        <f t="shared" si="8"/>
        <v>15</v>
      </c>
      <c r="AT121" s="56">
        <f t="shared" si="2"/>
        <v>0.78947368421052633</v>
      </c>
      <c r="AU121" s="55">
        <v>3428.5</v>
      </c>
      <c r="AV121" s="55">
        <f t="shared" si="3"/>
        <v>42</v>
      </c>
      <c r="AW121" s="58">
        <f t="shared" si="4"/>
        <v>81.63095238095238</v>
      </c>
      <c r="AX121" s="55">
        <f t="shared" si="5"/>
        <v>0</v>
      </c>
      <c r="AY121" s="55" t="str">
        <f t="shared" si="6"/>
        <v>是</v>
      </c>
      <c r="AZ121" s="55"/>
      <c r="BA121" s="55"/>
      <c r="BB121" s="55"/>
      <c r="BC121" s="55"/>
      <c r="BD121" s="55"/>
      <c r="BE121" s="55"/>
    </row>
    <row r="122" spans="1:57">
      <c r="A122" s="48" t="s">
        <v>115</v>
      </c>
      <c r="B122" s="48">
        <v>2021010506</v>
      </c>
      <c r="C122" s="48" t="s">
        <v>111</v>
      </c>
      <c r="D122" s="52">
        <v>80</v>
      </c>
      <c r="E122" s="52">
        <v>84</v>
      </c>
      <c r="F122" s="52">
        <v>84</v>
      </c>
      <c r="G122" s="52">
        <v>78</v>
      </c>
      <c r="H122" s="52">
        <v>75</v>
      </c>
      <c r="I122" s="52">
        <v>72</v>
      </c>
      <c r="J122" s="52"/>
      <c r="K122" s="52">
        <v>86</v>
      </c>
      <c r="L122" s="52"/>
      <c r="M122" s="52">
        <v>73</v>
      </c>
      <c r="N122" s="52">
        <v>76</v>
      </c>
      <c r="O122" s="52"/>
      <c r="P122" s="52">
        <v>82</v>
      </c>
      <c r="Q122" s="52">
        <v>84</v>
      </c>
      <c r="R122" s="52">
        <v>78</v>
      </c>
      <c r="S122" s="52">
        <v>76</v>
      </c>
      <c r="T122" s="52">
        <v>76</v>
      </c>
      <c r="U122" s="52">
        <v>77</v>
      </c>
      <c r="V122" s="52">
        <v>76</v>
      </c>
      <c r="W122" s="52"/>
      <c r="X122" s="52"/>
      <c r="Y122" s="52"/>
      <c r="Z122" s="52"/>
      <c r="AA122" s="52">
        <v>76</v>
      </c>
      <c r="AB122" s="52"/>
      <c r="AC122" s="52">
        <v>80</v>
      </c>
      <c r="AD122" s="52"/>
      <c r="AE122" s="52"/>
      <c r="AF122" s="52"/>
      <c r="AG122" s="52"/>
      <c r="AH122" s="52"/>
      <c r="AI122" s="52">
        <v>79</v>
      </c>
      <c r="AJ122" s="52"/>
      <c r="AK122" s="52">
        <v>84</v>
      </c>
      <c r="AL122" s="52">
        <v>96</v>
      </c>
      <c r="AM122" s="52"/>
      <c r="AN122" s="52"/>
      <c r="AO122" s="52"/>
      <c r="AP122" s="52">
        <v>89</v>
      </c>
      <c r="AQ122" s="52"/>
      <c r="AR122" s="53">
        <f t="shared" si="7"/>
        <v>22</v>
      </c>
      <c r="AS122" s="53">
        <f t="shared" si="8"/>
        <v>10</v>
      </c>
      <c r="AT122" s="56">
        <f t="shared" si="2"/>
        <v>0.45454545454545453</v>
      </c>
      <c r="AU122" s="55">
        <v>3703</v>
      </c>
      <c r="AV122" s="55">
        <f t="shared" si="3"/>
        <v>47</v>
      </c>
      <c r="AW122" s="58">
        <f t="shared" si="4"/>
        <v>78.787234042553195</v>
      </c>
      <c r="AX122" s="55">
        <f t="shared" si="5"/>
        <v>0</v>
      </c>
      <c r="AY122" s="55" t="str">
        <f t="shared" si="6"/>
        <v>是</v>
      </c>
      <c r="AZ122" s="55"/>
      <c r="BA122" s="55"/>
      <c r="BB122" s="55"/>
      <c r="BC122" s="55"/>
      <c r="BD122" s="55"/>
      <c r="BE122" s="55"/>
    </row>
    <row r="123" spans="1:57">
      <c r="A123" s="48" t="s">
        <v>115</v>
      </c>
      <c r="B123" s="48">
        <v>2021010521</v>
      </c>
      <c r="C123" s="48" t="s">
        <v>113</v>
      </c>
      <c r="D123" s="52">
        <v>81</v>
      </c>
      <c r="E123" s="52">
        <v>80</v>
      </c>
      <c r="F123" s="52">
        <v>85</v>
      </c>
      <c r="G123" s="52">
        <v>74</v>
      </c>
      <c r="H123" s="52">
        <v>90</v>
      </c>
      <c r="I123" s="52">
        <v>72</v>
      </c>
      <c r="J123" s="52"/>
      <c r="K123" s="52">
        <v>85</v>
      </c>
      <c r="L123" s="52"/>
      <c r="M123" s="52">
        <v>76</v>
      </c>
      <c r="N123" s="52">
        <v>85</v>
      </c>
      <c r="O123" s="52"/>
      <c r="P123" s="52">
        <v>92</v>
      </c>
      <c r="Q123" s="52">
        <v>91</v>
      </c>
      <c r="R123" s="52">
        <v>92</v>
      </c>
      <c r="S123" s="52">
        <v>94</v>
      </c>
      <c r="T123" s="52">
        <v>77</v>
      </c>
      <c r="U123" s="52">
        <v>79</v>
      </c>
      <c r="V123" s="52">
        <v>86</v>
      </c>
      <c r="W123" s="52"/>
      <c r="X123" s="52"/>
      <c r="Y123" s="52"/>
      <c r="Z123" s="52"/>
      <c r="AA123" s="52"/>
      <c r="AB123" s="52"/>
      <c r="AC123" s="52">
        <v>81</v>
      </c>
      <c r="AD123" s="52"/>
      <c r="AE123" s="52"/>
      <c r="AF123" s="52"/>
      <c r="AG123" s="52"/>
      <c r="AH123" s="52"/>
      <c r="AI123" s="52"/>
      <c r="AJ123" s="52"/>
      <c r="AK123" s="52">
        <v>91</v>
      </c>
      <c r="AL123" s="52"/>
      <c r="AM123" s="52"/>
      <c r="AN123" s="52"/>
      <c r="AO123" s="52"/>
      <c r="AP123" s="52">
        <v>90</v>
      </c>
      <c r="AQ123" s="52"/>
      <c r="AR123" s="53">
        <f t="shared" si="7"/>
        <v>19</v>
      </c>
      <c r="AS123" s="53">
        <f t="shared" si="8"/>
        <v>14</v>
      </c>
      <c r="AT123" s="56">
        <f t="shared" si="2"/>
        <v>0.73684210526315785</v>
      </c>
      <c r="AU123" s="55">
        <v>3514</v>
      </c>
      <c r="AV123" s="55">
        <f t="shared" si="3"/>
        <v>42</v>
      </c>
      <c r="AW123" s="58">
        <f t="shared" si="4"/>
        <v>83.666666666666671</v>
      </c>
      <c r="AX123" s="55">
        <f t="shared" si="5"/>
        <v>0</v>
      </c>
      <c r="AY123" s="55" t="str">
        <f t="shared" si="6"/>
        <v>是</v>
      </c>
      <c r="AZ123" s="55"/>
      <c r="BA123" s="55"/>
      <c r="BB123" s="55"/>
      <c r="BC123" s="55"/>
      <c r="BD123" s="55"/>
      <c r="BE123" s="55"/>
    </row>
    <row r="124" spans="1:57">
      <c r="D124" s="53"/>
      <c r="E124" s="53"/>
      <c r="F124" s="53"/>
      <c r="G124" s="53"/>
      <c r="H124" s="53"/>
      <c r="I124" s="53"/>
      <c r="J124" s="53"/>
      <c r="K124" s="53"/>
      <c r="L124" s="53"/>
      <c r="M124" s="53"/>
      <c r="N124" s="53"/>
      <c r="O124" s="53"/>
      <c r="P124" s="53"/>
      <c r="Q124" s="53"/>
      <c r="R124" s="53"/>
      <c r="S124" s="53"/>
      <c r="T124" s="53"/>
      <c r="U124" s="53"/>
      <c r="V124" s="53"/>
      <c r="W124" s="53"/>
      <c r="X124" s="53"/>
      <c r="Y124" s="53"/>
      <c r="Z124" s="53"/>
      <c r="AA124" s="53"/>
      <c r="AB124" s="53"/>
      <c r="AC124" s="53"/>
      <c r="AD124" s="53"/>
      <c r="AE124" s="53"/>
      <c r="AF124" s="53"/>
      <c r="AG124" s="53"/>
      <c r="AH124" s="53"/>
      <c r="AI124" s="53"/>
      <c r="AJ124" s="53"/>
      <c r="AK124" s="53"/>
      <c r="AL124" s="53"/>
      <c r="AM124" s="53"/>
      <c r="AN124" s="53"/>
      <c r="AO124" s="53"/>
      <c r="AP124" s="53"/>
      <c r="AQ124" s="53"/>
    </row>
    <row r="125" spans="1:57">
      <c r="D125" s="48" t="s">
        <v>277</v>
      </c>
      <c r="E125" s="48" t="s">
        <v>278</v>
      </c>
      <c r="F125" s="48" t="s">
        <v>279</v>
      </c>
      <c r="G125" s="48" t="s">
        <v>280</v>
      </c>
      <c r="H125" s="48" t="s">
        <v>281</v>
      </c>
      <c r="I125" s="48" t="s">
        <v>282</v>
      </c>
      <c r="J125" s="48" t="s">
        <v>283</v>
      </c>
      <c r="K125" s="48" t="s">
        <v>284</v>
      </c>
      <c r="L125" s="48" t="s">
        <v>285</v>
      </c>
      <c r="M125" s="48" t="s">
        <v>286</v>
      </c>
      <c r="N125" s="48" t="s">
        <v>287</v>
      </c>
      <c r="O125" s="48" t="s">
        <v>288</v>
      </c>
      <c r="P125" s="48" t="s">
        <v>289</v>
      </c>
      <c r="Q125" s="48" t="s">
        <v>290</v>
      </c>
      <c r="R125" s="48" t="s">
        <v>291</v>
      </c>
      <c r="S125" s="48" t="s">
        <v>292</v>
      </c>
      <c r="T125" s="48" t="s">
        <v>293</v>
      </c>
      <c r="U125" s="48" t="s">
        <v>294</v>
      </c>
      <c r="V125" s="49">
        <v>100513000000</v>
      </c>
      <c r="W125" s="48" t="s">
        <v>296</v>
      </c>
      <c r="X125" s="48" t="s">
        <v>297</v>
      </c>
      <c r="Y125" s="48" t="s">
        <v>298</v>
      </c>
      <c r="Z125" s="48" t="s">
        <v>299</v>
      </c>
      <c r="AA125" s="48" t="s">
        <v>300</v>
      </c>
      <c r="AB125" s="48" t="s">
        <v>301</v>
      </c>
      <c r="AC125" s="48" t="s">
        <v>302</v>
      </c>
      <c r="AD125" s="48" t="s">
        <v>303</v>
      </c>
      <c r="AE125" s="48" t="s">
        <v>304</v>
      </c>
      <c r="AF125" s="48" t="s">
        <v>305</v>
      </c>
      <c r="AG125" s="48" t="s">
        <v>306</v>
      </c>
      <c r="AH125" s="48" t="s">
        <v>307</v>
      </c>
      <c r="AI125" s="48" t="s">
        <v>308</v>
      </c>
      <c r="AJ125" s="48" t="s">
        <v>309</v>
      </c>
      <c r="AK125" s="48" t="s">
        <v>310</v>
      </c>
      <c r="AL125" s="48" t="s">
        <v>311</v>
      </c>
      <c r="AM125" s="48" t="s">
        <v>312</v>
      </c>
      <c r="AN125" s="48" t="s">
        <v>313</v>
      </c>
      <c r="AO125" s="48" t="s">
        <v>314</v>
      </c>
      <c r="AP125" s="48" t="s">
        <v>315</v>
      </c>
      <c r="AQ125" s="48" t="s">
        <v>316</v>
      </c>
    </row>
    <row r="126" spans="1:57">
      <c r="A126" s="48" t="s">
        <v>356</v>
      </c>
      <c r="B126" s="48" t="s">
        <v>357</v>
      </c>
      <c r="C126" s="48" t="s">
        <v>0</v>
      </c>
      <c r="D126" s="48" t="s">
        <v>317</v>
      </c>
      <c r="E126" s="48" t="s">
        <v>318</v>
      </c>
      <c r="F126" s="48" t="s">
        <v>319</v>
      </c>
      <c r="G126" s="48" t="s">
        <v>320</v>
      </c>
      <c r="H126" s="48" t="s">
        <v>321</v>
      </c>
      <c r="I126" s="48" t="s">
        <v>322</v>
      </c>
      <c r="J126" s="48" t="s">
        <v>323</v>
      </c>
      <c r="K126" s="48" t="s">
        <v>324</v>
      </c>
      <c r="L126" s="48" t="s">
        <v>325</v>
      </c>
      <c r="M126" s="48" t="s">
        <v>326</v>
      </c>
      <c r="N126" s="48" t="s">
        <v>327</v>
      </c>
      <c r="O126" s="48" t="s">
        <v>328</v>
      </c>
      <c r="P126" s="48" t="s">
        <v>329</v>
      </c>
      <c r="Q126" s="48" t="s">
        <v>330</v>
      </c>
      <c r="R126" s="48" t="s">
        <v>331</v>
      </c>
      <c r="S126" s="48" t="s">
        <v>332</v>
      </c>
      <c r="T126" s="48" t="s">
        <v>333</v>
      </c>
      <c r="U126" s="48" t="s">
        <v>334</v>
      </c>
      <c r="V126" s="48" t="s">
        <v>335</v>
      </c>
      <c r="W126" s="48" t="s">
        <v>336</v>
      </c>
      <c r="X126" s="48" t="s">
        <v>337</v>
      </c>
      <c r="Y126" s="48" t="s">
        <v>338</v>
      </c>
      <c r="Z126" s="48" t="s">
        <v>339</v>
      </c>
      <c r="AA126" s="48" t="s">
        <v>340</v>
      </c>
      <c r="AB126" s="48" t="s">
        <v>340</v>
      </c>
      <c r="AC126" s="48" t="s">
        <v>341</v>
      </c>
      <c r="AD126" s="48" t="s">
        <v>342</v>
      </c>
      <c r="AE126" s="48" t="s">
        <v>343</v>
      </c>
      <c r="AF126" s="48" t="s">
        <v>344</v>
      </c>
      <c r="AG126" s="48" t="s">
        <v>345</v>
      </c>
      <c r="AH126" s="48" t="s">
        <v>346</v>
      </c>
      <c r="AI126" s="48" t="s">
        <v>347</v>
      </c>
      <c r="AJ126" s="48" t="s">
        <v>348</v>
      </c>
      <c r="AK126" s="48" t="s">
        <v>349</v>
      </c>
      <c r="AL126" s="48" t="s">
        <v>350</v>
      </c>
      <c r="AM126" s="48" t="s">
        <v>351</v>
      </c>
      <c r="AN126" s="48" t="s">
        <v>352</v>
      </c>
      <c r="AO126" s="48" t="s">
        <v>353</v>
      </c>
      <c r="AP126" s="48" t="s">
        <v>354</v>
      </c>
      <c r="AQ126" s="48" t="s">
        <v>355</v>
      </c>
    </row>
    <row r="127" spans="1:57">
      <c r="A127" s="48" t="s">
        <v>114</v>
      </c>
      <c r="B127" s="48">
        <v>2020010644</v>
      </c>
      <c r="C127" s="48" t="s">
        <v>359</v>
      </c>
      <c r="D127" s="53">
        <f>D67*D$66</f>
        <v>0</v>
      </c>
      <c r="E127" s="53">
        <f t="shared" ref="E127:AQ127" si="9">E67*E$66</f>
        <v>0</v>
      </c>
      <c r="F127" s="53">
        <f t="shared" si="9"/>
        <v>0</v>
      </c>
      <c r="G127" s="53">
        <f t="shared" si="9"/>
        <v>0</v>
      </c>
      <c r="H127" s="53">
        <f t="shared" si="9"/>
        <v>0</v>
      </c>
      <c r="I127" s="53">
        <f t="shared" si="9"/>
        <v>122.5</v>
      </c>
      <c r="J127" s="53">
        <f t="shared" si="9"/>
        <v>217</v>
      </c>
      <c r="K127" s="53">
        <f t="shared" si="9"/>
        <v>42</v>
      </c>
      <c r="L127" s="53">
        <f t="shared" si="9"/>
        <v>122</v>
      </c>
      <c r="M127" s="53">
        <f t="shared" si="9"/>
        <v>0</v>
      </c>
      <c r="N127" s="53">
        <f t="shared" si="9"/>
        <v>0</v>
      </c>
      <c r="O127" s="53">
        <f t="shared" si="9"/>
        <v>0</v>
      </c>
      <c r="P127" s="53">
        <f t="shared" si="9"/>
        <v>0</v>
      </c>
      <c r="Q127" s="53">
        <f t="shared" si="9"/>
        <v>0</v>
      </c>
      <c r="R127" s="53">
        <f t="shared" si="9"/>
        <v>160</v>
      </c>
      <c r="S127" s="53">
        <f t="shared" si="9"/>
        <v>0</v>
      </c>
      <c r="T127" s="53">
        <f t="shared" si="9"/>
        <v>0</v>
      </c>
      <c r="U127" s="53">
        <f t="shared" si="9"/>
        <v>0</v>
      </c>
      <c r="V127" s="53">
        <f t="shared" si="9"/>
        <v>0</v>
      </c>
      <c r="W127" s="53">
        <f t="shared" si="9"/>
        <v>0</v>
      </c>
      <c r="X127" s="53">
        <f t="shared" si="9"/>
        <v>207</v>
      </c>
      <c r="Y127" s="53">
        <f t="shared" si="9"/>
        <v>318</v>
      </c>
      <c r="Z127" s="53">
        <f t="shared" si="9"/>
        <v>0</v>
      </c>
      <c r="AA127" s="53">
        <f t="shared" si="9"/>
        <v>0</v>
      </c>
      <c r="AB127" s="53">
        <f t="shared" si="9"/>
        <v>0</v>
      </c>
      <c r="AC127" s="53">
        <f t="shared" si="9"/>
        <v>0</v>
      </c>
      <c r="AD127" s="53">
        <f t="shared" si="9"/>
        <v>180</v>
      </c>
      <c r="AE127" s="53">
        <f t="shared" si="9"/>
        <v>0</v>
      </c>
      <c r="AF127" s="53">
        <f t="shared" si="9"/>
        <v>240</v>
      </c>
      <c r="AG127" s="53">
        <f t="shared" si="9"/>
        <v>0</v>
      </c>
      <c r="AH127" s="53">
        <f t="shared" si="9"/>
        <v>0</v>
      </c>
      <c r="AI127" s="53">
        <f t="shared" si="9"/>
        <v>0</v>
      </c>
      <c r="AJ127" s="53">
        <f t="shared" si="9"/>
        <v>130.5</v>
      </c>
      <c r="AK127" s="53">
        <f t="shared" si="9"/>
        <v>0</v>
      </c>
      <c r="AL127" s="53">
        <f t="shared" si="9"/>
        <v>0</v>
      </c>
      <c r="AM127" s="53">
        <f t="shared" si="9"/>
        <v>0</v>
      </c>
      <c r="AN127" s="53">
        <f t="shared" si="9"/>
        <v>0</v>
      </c>
      <c r="AO127" s="53">
        <f t="shared" si="9"/>
        <v>0</v>
      </c>
      <c r="AP127" s="53">
        <f t="shared" si="9"/>
        <v>42</v>
      </c>
      <c r="AQ127" s="53">
        <f t="shared" si="9"/>
        <v>0</v>
      </c>
      <c r="AR127" s="53">
        <f>SUM(D127:AQ127)</f>
        <v>1781</v>
      </c>
    </row>
    <row r="128" spans="1:57">
      <c r="A128" s="48" t="s">
        <v>114</v>
      </c>
      <c r="B128" s="48">
        <v>2021010374</v>
      </c>
      <c r="C128" s="48" t="s">
        <v>3</v>
      </c>
      <c r="D128" s="53">
        <f t="shared" ref="D128:AQ128" si="10">D68*D$66</f>
        <v>182</v>
      </c>
      <c r="E128" s="53">
        <f t="shared" si="10"/>
        <v>45</v>
      </c>
      <c r="F128" s="53">
        <f t="shared" si="10"/>
        <v>47.5</v>
      </c>
      <c r="G128" s="53">
        <f t="shared" si="10"/>
        <v>276</v>
      </c>
      <c r="H128" s="53">
        <f t="shared" si="10"/>
        <v>285</v>
      </c>
      <c r="I128" s="53">
        <f t="shared" si="10"/>
        <v>294</v>
      </c>
      <c r="J128" s="53">
        <f t="shared" si="10"/>
        <v>0</v>
      </c>
      <c r="K128" s="53">
        <f t="shared" si="10"/>
        <v>325.5</v>
      </c>
      <c r="L128" s="53">
        <f t="shared" si="10"/>
        <v>0</v>
      </c>
      <c r="M128" s="53">
        <f t="shared" si="10"/>
        <v>315</v>
      </c>
      <c r="N128" s="53">
        <f t="shared" si="10"/>
        <v>194</v>
      </c>
      <c r="O128" s="53">
        <f t="shared" si="10"/>
        <v>0</v>
      </c>
      <c r="P128" s="53">
        <f t="shared" si="10"/>
        <v>276</v>
      </c>
      <c r="Q128" s="53">
        <f t="shared" si="10"/>
        <v>276</v>
      </c>
      <c r="R128" s="53">
        <f t="shared" si="10"/>
        <v>192</v>
      </c>
      <c r="S128" s="53">
        <f t="shared" si="10"/>
        <v>194</v>
      </c>
      <c r="T128" s="53">
        <f t="shared" si="10"/>
        <v>186</v>
      </c>
      <c r="U128" s="53">
        <f t="shared" si="10"/>
        <v>282</v>
      </c>
      <c r="V128" s="53">
        <f t="shared" si="10"/>
        <v>180</v>
      </c>
      <c r="W128" s="53">
        <f t="shared" si="10"/>
        <v>0</v>
      </c>
      <c r="X128" s="53">
        <f t="shared" si="10"/>
        <v>0</v>
      </c>
      <c r="Y128" s="53">
        <f t="shared" si="10"/>
        <v>0</v>
      </c>
      <c r="Z128" s="53">
        <f t="shared" si="10"/>
        <v>0</v>
      </c>
      <c r="AA128" s="53">
        <f t="shared" si="10"/>
        <v>0</v>
      </c>
      <c r="AB128" s="53">
        <f t="shared" si="10"/>
        <v>0</v>
      </c>
      <c r="AC128" s="53">
        <f t="shared" si="10"/>
        <v>88</v>
      </c>
      <c r="AD128" s="53">
        <f t="shared" si="10"/>
        <v>0</v>
      </c>
      <c r="AE128" s="53">
        <f t="shared" si="10"/>
        <v>0</v>
      </c>
      <c r="AF128" s="53">
        <f t="shared" si="10"/>
        <v>0</v>
      </c>
      <c r="AG128" s="53">
        <f t="shared" si="10"/>
        <v>0</v>
      </c>
      <c r="AH128" s="53">
        <f t="shared" si="10"/>
        <v>0</v>
      </c>
      <c r="AI128" s="53">
        <f t="shared" si="10"/>
        <v>0</v>
      </c>
      <c r="AJ128" s="53">
        <f t="shared" si="10"/>
        <v>0</v>
      </c>
      <c r="AK128" s="53">
        <f t="shared" si="10"/>
        <v>186</v>
      </c>
      <c r="AL128" s="53">
        <f t="shared" si="10"/>
        <v>0</v>
      </c>
      <c r="AM128" s="53">
        <f t="shared" si="10"/>
        <v>0</v>
      </c>
      <c r="AN128" s="53">
        <f t="shared" si="10"/>
        <v>0</v>
      </c>
      <c r="AO128" s="53">
        <f t="shared" si="10"/>
        <v>0</v>
      </c>
      <c r="AP128" s="53">
        <f t="shared" si="10"/>
        <v>44.5</v>
      </c>
      <c r="AQ128" s="53">
        <f t="shared" si="10"/>
        <v>0</v>
      </c>
      <c r="AR128" s="53">
        <f t="shared" ref="AR128:AR183" si="11">SUM(D128:AQ128)</f>
        <v>3868.5</v>
      </c>
    </row>
    <row r="129" spans="1:44">
      <c r="A129" s="48" t="s">
        <v>114</v>
      </c>
      <c r="B129" s="48">
        <v>2021010376</v>
      </c>
      <c r="C129" s="48" t="s">
        <v>5</v>
      </c>
      <c r="D129" s="53">
        <f t="shared" ref="D129:AQ129" si="12">D69*D$66</f>
        <v>32</v>
      </c>
      <c r="E129" s="53">
        <f t="shared" si="12"/>
        <v>34.5</v>
      </c>
      <c r="F129" s="53">
        <f t="shared" si="12"/>
        <v>39</v>
      </c>
      <c r="G129" s="53">
        <f t="shared" si="12"/>
        <v>12</v>
      </c>
      <c r="H129" s="53">
        <f t="shared" si="12"/>
        <v>180</v>
      </c>
      <c r="I129" s="53">
        <f t="shared" si="12"/>
        <v>140</v>
      </c>
      <c r="J129" s="53">
        <f t="shared" si="12"/>
        <v>245</v>
      </c>
      <c r="K129" s="53">
        <f t="shared" si="12"/>
        <v>80.5</v>
      </c>
      <c r="L129" s="53">
        <f t="shared" si="12"/>
        <v>0</v>
      </c>
      <c r="M129" s="53">
        <f t="shared" si="12"/>
        <v>115.5</v>
      </c>
      <c r="N129" s="53">
        <f t="shared" si="12"/>
        <v>164</v>
      </c>
      <c r="O129" s="53">
        <f t="shared" si="12"/>
        <v>0</v>
      </c>
      <c r="P129" s="53">
        <f t="shared" si="12"/>
        <v>258</v>
      </c>
      <c r="Q129" s="53">
        <f t="shared" si="12"/>
        <v>246</v>
      </c>
      <c r="R129" s="53">
        <f t="shared" si="12"/>
        <v>120</v>
      </c>
      <c r="S129" s="53">
        <f t="shared" si="12"/>
        <v>76</v>
      </c>
      <c r="T129" s="53">
        <f t="shared" si="12"/>
        <v>120</v>
      </c>
      <c r="U129" s="53">
        <f t="shared" si="12"/>
        <v>219</v>
      </c>
      <c r="V129" s="53">
        <f t="shared" si="12"/>
        <v>166</v>
      </c>
      <c r="W129" s="53">
        <f t="shared" si="12"/>
        <v>180</v>
      </c>
      <c r="X129" s="53">
        <f t="shared" si="12"/>
        <v>0</v>
      </c>
      <c r="Y129" s="53">
        <f t="shared" si="12"/>
        <v>390</v>
      </c>
      <c r="Z129" s="53">
        <f t="shared" si="12"/>
        <v>315</v>
      </c>
      <c r="AA129" s="53">
        <f t="shared" si="12"/>
        <v>0</v>
      </c>
      <c r="AB129" s="53">
        <f t="shared" si="12"/>
        <v>0</v>
      </c>
      <c r="AC129" s="53">
        <f t="shared" si="12"/>
        <v>87</v>
      </c>
      <c r="AD129" s="53">
        <f t="shared" si="12"/>
        <v>0</v>
      </c>
      <c r="AE129" s="53">
        <f t="shared" si="12"/>
        <v>0</v>
      </c>
      <c r="AF129" s="53">
        <f t="shared" si="12"/>
        <v>0</v>
      </c>
      <c r="AG129" s="53">
        <f t="shared" si="12"/>
        <v>210</v>
      </c>
      <c r="AH129" s="53">
        <f t="shared" si="12"/>
        <v>240</v>
      </c>
      <c r="AI129" s="53">
        <f t="shared" si="12"/>
        <v>0</v>
      </c>
      <c r="AJ129" s="53">
        <f t="shared" si="12"/>
        <v>0</v>
      </c>
      <c r="AK129" s="53">
        <f t="shared" si="12"/>
        <v>120</v>
      </c>
      <c r="AL129" s="53">
        <f t="shared" si="12"/>
        <v>0</v>
      </c>
      <c r="AM129" s="53">
        <f t="shared" si="12"/>
        <v>0</v>
      </c>
      <c r="AN129" s="53">
        <f t="shared" si="12"/>
        <v>0</v>
      </c>
      <c r="AO129" s="53">
        <f t="shared" si="12"/>
        <v>0</v>
      </c>
      <c r="AP129" s="53">
        <f t="shared" si="12"/>
        <v>39.5</v>
      </c>
      <c r="AQ129" s="53">
        <f t="shared" si="12"/>
        <v>0</v>
      </c>
      <c r="AR129" s="53">
        <f t="shared" si="11"/>
        <v>3829</v>
      </c>
    </row>
    <row r="130" spans="1:44">
      <c r="A130" s="48" t="s">
        <v>114</v>
      </c>
      <c r="B130" s="48">
        <v>2021010377</v>
      </c>
      <c r="C130" s="48" t="s">
        <v>7</v>
      </c>
      <c r="D130" s="53">
        <f t="shared" ref="D130:AQ130" si="13">D70*D$66</f>
        <v>120</v>
      </c>
      <c r="E130" s="53">
        <f t="shared" si="13"/>
        <v>36.5</v>
      </c>
      <c r="F130" s="53">
        <f t="shared" si="13"/>
        <v>34.5</v>
      </c>
      <c r="G130" s="53">
        <f t="shared" si="13"/>
        <v>216</v>
      </c>
      <c r="H130" s="53">
        <f t="shared" si="13"/>
        <v>219</v>
      </c>
      <c r="I130" s="53">
        <f t="shared" si="13"/>
        <v>161</v>
      </c>
      <c r="J130" s="53">
        <f t="shared" si="13"/>
        <v>0</v>
      </c>
      <c r="K130" s="53">
        <f t="shared" si="13"/>
        <v>122.5</v>
      </c>
      <c r="L130" s="53">
        <f t="shared" si="13"/>
        <v>0</v>
      </c>
      <c r="M130" s="53">
        <f t="shared" si="13"/>
        <v>245</v>
      </c>
      <c r="N130" s="53">
        <f t="shared" si="13"/>
        <v>154</v>
      </c>
      <c r="O130" s="53">
        <f t="shared" si="13"/>
        <v>0</v>
      </c>
      <c r="P130" s="53">
        <f t="shared" si="13"/>
        <v>255</v>
      </c>
      <c r="Q130" s="53">
        <f t="shared" si="13"/>
        <v>234</v>
      </c>
      <c r="R130" s="53">
        <f t="shared" si="13"/>
        <v>158</v>
      </c>
      <c r="S130" s="53">
        <f t="shared" si="13"/>
        <v>120</v>
      </c>
      <c r="T130" s="53">
        <f t="shared" si="13"/>
        <v>152</v>
      </c>
      <c r="U130" s="53">
        <f t="shared" si="13"/>
        <v>180</v>
      </c>
      <c r="V130" s="53">
        <f t="shared" si="13"/>
        <v>120</v>
      </c>
      <c r="W130" s="53">
        <f t="shared" si="13"/>
        <v>180</v>
      </c>
      <c r="X130" s="53">
        <f t="shared" si="13"/>
        <v>0</v>
      </c>
      <c r="Y130" s="53">
        <f t="shared" si="13"/>
        <v>0</v>
      </c>
      <c r="Z130" s="53">
        <f t="shared" si="13"/>
        <v>0</v>
      </c>
      <c r="AA130" s="53">
        <f t="shared" si="13"/>
        <v>0</v>
      </c>
      <c r="AB130" s="53">
        <f t="shared" si="13"/>
        <v>0</v>
      </c>
      <c r="AC130" s="53">
        <f t="shared" si="13"/>
        <v>80</v>
      </c>
      <c r="AD130" s="53">
        <f t="shared" si="13"/>
        <v>0</v>
      </c>
      <c r="AE130" s="53">
        <f t="shared" si="13"/>
        <v>0</v>
      </c>
      <c r="AF130" s="53">
        <f t="shared" si="13"/>
        <v>0</v>
      </c>
      <c r="AG130" s="53">
        <f t="shared" si="13"/>
        <v>0</v>
      </c>
      <c r="AH130" s="53">
        <f t="shared" si="13"/>
        <v>0</v>
      </c>
      <c r="AI130" s="53">
        <f t="shared" si="13"/>
        <v>0</v>
      </c>
      <c r="AJ130" s="53">
        <f t="shared" si="13"/>
        <v>0</v>
      </c>
      <c r="AK130" s="53">
        <f t="shared" si="13"/>
        <v>122</v>
      </c>
      <c r="AL130" s="53">
        <f t="shared" si="13"/>
        <v>0</v>
      </c>
      <c r="AM130" s="53">
        <f t="shared" si="13"/>
        <v>0</v>
      </c>
      <c r="AN130" s="53">
        <f t="shared" si="13"/>
        <v>0</v>
      </c>
      <c r="AO130" s="53">
        <f t="shared" si="13"/>
        <v>0</v>
      </c>
      <c r="AP130" s="53">
        <f t="shared" si="13"/>
        <v>39.5</v>
      </c>
      <c r="AQ130" s="53">
        <f t="shared" si="13"/>
        <v>0</v>
      </c>
      <c r="AR130" s="53">
        <f t="shared" si="11"/>
        <v>2949</v>
      </c>
    </row>
    <row r="131" spans="1:44">
      <c r="A131" s="48" t="s">
        <v>114</v>
      </c>
      <c r="B131" s="48">
        <v>2021010380</v>
      </c>
      <c r="C131" s="48" t="s">
        <v>9</v>
      </c>
      <c r="D131" s="53">
        <f t="shared" ref="D131:AQ131" si="14">D71*D$66</f>
        <v>140</v>
      </c>
      <c r="E131" s="53">
        <f t="shared" si="14"/>
        <v>38.5</v>
      </c>
      <c r="F131" s="53">
        <f t="shared" si="14"/>
        <v>40.5</v>
      </c>
      <c r="G131" s="53">
        <f t="shared" si="14"/>
        <v>234</v>
      </c>
      <c r="H131" s="53">
        <f t="shared" si="14"/>
        <v>258</v>
      </c>
      <c r="I131" s="53">
        <f t="shared" si="14"/>
        <v>210</v>
      </c>
      <c r="J131" s="53">
        <f t="shared" si="14"/>
        <v>0</v>
      </c>
      <c r="K131" s="53">
        <f t="shared" si="14"/>
        <v>238</v>
      </c>
      <c r="L131" s="53">
        <f t="shared" si="14"/>
        <v>0</v>
      </c>
      <c r="M131" s="53">
        <f t="shared" si="14"/>
        <v>269.5</v>
      </c>
      <c r="N131" s="53">
        <f t="shared" si="14"/>
        <v>156</v>
      </c>
      <c r="O131" s="53">
        <f t="shared" si="14"/>
        <v>0</v>
      </c>
      <c r="P131" s="53">
        <f t="shared" si="14"/>
        <v>273</v>
      </c>
      <c r="Q131" s="53">
        <f t="shared" si="14"/>
        <v>219</v>
      </c>
      <c r="R131" s="53">
        <f t="shared" si="14"/>
        <v>186</v>
      </c>
      <c r="S131" s="53">
        <f t="shared" si="14"/>
        <v>148</v>
      </c>
      <c r="T131" s="53">
        <f t="shared" si="14"/>
        <v>158</v>
      </c>
      <c r="U131" s="53">
        <f t="shared" si="14"/>
        <v>243</v>
      </c>
      <c r="V131" s="53">
        <f t="shared" si="14"/>
        <v>140</v>
      </c>
      <c r="W131" s="53">
        <f t="shared" si="14"/>
        <v>0</v>
      </c>
      <c r="X131" s="53">
        <f t="shared" si="14"/>
        <v>0</v>
      </c>
      <c r="Y131" s="53">
        <f t="shared" si="14"/>
        <v>0</v>
      </c>
      <c r="Z131" s="53">
        <f t="shared" si="14"/>
        <v>0</v>
      </c>
      <c r="AA131" s="53">
        <f t="shared" si="14"/>
        <v>0</v>
      </c>
      <c r="AB131" s="53">
        <f t="shared" si="14"/>
        <v>0</v>
      </c>
      <c r="AC131" s="53">
        <f t="shared" si="14"/>
        <v>83</v>
      </c>
      <c r="AD131" s="53">
        <f t="shared" si="14"/>
        <v>0</v>
      </c>
      <c r="AE131" s="53">
        <f t="shared" si="14"/>
        <v>237</v>
      </c>
      <c r="AF131" s="53">
        <f t="shared" si="14"/>
        <v>0</v>
      </c>
      <c r="AG131" s="53">
        <f t="shared" si="14"/>
        <v>0</v>
      </c>
      <c r="AH131" s="53">
        <f t="shared" si="14"/>
        <v>0</v>
      </c>
      <c r="AI131" s="53">
        <f t="shared" si="14"/>
        <v>0</v>
      </c>
      <c r="AJ131" s="53">
        <f t="shared" si="14"/>
        <v>0</v>
      </c>
      <c r="AK131" s="53">
        <f t="shared" si="14"/>
        <v>148</v>
      </c>
      <c r="AL131" s="53">
        <f t="shared" si="14"/>
        <v>0</v>
      </c>
      <c r="AM131" s="53">
        <f t="shared" si="14"/>
        <v>0</v>
      </c>
      <c r="AN131" s="53">
        <f t="shared" si="14"/>
        <v>0</v>
      </c>
      <c r="AO131" s="53">
        <f t="shared" si="14"/>
        <v>0</v>
      </c>
      <c r="AP131" s="53">
        <f t="shared" si="14"/>
        <v>42</v>
      </c>
      <c r="AQ131" s="53">
        <f t="shared" si="14"/>
        <v>0</v>
      </c>
      <c r="AR131" s="53">
        <f t="shared" si="11"/>
        <v>3461.5</v>
      </c>
    </row>
    <row r="132" spans="1:44">
      <c r="A132" s="48" t="s">
        <v>114</v>
      </c>
      <c r="B132" s="48">
        <v>2021010381</v>
      </c>
      <c r="C132" s="48" t="s">
        <v>11</v>
      </c>
      <c r="D132" s="53">
        <f t="shared" ref="D132:AQ132" si="15">D72*D$66</f>
        <v>120</v>
      </c>
      <c r="E132" s="53">
        <f t="shared" si="15"/>
        <v>38</v>
      </c>
      <c r="F132" s="53">
        <f t="shared" si="15"/>
        <v>34</v>
      </c>
      <c r="G132" s="53">
        <f t="shared" si="15"/>
        <v>189</v>
      </c>
      <c r="H132" s="53">
        <f t="shared" si="15"/>
        <v>195</v>
      </c>
      <c r="I132" s="53">
        <f t="shared" si="15"/>
        <v>203</v>
      </c>
      <c r="J132" s="53">
        <f t="shared" si="15"/>
        <v>220.5</v>
      </c>
      <c r="K132" s="53">
        <f t="shared" si="15"/>
        <v>217</v>
      </c>
      <c r="L132" s="53">
        <f t="shared" si="15"/>
        <v>0</v>
      </c>
      <c r="M132" s="53">
        <f t="shared" si="15"/>
        <v>175</v>
      </c>
      <c r="N132" s="53">
        <f t="shared" si="15"/>
        <v>142</v>
      </c>
      <c r="O132" s="53">
        <f t="shared" si="15"/>
        <v>0</v>
      </c>
      <c r="P132" s="53">
        <f t="shared" si="15"/>
        <v>258</v>
      </c>
      <c r="Q132" s="53">
        <f t="shared" si="15"/>
        <v>240</v>
      </c>
      <c r="R132" s="53">
        <f t="shared" si="15"/>
        <v>142</v>
      </c>
      <c r="S132" s="53">
        <f t="shared" si="15"/>
        <v>120</v>
      </c>
      <c r="T132" s="53">
        <f t="shared" si="15"/>
        <v>126</v>
      </c>
      <c r="U132" s="53">
        <f t="shared" si="15"/>
        <v>216</v>
      </c>
      <c r="V132" s="53">
        <f t="shared" si="15"/>
        <v>120</v>
      </c>
      <c r="W132" s="53">
        <f t="shared" si="15"/>
        <v>168</v>
      </c>
      <c r="X132" s="53">
        <f t="shared" si="15"/>
        <v>0</v>
      </c>
      <c r="Y132" s="53">
        <f t="shared" si="15"/>
        <v>0</v>
      </c>
      <c r="Z132" s="53">
        <f t="shared" si="15"/>
        <v>0</v>
      </c>
      <c r="AA132" s="53">
        <f t="shared" si="15"/>
        <v>0</v>
      </c>
      <c r="AB132" s="53">
        <f t="shared" si="15"/>
        <v>0</v>
      </c>
      <c r="AC132" s="53">
        <f t="shared" si="15"/>
        <v>82</v>
      </c>
      <c r="AD132" s="53">
        <f t="shared" si="15"/>
        <v>0</v>
      </c>
      <c r="AE132" s="53">
        <f t="shared" si="15"/>
        <v>0</v>
      </c>
      <c r="AF132" s="53">
        <f t="shared" si="15"/>
        <v>112</v>
      </c>
      <c r="AG132" s="53">
        <f t="shared" si="15"/>
        <v>0</v>
      </c>
      <c r="AH132" s="53">
        <f t="shared" si="15"/>
        <v>0</v>
      </c>
      <c r="AI132" s="53">
        <f t="shared" si="15"/>
        <v>0</v>
      </c>
      <c r="AJ132" s="53">
        <f t="shared" si="15"/>
        <v>0</v>
      </c>
      <c r="AK132" s="53">
        <f t="shared" si="15"/>
        <v>130</v>
      </c>
      <c r="AL132" s="53">
        <f t="shared" si="15"/>
        <v>0</v>
      </c>
      <c r="AM132" s="53">
        <f t="shared" si="15"/>
        <v>0</v>
      </c>
      <c r="AN132" s="53">
        <f t="shared" si="15"/>
        <v>0</v>
      </c>
      <c r="AO132" s="53">
        <f t="shared" si="15"/>
        <v>0</v>
      </c>
      <c r="AP132" s="53">
        <f t="shared" si="15"/>
        <v>41.5</v>
      </c>
      <c r="AQ132" s="53">
        <f t="shared" si="15"/>
        <v>0</v>
      </c>
      <c r="AR132" s="53">
        <f t="shared" si="11"/>
        <v>3289</v>
      </c>
    </row>
    <row r="133" spans="1:44">
      <c r="A133" s="48" t="s">
        <v>114</v>
      </c>
      <c r="B133" s="48">
        <v>2021010382</v>
      </c>
      <c r="C133" s="48" t="s">
        <v>13</v>
      </c>
      <c r="D133" s="53">
        <f t="shared" ref="D133:AQ133" si="16">D73*D$66</f>
        <v>120</v>
      </c>
      <c r="E133" s="53">
        <f t="shared" si="16"/>
        <v>40.5</v>
      </c>
      <c r="F133" s="53">
        <f t="shared" si="16"/>
        <v>35.5</v>
      </c>
      <c r="G133" s="53">
        <f t="shared" si="16"/>
        <v>252</v>
      </c>
      <c r="H133" s="53">
        <f t="shared" si="16"/>
        <v>231</v>
      </c>
      <c r="I133" s="53">
        <f t="shared" si="16"/>
        <v>213.5</v>
      </c>
      <c r="J133" s="53">
        <f t="shared" si="16"/>
        <v>0</v>
      </c>
      <c r="K133" s="53">
        <f t="shared" si="16"/>
        <v>220.5</v>
      </c>
      <c r="L133" s="53">
        <f t="shared" si="16"/>
        <v>0</v>
      </c>
      <c r="M133" s="53">
        <f t="shared" si="16"/>
        <v>210</v>
      </c>
      <c r="N133" s="53">
        <f t="shared" si="16"/>
        <v>162</v>
      </c>
      <c r="O133" s="53">
        <f t="shared" si="16"/>
        <v>0</v>
      </c>
      <c r="P133" s="53">
        <f t="shared" si="16"/>
        <v>270</v>
      </c>
      <c r="Q133" s="53">
        <f t="shared" si="16"/>
        <v>228</v>
      </c>
      <c r="R133" s="53">
        <f t="shared" si="16"/>
        <v>154</v>
      </c>
      <c r="S133" s="53">
        <f t="shared" si="16"/>
        <v>124</v>
      </c>
      <c r="T133" s="53">
        <f t="shared" si="16"/>
        <v>140</v>
      </c>
      <c r="U133" s="53">
        <f t="shared" si="16"/>
        <v>207</v>
      </c>
      <c r="V133" s="53">
        <f t="shared" si="16"/>
        <v>120</v>
      </c>
      <c r="W133" s="53">
        <f t="shared" si="16"/>
        <v>168</v>
      </c>
      <c r="X133" s="53">
        <f t="shared" si="16"/>
        <v>0</v>
      </c>
      <c r="Y133" s="53">
        <f t="shared" si="16"/>
        <v>0</v>
      </c>
      <c r="Z133" s="53">
        <f t="shared" si="16"/>
        <v>0</v>
      </c>
      <c r="AA133" s="53">
        <f t="shared" si="16"/>
        <v>0</v>
      </c>
      <c r="AB133" s="53">
        <f t="shared" si="16"/>
        <v>0</v>
      </c>
      <c r="AC133" s="53">
        <f t="shared" si="16"/>
        <v>80</v>
      </c>
      <c r="AD133" s="53">
        <f t="shared" si="16"/>
        <v>0</v>
      </c>
      <c r="AE133" s="53">
        <f t="shared" si="16"/>
        <v>0</v>
      </c>
      <c r="AF133" s="53">
        <f t="shared" si="16"/>
        <v>0</v>
      </c>
      <c r="AG133" s="53">
        <f t="shared" si="16"/>
        <v>0</v>
      </c>
      <c r="AH133" s="53">
        <f t="shared" si="16"/>
        <v>0</v>
      </c>
      <c r="AI133" s="53">
        <f t="shared" si="16"/>
        <v>0</v>
      </c>
      <c r="AJ133" s="53">
        <f t="shared" si="16"/>
        <v>0</v>
      </c>
      <c r="AK133" s="53">
        <f t="shared" si="16"/>
        <v>132</v>
      </c>
      <c r="AL133" s="53">
        <f t="shared" si="16"/>
        <v>0</v>
      </c>
      <c r="AM133" s="53">
        <f t="shared" si="16"/>
        <v>0</v>
      </c>
      <c r="AN133" s="53">
        <f t="shared" si="16"/>
        <v>0</v>
      </c>
      <c r="AO133" s="53">
        <f t="shared" si="16"/>
        <v>0</v>
      </c>
      <c r="AP133" s="53">
        <f t="shared" si="16"/>
        <v>43.5</v>
      </c>
      <c r="AQ133" s="53">
        <f t="shared" si="16"/>
        <v>0</v>
      </c>
      <c r="AR133" s="53">
        <f t="shared" si="11"/>
        <v>3151.5</v>
      </c>
    </row>
    <row r="134" spans="1:44">
      <c r="A134" s="48" t="s">
        <v>114</v>
      </c>
      <c r="B134" s="48">
        <v>2021010387</v>
      </c>
      <c r="C134" s="48" t="s">
        <v>15</v>
      </c>
      <c r="D134" s="53">
        <f t="shared" ref="D134:AQ134" si="17">D74*D$66</f>
        <v>120</v>
      </c>
      <c r="E134" s="53">
        <f t="shared" si="17"/>
        <v>37</v>
      </c>
      <c r="F134" s="53">
        <f t="shared" si="17"/>
        <v>35</v>
      </c>
      <c r="G134" s="53">
        <f t="shared" si="17"/>
        <v>234</v>
      </c>
      <c r="H134" s="53">
        <f t="shared" si="17"/>
        <v>201</v>
      </c>
      <c r="I134" s="53">
        <f t="shared" si="17"/>
        <v>213.5</v>
      </c>
      <c r="J134" s="53">
        <f t="shared" si="17"/>
        <v>252</v>
      </c>
      <c r="K134" s="53">
        <f t="shared" si="17"/>
        <v>213.5</v>
      </c>
      <c r="L134" s="53">
        <f t="shared" si="17"/>
        <v>0</v>
      </c>
      <c r="M134" s="53">
        <f t="shared" si="17"/>
        <v>213.5</v>
      </c>
      <c r="N134" s="53">
        <f t="shared" si="17"/>
        <v>154</v>
      </c>
      <c r="O134" s="53">
        <f t="shared" si="17"/>
        <v>0</v>
      </c>
      <c r="P134" s="53">
        <f t="shared" si="17"/>
        <v>249</v>
      </c>
      <c r="Q134" s="53">
        <f t="shared" si="17"/>
        <v>240</v>
      </c>
      <c r="R134" s="53">
        <f t="shared" si="17"/>
        <v>136</v>
      </c>
      <c r="S134" s="53">
        <f t="shared" si="17"/>
        <v>120</v>
      </c>
      <c r="T134" s="53">
        <f t="shared" si="17"/>
        <v>126</v>
      </c>
      <c r="U134" s="53">
        <f t="shared" si="17"/>
        <v>210</v>
      </c>
      <c r="V134" s="53">
        <f t="shared" si="17"/>
        <v>122</v>
      </c>
      <c r="W134" s="53">
        <f t="shared" si="17"/>
        <v>0</v>
      </c>
      <c r="X134" s="53">
        <f t="shared" si="17"/>
        <v>0</v>
      </c>
      <c r="Y134" s="53">
        <f t="shared" si="17"/>
        <v>0</v>
      </c>
      <c r="Z134" s="53">
        <f t="shared" si="17"/>
        <v>315</v>
      </c>
      <c r="AA134" s="53">
        <f t="shared" si="17"/>
        <v>158</v>
      </c>
      <c r="AB134" s="53">
        <f t="shared" si="17"/>
        <v>0</v>
      </c>
      <c r="AC134" s="53">
        <f t="shared" si="17"/>
        <v>78</v>
      </c>
      <c r="AD134" s="53">
        <f t="shared" si="17"/>
        <v>0</v>
      </c>
      <c r="AE134" s="53">
        <f t="shared" si="17"/>
        <v>183</v>
      </c>
      <c r="AF134" s="53">
        <f t="shared" si="17"/>
        <v>0</v>
      </c>
      <c r="AG134" s="53">
        <f t="shared" si="17"/>
        <v>0</v>
      </c>
      <c r="AH134" s="53">
        <f t="shared" si="17"/>
        <v>0</v>
      </c>
      <c r="AI134" s="53">
        <f t="shared" si="17"/>
        <v>160</v>
      </c>
      <c r="AJ134" s="53">
        <f t="shared" si="17"/>
        <v>0</v>
      </c>
      <c r="AK134" s="53">
        <f t="shared" si="17"/>
        <v>122</v>
      </c>
      <c r="AL134" s="53">
        <f t="shared" si="17"/>
        <v>0</v>
      </c>
      <c r="AM134" s="53">
        <f t="shared" si="17"/>
        <v>0</v>
      </c>
      <c r="AN134" s="53">
        <f t="shared" si="17"/>
        <v>0</v>
      </c>
      <c r="AO134" s="53">
        <f t="shared" si="17"/>
        <v>0</v>
      </c>
      <c r="AP134" s="53">
        <f t="shared" si="17"/>
        <v>42.5</v>
      </c>
      <c r="AQ134" s="53">
        <f t="shared" si="17"/>
        <v>0</v>
      </c>
      <c r="AR134" s="53">
        <f t="shared" si="11"/>
        <v>3935</v>
      </c>
    </row>
    <row r="135" spans="1:44">
      <c r="A135" s="48" t="s">
        <v>114</v>
      </c>
      <c r="B135" s="48">
        <v>2021010389</v>
      </c>
      <c r="C135" s="48" t="s">
        <v>17</v>
      </c>
      <c r="D135" s="53">
        <f t="shared" ref="D135:AQ135" si="18">D75*D$66</f>
        <v>120</v>
      </c>
      <c r="E135" s="53">
        <f t="shared" si="18"/>
        <v>40</v>
      </c>
      <c r="F135" s="53">
        <f t="shared" si="18"/>
        <v>41</v>
      </c>
      <c r="G135" s="53">
        <f t="shared" si="18"/>
        <v>246</v>
      </c>
      <c r="H135" s="53">
        <f t="shared" si="18"/>
        <v>213</v>
      </c>
      <c r="I135" s="53">
        <f t="shared" si="18"/>
        <v>234.5</v>
      </c>
      <c r="J135" s="53">
        <f t="shared" si="18"/>
        <v>0</v>
      </c>
      <c r="K135" s="53">
        <f t="shared" si="18"/>
        <v>171.5</v>
      </c>
      <c r="L135" s="53">
        <f t="shared" si="18"/>
        <v>0</v>
      </c>
      <c r="M135" s="53">
        <f t="shared" si="18"/>
        <v>210</v>
      </c>
      <c r="N135" s="53">
        <f t="shared" si="18"/>
        <v>162</v>
      </c>
      <c r="O135" s="53">
        <f t="shared" si="18"/>
        <v>0</v>
      </c>
      <c r="P135" s="53">
        <f t="shared" si="18"/>
        <v>240</v>
      </c>
      <c r="Q135" s="53">
        <f t="shared" si="18"/>
        <v>258</v>
      </c>
      <c r="R135" s="53">
        <f t="shared" si="18"/>
        <v>148</v>
      </c>
      <c r="S135" s="53">
        <f t="shared" si="18"/>
        <v>150</v>
      </c>
      <c r="T135" s="53">
        <f t="shared" si="18"/>
        <v>132</v>
      </c>
      <c r="U135" s="53">
        <f t="shared" si="18"/>
        <v>225</v>
      </c>
      <c r="V135" s="53">
        <f t="shared" si="18"/>
        <v>120</v>
      </c>
      <c r="W135" s="53">
        <f t="shared" si="18"/>
        <v>0</v>
      </c>
      <c r="X135" s="53">
        <f t="shared" si="18"/>
        <v>0</v>
      </c>
      <c r="Y135" s="53">
        <f t="shared" si="18"/>
        <v>0</v>
      </c>
      <c r="Z135" s="53">
        <f t="shared" si="18"/>
        <v>0</v>
      </c>
      <c r="AA135" s="53">
        <f t="shared" si="18"/>
        <v>0</v>
      </c>
      <c r="AB135" s="53">
        <f t="shared" si="18"/>
        <v>0</v>
      </c>
      <c r="AC135" s="53">
        <f t="shared" si="18"/>
        <v>75</v>
      </c>
      <c r="AD135" s="53">
        <f t="shared" si="18"/>
        <v>213</v>
      </c>
      <c r="AE135" s="53">
        <f t="shared" si="18"/>
        <v>0</v>
      </c>
      <c r="AF135" s="53">
        <f t="shared" si="18"/>
        <v>0</v>
      </c>
      <c r="AG135" s="53">
        <f t="shared" si="18"/>
        <v>0</v>
      </c>
      <c r="AH135" s="53">
        <f t="shared" si="18"/>
        <v>0</v>
      </c>
      <c r="AI135" s="53">
        <f t="shared" si="18"/>
        <v>144</v>
      </c>
      <c r="AJ135" s="53">
        <f t="shared" si="18"/>
        <v>0</v>
      </c>
      <c r="AK135" s="53">
        <f t="shared" si="18"/>
        <v>152</v>
      </c>
      <c r="AL135" s="53">
        <f t="shared" si="18"/>
        <v>0</v>
      </c>
      <c r="AM135" s="53">
        <f t="shared" si="18"/>
        <v>0</v>
      </c>
      <c r="AN135" s="53">
        <f t="shared" si="18"/>
        <v>0</v>
      </c>
      <c r="AO135" s="53">
        <f t="shared" si="18"/>
        <v>0</v>
      </c>
      <c r="AP135" s="53">
        <f t="shared" si="18"/>
        <v>42</v>
      </c>
      <c r="AQ135" s="53">
        <f t="shared" si="18"/>
        <v>0</v>
      </c>
      <c r="AR135" s="53">
        <f t="shared" si="11"/>
        <v>3337</v>
      </c>
    </row>
    <row r="136" spans="1:44">
      <c r="A136" s="48" t="s">
        <v>114</v>
      </c>
      <c r="B136" s="48">
        <v>2021010392</v>
      </c>
      <c r="C136" s="48" t="s">
        <v>19</v>
      </c>
      <c r="D136" s="53">
        <f t="shared" ref="D136:AQ136" si="19">D76*D$66</f>
        <v>120</v>
      </c>
      <c r="E136" s="53">
        <f t="shared" si="19"/>
        <v>38</v>
      </c>
      <c r="F136" s="53">
        <f t="shared" si="19"/>
        <v>35.5</v>
      </c>
      <c r="G136" s="53">
        <f t="shared" si="19"/>
        <v>183</v>
      </c>
      <c r="H136" s="53">
        <f t="shared" si="19"/>
        <v>198</v>
      </c>
      <c r="I136" s="53">
        <f t="shared" si="19"/>
        <v>171.5</v>
      </c>
      <c r="J136" s="53">
        <f t="shared" si="19"/>
        <v>234.5</v>
      </c>
      <c r="K136" s="53">
        <f t="shared" si="19"/>
        <v>66.5</v>
      </c>
      <c r="L136" s="53">
        <f t="shared" si="19"/>
        <v>0</v>
      </c>
      <c r="M136" s="53">
        <f t="shared" si="19"/>
        <v>210</v>
      </c>
      <c r="N136" s="53">
        <f t="shared" si="19"/>
        <v>132</v>
      </c>
      <c r="O136" s="53">
        <f t="shared" si="19"/>
        <v>0</v>
      </c>
      <c r="P136" s="53">
        <f t="shared" si="19"/>
        <v>228</v>
      </c>
      <c r="Q136" s="53">
        <f t="shared" si="19"/>
        <v>243</v>
      </c>
      <c r="R136" s="53">
        <f t="shared" si="19"/>
        <v>156</v>
      </c>
      <c r="S136" s="53">
        <f t="shared" si="19"/>
        <v>120</v>
      </c>
      <c r="T136" s="53">
        <f t="shared" si="19"/>
        <v>134</v>
      </c>
      <c r="U136" s="53">
        <f t="shared" si="19"/>
        <v>219</v>
      </c>
      <c r="V136" s="53">
        <f t="shared" si="19"/>
        <v>120</v>
      </c>
      <c r="W136" s="53">
        <f t="shared" si="19"/>
        <v>138</v>
      </c>
      <c r="X136" s="53">
        <f t="shared" si="19"/>
        <v>0</v>
      </c>
      <c r="Y136" s="53">
        <f t="shared" si="19"/>
        <v>0</v>
      </c>
      <c r="Z136" s="53">
        <f t="shared" si="19"/>
        <v>0</v>
      </c>
      <c r="AA136" s="53">
        <f t="shared" si="19"/>
        <v>0</v>
      </c>
      <c r="AB136" s="53">
        <f t="shared" si="19"/>
        <v>0</v>
      </c>
      <c r="AC136" s="53">
        <f t="shared" si="19"/>
        <v>75</v>
      </c>
      <c r="AD136" s="53">
        <f t="shared" si="19"/>
        <v>0</v>
      </c>
      <c r="AE136" s="53">
        <f t="shared" si="19"/>
        <v>165</v>
      </c>
      <c r="AF136" s="53">
        <f t="shared" si="19"/>
        <v>0</v>
      </c>
      <c r="AG136" s="53">
        <f t="shared" si="19"/>
        <v>0</v>
      </c>
      <c r="AH136" s="53">
        <f t="shared" si="19"/>
        <v>0</v>
      </c>
      <c r="AI136" s="53">
        <f t="shared" si="19"/>
        <v>50</v>
      </c>
      <c r="AJ136" s="53">
        <f t="shared" si="19"/>
        <v>0</v>
      </c>
      <c r="AK136" s="53">
        <f t="shared" si="19"/>
        <v>122</v>
      </c>
      <c r="AL136" s="53">
        <f t="shared" si="19"/>
        <v>0</v>
      </c>
      <c r="AM136" s="53">
        <f t="shared" si="19"/>
        <v>0</v>
      </c>
      <c r="AN136" s="53">
        <f t="shared" si="19"/>
        <v>0</v>
      </c>
      <c r="AO136" s="53">
        <f t="shared" si="19"/>
        <v>0</v>
      </c>
      <c r="AP136" s="53">
        <f t="shared" si="19"/>
        <v>39.5</v>
      </c>
      <c r="AQ136" s="53">
        <f t="shared" si="19"/>
        <v>0</v>
      </c>
      <c r="AR136" s="53">
        <f t="shared" si="11"/>
        <v>3198.5</v>
      </c>
    </row>
    <row r="137" spans="1:44">
      <c r="A137" s="48" t="s">
        <v>114</v>
      </c>
      <c r="B137" s="48">
        <v>2021010393</v>
      </c>
      <c r="C137" s="48" t="s">
        <v>21</v>
      </c>
      <c r="D137" s="53">
        <f t="shared" ref="D137:AQ137" si="20">D77*D$66</f>
        <v>98</v>
      </c>
      <c r="E137" s="53">
        <f t="shared" si="20"/>
        <v>35.5</v>
      </c>
      <c r="F137" s="53">
        <f t="shared" si="20"/>
        <v>37.5</v>
      </c>
      <c r="G137" s="53">
        <f t="shared" si="20"/>
        <v>228</v>
      </c>
      <c r="H137" s="53">
        <f t="shared" si="20"/>
        <v>237</v>
      </c>
      <c r="I137" s="53">
        <f t="shared" si="20"/>
        <v>217</v>
      </c>
      <c r="J137" s="53">
        <f t="shared" si="20"/>
        <v>0</v>
      </c>
      <c r="K137" s="53">
        <f t="shared" si="20"/>
        <v>210</v>
      </c>
      <c r="L137" s="53">
        <f t="shared" si="20"/>
        <v>0</v>
      </c>
      <c r="M137" s="53">
        <f t="shared" si="20"/>
        <v>210</v>
      </c>
      <c r="N137" s="53">
        <f t="shared" si="20"/>
        <v>162</v>
      </c>
      <c r="O137" s="53">
        <f t="shared" si="20"/>
        <v>0</v>
      </c>
      <c r="P137" s="53">
        <f t="shared" si="20"/>
        <v>234</v>
      </c>
      <c r="Q137" s="53">
        <f t="shared" si="20"/>
        <v>234</v>
      </c>
      <c r="R137" s="53">
        <f t="shared" si="20"/>
        <v>160</v>
      </c>
      <c r="S137" s="53">
        <f t="shared" si="20"/>
        <v>120</v>
      </c>
      <c r="T137" s="53">
        <f t="shared" si="20"/>
        <v>142</v>
      </c>
      <c r="U137" s="53">
        <f t="shared" si="20"/>
        <v>222</v>
      </c>
      <c r="V137" s="53">
        <f t="shared" si="20"/>
        <v>140</v>
      </c>
      <c r="W137" s="53">
        <f t="shared" si="20"/>
        <v>180</v>
      </c>
      <c r="X137" s="53">
        <f t="shared" si="20"/>
        <v>0</v>
      </c>
      <c r="Y137" s="53">
        <f t="shared" si="20"/>
        <v>0</v>
      </c>
      <c r="Z137" s="53">
        <f t="shared" si="20"/>
        <v>0</v>
      </c>
      <c r="AA137" s="53">
        <f t="shared" si="20"/>
        <v>0</v>
      </c>
      <c r="AB137" s="53">
        <f t="shared" si="20"/>
        <v>0</v>
      </c>
      <c r="AC137" s="53">
        <f t="shared" si="20"/>
        <v>78</v>
      </c>
      <c r="AD137" s="53">
        <f t="shared" si="20"/>
        <v>0</v>
      </c>
      <c r="AE137" s="53">
        <f t="shared" si="20"/>
        <v>0</v>
      </c>
      <c r="AF137" s="53">
        <f t="shared" si="20"/>
        <v>0</v>
      </c>
      <c r="AG137" s="53">
        <f t="shared" si="20"/>
        <v>0</v>
      </c>
      <c r="AH137" s="53">
        <f t="shared" si="20"/>
        <v>0</v>
      </c>
      <c r="AI137" s="53">
        <f t="shared" si="20"/>
        <v>158</v>
      </c>
      <c r="AJ137" s="53">
        <f t="shared" si="20"/>
        <v>0</v>
      </c>
      <c r="AK137" s="53">
        <f t="shared" si="20"/>
        <v>124</v>
      </c>
      <c r="AL137" s="53">
        <f t="shared" si="20"/>
        <v>0</v>
      </c>
      <c r="AM137" s="53">
        <f t="shared" si="20"/>
        <v>0</v>
      </c>
      <c r="AN137" s="53">
        <f t="shared" si="20"/>
        <v>0</v>
      </c>
      <c r="AO137" s="53">
        <f t="shared" si="20"/>
        <v>0</v>
      </c>
      <c r="AP137" s="53">
        <f t="shared" si="20"/>
        <v>41</v>
      </c>
      <c r="AQ137" s="53">
        <f t="shared" si="20"/>
        <v>0</v>
      </c>
      <c r="AR137" s="53">
        <f t="shared" si="11"/>
        <v>3268</v>
      </c>
    </row>
    <row r="138" spans="1:44">
      <c r="A138" s="48" t="s">
        <v>114</v>
      </c>
      <c r="B138" s="48">
        <v>2021010428</v>
      </c>
      <c r="C138" s="48" t="s">
        <v>23</v>
      </c>
      <c r="D138" s="53">
        <f t="shared" ref="D138:AQ138" si="21">D78*D$66</f>
        <v>160</v>
      </c>
      <c r="E138" s="53">
        <f t="shared" si="21"/>
        <v>41</v>
      </c>
      <c r="F138" s="53">
        <f t="shared" si="21"/>
        <v>43.5</v>
      </c>
      <c r="G138" s="53">
        <f t="shared" si="21"/>
        <v>264</v>
      </c>
      <c r="H138" s="53">
        <f t="shared" si="21"/>
        <v>258</v>
      </c>
      <c r="I138" s="53">
        <f t="shared" si="21"/>
        <v>245</v>
      </c>
      <c r="J138" s="53">
        <f t="shared" si="21"/>
        <v>0</v>
      </c>
      <c r="K138" s="53">
        <f t="shared" si="21"/>
        <v>280</v>
      </c>
      <c r="L138" s="53">
        <f t="shared" si="21"/>
        <v>0</v>
      </c>
      <c r="M138" s="53">
        <f t="shared" si="21"/>
        <v>234.5</v>
      </c>
      <c r="N138" s="53">
        <f t="shared" si="21"/>
        <v>174</v>
      </c>
      <c r="O138" s="53">
        <f t="shared" si="21"/>
        <v>0</v>
      </c>
      <c r="P138" s="53">
        <f t="shared" si="21"/>
        <v>276</v>
      </c>
      <c r="Q138" s="53">
        <f t="shared" si="21"/>
        <v>246</v>
      </c>
      <c r="R138" s="53">
        <f t="shared" si="21"/>
        <v>176</v>
      </c>
      <c r="S138" s="53">
        <f t="shared" si="21"/>
        <v>158</v>
      </c>
      <c r="T138" s="53">
        <f t="shared" si="21"/>
        <v>156</v>
      </c>
      <c r="U138" s="53">
        <f t="shared" si="21"/>
        <v>237</v>
      </c>
      <c r="V138" s="53">
        <f t="shared" si="21"/>
        <v>124</v>
      </c>
      <c r="W138" s="53">
        <f t="shared" si="21"/>
        <v>0</v>
      </c>
      <c r="X138" s="53">
        <f t="shared" si="21"/>
        <v>0</v>
      </c>
      <c r="Y138" s="53">
        <f t="shared" si="21"/>
        <v>0</v>
      </c>
      <c r="Z138" s="53">
        <f t="shared" si="21"/>
        <v>0</v>
      </c>
      <c r="AA138" s="53">
        <f t="shared" si="21"/>
        <v>0</v>
      </c>
      <c r="AB138" s="53">
        <f t="shared" si="21"/>
        <v>0</v>
      </c>
      <c r="AC138" s="53">
        <f t="shared" si="21"/>
        <v>88</v>
      </c>
      <c r="AD138" s="53">
        <f t="shared" si="21"/>
        <v>0</v>
      </c>
      <c r="AE138" s="53">
        <f t="shared" si="21"/>
        <v>0</v>
      </c>
      <c r="AF138" s="53">
        <f t="shared" si="21"/>
        <v>0</v>
      </c>
      <c r="AG138" s="53">
        <f t="shared" si="21"/>
        <v>0</v>
      </c>
      <c r="AH138" s="53">
        <f t="shared" si="21"/>
        <v>0</v>
      </c>
      <c r="AI138" s="53">
        <f t="shared" si="21"/>
        <v>178</v>
      </c>
      <c r="AJ138" s="53">
        <f t="shared" si="21"/>
        <v>0</v>
      </c>
      <c r="AK138" s="53">
        <f t="shared" si="21"/>
        <v>170</v>
      </c>
      <c r="AL138" s="53">
        <f t="shared" si="21"/>
        <v>0</v>
      </c>
      <c r="AM138" s="53">
        <f t="shared" si="21"/>
        <v>0</v>
      </c>
      <c r="AN138" s="53">
        <f t="shared" si="21"/>
        <v>0</v>
      </c>
      <c r="AO138" s="53">
        <f t="shared" si="21"/>
        <v>0</v>
      </c>
      <c r="AP138" s="53">
        <f t="shared" si="21"/>
        <v>40.5</v>
      </c>
      <c r="AQ138" s="53">
        <f t="shared" si="21"/>
        <v>0</v>
      </c>
      <c r="AR138" s="53">
        <f t="shared" si="11"/>
        <v>3549.5</v>
      </c>
    </row>
    <row r="139" spans="1:44">
      <c r="A139" s="48" t="s">
        <v>114</v>
      </c>
      <c r="B139" s="48">
        <v>2021010431</v>
      </c>
      <c r="C139" s="48" t="s">
        <v>25</v>
      </c>
      <c r="D139" s="53">
        <f t="shared" ref="D139:AQ139" si="22">D79*D$66</f>
        <v>166</v>
      </c>
      <c r="E139" s="53">
        <f t="shared" si="22"/>
        <v>38</v>
      </c>
      <c r="F139" s="53">
        <f t="shared" si="22"/>
        <v>42.5</v>
      </c>
      <c r="G139" s="53">
        <f t="shared" si="22"/>
        <v>219</v>
      </c>
      <c r="H139" s="53">
        <f t="shared" si="22"/>
        <v>279</v>
      </c>
      <c r="I139" s="53">
        <f t="shared" si="22"/>
        <v>252</v>
      </c>
      <c r="J139" s="53">
        <f t="shared" si="22"/>
        <v>0</v>
      </c>
      <c r="K139" s="53">
        <f t="shared" si="22"/>
        <v>294</v>
      </c>
      <c r="L139" s="53">
        <f t="shared" si="22"/>
        <v>0</v>
      </c>
      <c r="M139" s="53">
        <f t="shared" si="22"/>
        <v>273</v>
      </c>
      <c r="N139" s="53">
        <f t="shared" si="22"/>
        <v>176</v>
      </c>
      <c r="O139" s="53">
        <f t="shared" si="22"/>
        <v>0</v>
      </c>
      <c r="P139" s="53">
        <f t="shared" si="22"/>
        <v>273</v>
      </c>
      <c r="Q139" s="53">
        <f t="shared" si="22"/>
        <v>282</v>
      </c>
      <c r="R139" s="53">
        <f t="shared" si="22"/>
        <v>190</v>
      </c>
      <c r="S139" s="53">
        <f t="shared" si="22"/>
        <v>182</v>
      </c>
      <c r="T139" s="53">
        <f t="shared" si="22"/>
        <v>166</v>
      </c>
      <c r="U139" s="53">
        <f t="shared" si="22"/>
        <v>243</v>
      </c>
      <c r="V139" s="53">
        <f t="shared" si="22"/>
        <v>146</v>
      </c>
      <c r="W139" s="53">
        <f t="shared" si="22"/>
        <v>0</v>
      </c>
      <c r="X139" s="53">
        <f t="shared" si="22"/>
        <v>0</v>
      </c>
      <c r="Y139" s="53">
        <f t="shared" si="22"/>
        <v>0</v>
      </c>
      <c r="Z139" s="53">
        <f t="shared" si="22"/>
        <v>0</v>
      </c>
      <c r="AA139" s="53">
        <f t="shared" si="22"/>
        <v>0</v>
      </c>
      <c r="AB139" s="53">
        <f t="shared" si="22"/>
        <v>0</v>
      </c>
      <c r="AC139" s="53">
        <f t="shared" si="22"/>
        <v>87</v>
      </c>
      <c r="AD139" s="53">
        <f t="shared" si="22"/>
        <v>0</v>
      </c>
      <c r="AE139" s="53">
        <f t="shared" si="22"/>
        <v>0</v>
      </c>
      <c r="AF139" s="53">
        <f t="shared" si="22"/>
        <v>0</v>
      </c>
      <c r="AG139" s="53">
        <f t="shared" si="22"/>
        <v>0</v>
      </c>
      <c r="AH139" s="53">
        <f t="shared" si="22"/>
        <v>0</v>
      </c>
      <c r="AI139" s="53">
        <f t="shared" si="22"/>
        <v>0</v>
      </c>
      <c r="AJ139" s="53">
        <f t="shared" si="22"/>
        <v>0</v>
      </c>
      <c r="AK139" s="53">
        <f t="shared" si="22"/>
        <v>168</v>
      </c>
      <c r="AL139" s="53">
        <f t="shared" si="22"/>
        <v>0</v>
      </c>
      <c r="AM139" s="53">
        <f t="shared" si="22"/>
        <v>0</v>
      </c>
      <c r="AN139" s="53">
        <f t="shared" si="22"/>
        <v>0</v>
      </c>
      <c r="AO139" s="53">
        <f t="shared" si="22"/>
        <v>0</v>
      </c>
      <c r="AP139" s="53">
        <f t="shared" si="22"/>
        <v>0</v>
      </c>
      <c r="AQ139" s="53">
        <f t="shared" si="22"/>
        <v>0</v>
      </c>
      <c r="AR139" s="53">
        <f t="shared" si="11"/>
        <v>3476.5</v>
      </c>
    </row>
    <row r="140" spans="1:44">
      <c r="A140" s="48" t="s">
        <v>114</v>
      </c>
      <c r="B140" s="48">
        <v>2021010432</v>
      </c>
      <c r="C140" s="48" t="s">
        <v>27</v>
      </c>
      <c r="D140" s="53">
        <f t="shared" ref="D140:AQ140" si="23">D80*D$66</f>
        <v>150</v>
      </c>
      <c r="E140" s="53">
        <f t="shared" si="23"/>
        <v>38.5</v>
      </c>
      <c r="F140" s="53">
        <f t="shared" si="23"/>
        <v>42.5</v>
      </c>
      <c r="G140" s="53">
        <f t="shared" si="23"/>
        <v>273</v>
      </c>
      <c r="H140" s="53">
        <f t="shared" si="23"/>
        <v>255</v>
      </c>
      <c r="I140" s="53">
        <f t="shared" si="23"/>
        <v>259</v>
      </c>
      <c r="J140" s="53">
        <f t="shared" si="23"/>
        <v>0</v>
      </c>
      <c r="K140" s="53">
        <f t="shared" si="23"/>
        <v>280</v>
      </c>
      <c r="L140" s="53">
        <f t="shared" si="23"/>
        <v>0</v>
      </c>
      <c r="M140" s="53">
        <f t="shared" si="23"/>
        <v>245</v>
      </c>
      <c r="N140" s="53">
        <f t="shared" si="23"/>
        <v>160</v>
      </c>
      <c r="O140" s="53">
        <f t="shared" si="23"/>
        <v>0</v>
      </c>
      <c r="P140" s="53">
        <f t="shared" si="23"/>
        <v>270</v>
      </c>
      <c r="Q140" s="53">
        <f t="shared" si="23"/>
        <v>246</v>
      </c>
      <c r="R140" s="53">
        <f t="shared" si="23"/>
        <v>182</v>
      </c>
      <c r="S140" s="53">
        <f t="shared" si="23"/>
        <v>148</v>
      </c>
      <c r="T140" s="53">
        <f t="shared" si="23"/>
        <v>142</v>
      </c>
      <c r="U140" s="53">
        <f t="shared" si="23"/>
        <v>201</v>
      </c>
      <c r="V140" s="53">
        <f t="shared" si="23"/>
        <v>142</v>
      </c>
      <c r="W140" s="53">
        <f t="shared" si="23"/>
        <v>222</v>
      </c>
      <c r="X140" s="53">
        <f t="shared" si="23"/>
        <v>0</v>
      </c>
      <c r="Y140" s="53">
        <f t="shared" si="23"/>
        <v>0</v>
      </c>
      <c r="Z140" s="53">
        <f t="shared" si="23"/>
        <v>0</v>
      </c>
      <c r="AA140" s="53">
        <f t="shared" si="23"/>
        <v>158</v>
      </c>
      <c r="AB140" s="53">
        <f t="shared" si="23"/>
        <v>0</v>
      </c>
      <c r="AC140" s="53">
        <f t="shared" si="23"/>
        <v>83</v>
      </c>
      <c r="AD140" s="53">
        <f t="shared" si="23"/>
        <v>0</v>
      </c>
      <c r="AE140" s="53">
        <f t="shared" si="23"/>
        <v>0</v>
      </c>
      <c r="AF140" s="53">
        <f t="shared" si="23"/>
        <v>0</v>
      </c>
      <c r="AG140" s="53">
        <f t="shared" si="23"/>
        <v>0</v>
      </c>
      <c r="AH140" s="53">
        <f t="shared" si="23"/>
        <v>0</v>
      </c>
      <c r="AI140" s="53">
        <f t="shared" si="23"/>
        <v>0</v>
      </c>
      <c r="AJ140" s="53">
        <f t="shared" si="23"/>
        <v>0</v>
      </c>
      <c r="AK140" s="53">
        <f t="shared" si="23"/>
        <v>158</v>
      </c>
      <c r="AL140" s="53">
        <f t="shared" si="23"/>
        <v>0</v>
      </c>
      <c r="AM140" s="53">
        <f t="shared" si="23"/>
        <v>0</v>
      </c>
      <c r="AN140" s="53">
        <f t="shared" si="23"/>
        <v>0</v>
      </c>
      <c r="AO140" s="53">
        <f t="shared" si="23"/>
        <v>0</v>
      </c>
      <c r="AP140" s="53">
        <f t="shared" si="23"/>
        <v>44.5</v>
      </c>
      <c r="AQ140" s="53">
        <f t="shared" si="23"/>
        <v>0</v>
      </c>
      <c r="AR140" s="53">
        <f t="shared" si="11"/>
        <v>3699.5</v>
      </c>
    </row>
    <row r="141" spans="1:44">
      <c r="A141" s="48" t="s">
        <v>114</v>
      </c>
      <c r="B141" s="48">
        <v>2021010433</v>
      </c>
      <c r="C141" s="48" t="s">
        <v>29</v>
      </c>
      <c r="D141" s="53">
        <f t="shared" ref="D141:AQ141" si="24">D81*D$66</f>
        <v>76</v>
      </c>
      <c r="E141" s="53">
        <f t="shared" si="24"/>
        <v>37.5</v>
      </c>
      <c r="F141" s="53">
        <f t="shared" si="24"/>
        <v>36.5</v>
      </c>
      <c r="G141" s="53">
        <f t="shared" si="24"/>
        <v>210</v>
      </c>
      <c r="H141" s="53">
        <f t="shared" si="24"/>
        <v>183</v>
      </c>
      <c r="I141" s="53">
        <f t="shared" si="24"/>
        <v>199.5</v>
      </c>
      <c r="J141" s="53">
        <f t="shared" si="24"/>
        <v>0</v>
      </c>
      <c r="K141" s="53">
        <f t="shared" si="24"/>
        <v>171.5</v>
      </c>
      <c r="L141" s="53">
        <f t="shared" si="24"/>
        <v>0</v>
      </c>
      <c r="M141" s="53">
        <f t="shared" si="24"/>
        <v>213.5</v>
      </c>
      <c r="N141" s="53">
        <f t="shared" si="24"/>
        <v>152</v>
      </c>
      <c r="O141" s="53">
        <f t="shared" si="24"/>
        <v>0</v>
      </c>
      <c r="P141" s="53">
        <f t="shared" si="24"/>
        <v>252</v>
      </c>
      <c r="Q141" s="53">
        <f t="shared" si="24"/>
        <v>252</v>
      </c>
      <c r="R141" s="53">
        <f t="shared" si="24"/>
        <v>166</v>
      </c>
      <c r="S141" s="53">
        <f t="shared" si="24"/>
        <v>150</v>
      </c>
      <c r="T141" s="53">
        <f t="shared" si="24"/>
        <v>128</v>
      </c>
      <c r="U141" s="53">
        <f t="shared" si="24"/>
        <v>207</v>
      </c>
      <c r="V141" s="53">
        <f t="shared" si="24"/>
        <v>150</v>
      </c>
      <c r="W141" s="53">
        <f t="shared" si="24"/>
        <v>171</v>
      </c>
      <c r="X141" s="53">
        <f t="shared" si="24"/>
        <v>0</v>
      </c>
      <c r="Y141" s="53">
        <f t="shared" si="24"/>
        <v>0</v>
      </c>
      <c r="Z141" s="53">
        <f t="shared" si="24"/>
        <v>0</v>
      </c>
      <c r="AA141" s="53">
        <f t="shared" si="24"/>
        <v>146</v>
      </c>
      <c r="AB141" s="53">
        <f t="shared" si="24"/>
        <v>0</v>
      </c>
      <c r="AC141" s="53">
        <f t="shared" si="24"/>
        <v>71</v>
      </c>
      <c r="AD141" s="53">
        <f t="shared" si="24"/>
        <v>0</v>
      </c>
      <c r="AE141" s="53">
        <f t="shared" si="24"/>
        <v>0</v>
      </c>
      <c r="AF141" s="53">
        <f t="shared" si="24"/>
        <v>0</v>
      </c>
      <c r="AG141" s="53">
        <f t="shared" si="24"/>
        <v>0</v>
      </c>
      <c r="AH141" s="53">
        <f t="shared" si="24"/>
        <v>0</v>
      </c>
      <c r="AI141" s="53">
        <f t="shared" si="24"/>
        <v>0</v>
      </c>
      <c r="AJ141" s="53">
        <f t="shared" si="24"/>
        <v>0</v>
      </c>
      <c r="AK141" s="53">
        <f t="shared" si="24"/>
        <v>152</v>
      </c>
      <c r="AL141" s="53">
        <f t="shared" si="24"/>
        <v>0</v>
      </c>
      <c r="AM141" s="53">
        <f t="shared" si="24"/>
        <v>0</v>
      </c>
      <c r="AN141" s="53">
        <f t="shared" si="24"/>
        <v>0</v>
      </c>
      <c r="AO141" s="53">
        <f t="shared" si="24"/>
        <v>0</v>
      </c>
      <c r="AP141" s="53">
        <f t="shared" si="24"/>
        <v>42.5</v>
      </c>
      <c r="AQ141" s="53">
        <f t="shared" si="24"/>
        <v>0</v>
      </c>
      <c r="AR141" s="53">
        <f t="shared" si="11"/>
        <v>3167</v>
      </c>
    </row>
    <row r="142" spans="1:44">
      <c r="A142" s="48" t="s">
        <v>114</v>
      </c>
      <c r="B142" s="48">
        <v>2021010442</v>
      </c>
      <c r="C142" s="48" t="s">
        <v>31</v>
      </c>
      <c r="D142" s="53">
        <f t="shared" ref="D142:AQ142" si="25">D82*D$66</f>
        <v>184</v>
      </c>
      <c r="E142" s="53">
        <f t="shared" si="25"/>
        <v>42</v>
      </c>
      <c r="F142" s="53">
        <f t="shared" si="25"/>
        <v>45.5</v>
      </c>
      <c r="G142" s="53">
        <f t="shared" si="25"/>
        <v>273</v>
      </c>
      <c r="H142" s="53">
        <f t="shared" si="25"/>
        <v>279</v>
      </c>
      <c r="I142" s="53">
        <f t="shared" si="25"/>
        <v>294</v>
      </c>
      <c r="J142" s="53">
        <f t="shared" si="25"/>
        <v>0</v>
      </c>
      <c r="K142" s="53">
        <f t="shared" si="25"/>
        <v>311.5</v>
      </c>
      <c r="L142" s="53">
        <f t="shared" si="25"/>
        <v>0</v>
      </c>
      <c r="M142" s="53">
        <f t="shared" si="25"/>
        <v>304.5</v>
      </c>
      <c r="N142" s="53">
        <f t="shared" si="25"/>
        <v>188</v>
      </c>
      <c r="O142" s="53">
        <f t="shared" si="25"/>
        <v>0</v>
      </c>
      <c r="P142" s="53">
        <f t="shared" si="25"/>
        <v>279</v>
      </c>
      <c r="Q142" s="53">
        <f t="shared" si="25"/>
        <v>276</v>
      </c>
      <c r="R142" s="53">
        <f t="shared" si="25"/>
        <v>182</v>
      </c>
      <c r="S142" s="53">
        <f t="shared" si="25"/>
        <v>186</v>
      </c>
      <c r="T142" s="53">
        <f t="shared" si="25"/>
        <v>158</v>
      </c>
      <c r="U142" s="53">
        <f t="shared" si="25"/>
        <v>273</v>
      </c>
      <c r="V142" s="53">
        <f t="shared" si="25"/>
        <v>170</v>
      </c>
      <c r="W142" s="53">
        <f t="shared" si="25"/>
        <v>0</v>
      </c>
      <c r="X142" s="53">
        <f t="shared" si="25"/>
        <v>0</v>
      </c>
      <c r="Y142" s="53">
        <f t="shared" si="25"/>
        <v>0</v>
      </c>
      <c r="Z142" s="53">
        <f t="shared" si="25"/>
        <v>0</v>
      </c>
      <c r="AA142" s="53">
        <f t="shared" si="25"/>
        <v>0</v>
      </c>
      <c r="AB142" s="53">
        <f t="shared" si="25"/>
        <v>0</v>
      </c>
      <c r="AC142" s="53">
        <f t="shared" si="25"/>
        <v>90</v>
      </c>
      <c r="AD142" s="53">
        <f t="shared" si="25"/>
        <v>0</v>
      </c>
      <c r="AE142" s="53">
        <f t="shared" si="25"/>
        <v>0</v>
      </c>
      <c r="AF142" s="53">
        <f t="shared" si="25"/>
        <v>0</v>
      </c>
      <c r="AG142" s="53">
        <f t="shared" si="25"/>
        <v>0</v>
      </c>
      <c r="AH142" s="53">
        <f t="shared" si="25"/>
        <v>0</v>
      </c>
      <c r="AI142" s="53">
        <f t="shared" si="25"/>
        <v>180</v>
      </c>
      <c r="AJ142" s="53">
        <f t="shared" si="25"/>
        <v>0</v>
      </c>
      <c r="AK142" s="53">
        <f t="shared" si="25"/>
        <v>180</v>
      </c>
      <c r="AL142" s="53">
        <f t="shared" si="25"/>
        <v>0</v>
      </c>
      <c r="AM142" s="53">
        <f t="shared" si="25"/>
        <v>0</v>
      </c>
      <c r="AN142" s="53">
        <f t="shared" si="25"/>
        <v>0</v>
      </c>
      <c r="AO142" s="53">
        <f t="shared" si="25"/>
        <v>0</v>
      </c>
      <c r="AP142" s="53">
        <f t="shared" si="25"/>
        <v>46</v>
      </c>
      <c r="AQ142" s="53">
        <f t="shared" si="25"/>
        <v>0</v>
      </c>
      <c r="AR142" s="53">
        <f t="shared" si="11"/>
        <v>3941.5</v>
      </c>
    </row>
    <row r="143" spans="1:44">
      <c r="A143" s="48" t="s">
        <v>114</v>
      </c>
      <c r="B143" s="48">
        <v>2021010443</v>
      </c>
      <c r="C143" s="48" t="s">
        <v>33</v>
      </c>
      <c r="D143" s="53">
        <f t="shared" ref="D143:AQ143" si="26">D83*D$66</f>
        <v>172</v>
      </c>
      <c r="E143" s="53">
        <f t="shared" si="26"/>
        <v>40</v>
      </c>
      <c r="F143" s="53">
        <f t="shared" si="26"/>
        <v>40</v>
      </c>
      <c r="G143" s="53">
        <f t="shared" si="26"/>
        <v>255</v>
      </c>
      <c r="H143" s="53">
        <f t="shared" si="26"/>
        <v>255</v>
      </c>
      <c r="I143" s="53">
        <f t="shared" si="26"/>
        <v>210</v>
      </c>
      <c r="J143" s="53">
        <f t="shared" si="26"/>
        <v>0</v>
      </c>
      <c r="K143" s="53">
        <f t="shared" si="26"/>
        <v>234.5</v>
      </c>
      <c r="L143" s="53">
        <f t="shared" si="26"/>
        <v>0</v>
      </c>
      <c r="M143" s="53">
        <f t="shared" si="26"/>
        <v>210</v>
      </c>
      <c r="N143" s="53">
        <f t="shared" si="26"/>
        <v>142</v>
      </c>
      <c r="O143" s="53">
        <f t="shared" si="26"/>
        <v>0</v>
      </c>
      <c r="P143" s="53">
        <f t="shared" si="26"/>
        <v>279</v>
      </c>
      <c r="Q143" s="53">
        <f t="shared" si="26"/>
        <v>264</v>
      </c>
      <c r="R143" s="53">
        <f t="shared" si="26"/>
        <v>190</v>
      </c>
      <c r="S143" s="53">
        <f t="shared" si="26"/>
        <v>150</v>
      </c>
      <c r="T143" s="53">
        <f t="shared" si="26"/>
        <v>152</v>
      </c>
      <c r="U143" s="53">
        <f t="shared" si="26"/>
        <v>246</v>
      </c>
      <c r="V143" s="53">
        <f t="shared" si="26"/>
        <v>148</v>
      </c>
      <c r="W143" s="53">
        <f t="shared" si="26"/>
        <v>0</v>
      </c>
      <c r="X143" s="53">
        <f t="shared" si="26"/>
        <v>0</v>
      </c>
      <c r="Y143" s="53">
        <f t="shared" si="26"/>
        <v>0</v>
      </c>
      <c r="Z143" s="53">
        <f t="shared" si="26"/>
        <v>0</v>
      </c>
      <c r="AA143" s="53">
        <f t="shared" si="26"/>
        <v>0</v>
      </c>
      <c r="AB143" s="53">
        <f t="shared" si="26"/>
        <v>0</v>
      </c>
      <c r="AC143" s="53">
        <f t="shared" si="26"/>
        <v>85</v>
      </c>
      <c r="AD143" s="53">
        <f t="shared" si="26"/>
        <v>0</v>
      </c>
      <c r="AE143" s="53">
        <f t="shared" si="26"/>
        <v>0</v>
      </c>
      <c r="AF143" s="53">
        <f t="shared" si="26"/>
        <v>0</v>
      </c>
      <c r="AG143" s="53">
        <f t="shared" si="26"/>
        <v>0</v>
      </c>
      <c r="AH143" s="53">
        <f t="shared" si="26"/>
        <v>0</v>
      </c>
      <c r="AI143" s="53">
        <f t="shared" si="26"/>
        <v>0</v>
      </c>
      <c r="AJ143" s="53">
        <f t="shared" si="26"/>
        <v>0</v>
      </c>
      <c r="AK143" s="53">
        <f t="shared" si="26"/>
        <v>166</v>
      </c>
      <c r="AL143" s="53">
        <f t="shared" si="26"/>
        <v>0</v>
      </c>
      <c r="AM143" s="53">
        <f t="shared" si="26"/>
        <v>0</v>
      </c>
      <c r="AN143" s="53">
        <f t="shared" si="26"/>
        <v>0</v>
      </c>
      <c r="AO143" s="53">
        <f t="shared" si="26"/>
        <v>0</v>
      </c>
      <c r="AP143" s="53">
        <f t="shared" si="26"/>
        <v>43.5</v>
      </c>
      <c r="AQ143" s="53">
        <f t="shared" si="26"/>
        <v>0</v>
      </c>
      <c r="AR143" s="53">
        <f t="shared" si="11"/>
        <v>3282</v>
      </c>
    </row>
    <row r="144" spans="1:44">
      <c r="A144" s="48" t="s">
        <v>114</v>
      </c>
      <c r="B144" s="48">
        <v>2021010445</v>
      </c>
      <c r="C144" s="48" t="s">
        <v>35</v>
      </c>
      <c r="D144" s="53">
        <f t="shared" ref="D144:AQ144" si="27">D84*D$66</f>
        <v>120</v>
      </c>
      <c r="E144" s="53">
        <f t="shared" si="27"/>
        <v>37.5</v>
      </c>
      <c r="F144" s="53">
        <f t="shared" si="27"/>
        <v>37.5</v>
      </c>
      <c r="G144" s="53">
        <f t="shared" si="27"/>
        <v>243</v>
      </c>
      <c r="H144" s="53">
        <f t="shared" si="27"/>
        <v>207</v>
      </c>
      <c r="I144" s="53">
        <f t="shared" si="27"/>
        <v>199.5</v>
      </c>
      <c r="J144" s="53">
        <f t="shared" si="27"/>
        <v>0</v>
      </c>
      <c r="K144" s="53">
        <f t="shared" si="27"/>
        <v>210</v>
      </c>
      <c r="L144" s="53">
        <f t="shared" si="27"/>
        <v>0</v>
      </c>
      <c r="M144" s="53">
        <f t="shared" si="27"/>
        <v>210</v>
      </c>
      <c r="N144" s="53">
        <f t="shared" si="27"/>
        <v>162</v>
      </c>
      <c r="O144" s="53">
        <f t="shared" si="27"/>
        <v>0</v>
      </c>
      <c r="P144" s="53">
        <f t="shared" si="27"/>
        <v>252</v>
      </c>
      <c r="Q144" s="53">
        <f t="shared" si="27"/>
        <v>243</v>
      </c>
      <c r="R144" s="53">
        <f t="shared" si="27"/>
        <v>142</v>
      </c>
      <c r="S144" s="53">
        <f t="shared" si="27"/>
        <v>142</v>
      </c>
      <c r="T144" s="53">
        <f t="shared" si="27"/>
        <v>150</v>
      </c>
      <c r="U144" s="53">
        <f t="shared" si="27"/>
        <v>210</v>
      </c>
      <c r="V144" s="53">
        <f t="shared" si="27"/>
        <v>152</v>
      </c>
      <c r="W144" s="53">
        <f t="shared" si="27"/>
        <v>183</v>
      </c>
      <c r="X144" s="53">
        <f t="shared" si="27"/>
        <v>0</v>
      </c>
      <c r="Y144" s="53">
        <f t="shared" si="27"/>
        <v>0</v>
      </c>
      <c r="Z144" s="53">
        <f t="shared" si="27"/>
        <v>0</v>
      </c>
      <c r="AA144" s="53">
        <f t="shared" si="27"/>
        <v>0</v>
      </c>
      <c r="AB144" s="53">
        <f t="shared" si="27"/>
        <v>0</v>
      </c>
      <c r="AC144" s="53">
        <f t="shared" si="27"/>
        <v>87</v>
      </c>
      <c r="AD144" s="53">
        <f t="shared" si="27"/>
        <v>0</v>
      </c>
      <c r="AE144" s="53">
        <f t="shared" si="27"/>
        <v>0</v>
      </c>
      <c r="AF144" s="53">
        <f t="shared" si="27"/>
        <v>0</v>
      </c>
      <c r="AG144" s="53">
        <f t="shared" si="27"/>
        <v>0</v>
      </c>
      <c r="AH144" s="53">
        <f t="shared" si="27"/>
        <v>0</v>
      </c>
      <c r="AI144" s="53">
        <f t="shared" si="27"/>
        <v>172</v>
      </c>
      <c r="AJ144" s="53">
        <f t="shared" si="27"/>
        <v>0</v>
      </c>
      <c r="AK144" s="53">
        <f t="shared" si="27"/>
        <v>170</v>
      </c>
      <c r="AL144" s="53">
        <f t="shared" si="27"/>
        <v>0</v>
      </c>
      <c r="AM144" s="53">
        <f t="shared" si="27"/>
        <v>0</v>
      </c>
      <c r="AN144" s="53">
        <f t="shared" si="27"/>
        <v>0</v>
      </c>
      <c r="AO144" s="53">
        <f t="shared" si="27"/>
        <v>0</v>
      </c>
      <c r="AP144" s="53">
        <f t="shared" si="27"/>
        <v>43.5</v>
      </c>
      <c r="AQ144" s="53">
        <f t="shared" si="27"/>
        <v>0</v>
      </c>
      <c r="AR144" s="53">
        <f t="shared" si="11"/>
        <v>3373</v>
      </c>
    </row>
    <row r="145" spans="1:44">
      <c r="A145" s="48" t="s">
        <v>114</v>
      </c>
      <c r="B145" s="48">
        <v>2021010457</v>
      </c>
      <c r="C145" s="48" t="s">
        <v>37</v>
      </c>
      <c r="D145" s="53">
        <f t="shared" ref="D145:AQ145" si="28">D85*D$66</f>
        <v>184</v>
      </c>
      <c r="E145" s="53">
        <f t="shared" si="28"/>
        <v>42.5</v>
      </c>
      <c r="F145" s="53">
        <f t="shared" si="28"/>
        <v>46.5</v>
      </c>
      <c r="G145" s="53">
        <f t="shared" si="28"/>
        <v>249</v>
      </c>
      <c r="H145" s="53">
        <f t="shared" si="28"/>
        <v>276</v>
      </c>
      <c r="I145" s="53">
        <f t="shared" si="28"/>
        <v>287</v>
      </c>
      <c r="J145" s="53">
        <f t="shared" si="28"/>
        <v>0</v>
      </c>
      <c r="K145" s="53">
        <f t="shared" si="28"/>
        <v>308</v>
      </c>
      <c r="L145" s="53">
        <f t="shared" si="28"/>
        <v>0</v>
      </c>
      <c r="M145" s="53">
        <f t="shared" si="28"/>
        <v>301</v>
      </c>
      <c r="N145" s="53">
        <f t="shared" si="28"/>
        <v>184</v>
      </c>
      <c r="O145" s="53">
        <f t="shared" si="28"/>
        <v>0</v>
      </c>
      <c r="P145" s="53">
        <f t="shared" si="28"/>
        <v>270</v>
      </c>
      <c r="Q145" s="53">
        <f t="shared" si="28"/>
        <v>273</v>
      </c>
      <c r="R145" s="53">
        <f t="shared" si="28"/>
        <v>190</v>
      </c>
      <c r="S145" s="53">
        <f t="shared" si="28"/>
        <v>180</v>
      </c>
      <c r="T145" s="53">
        <f t="shared" si="28"/>
        <v>166</v>
      </c>
      <c r="U145" s="53">
        <f t="shared" si="28"/>
        <v>261</v>
      </c>
      <c r="V145" s="53">
        <f t="shared" si="28"/>
        <v>154</v>
      </c>
      <c r="W145" s="53">
        <f t="shared" si="28"/>
        <v>0</v>
      </c>
      <c r="X145" s="53">
        <f t="shared" si="28"/>
        <v>0</v>
      </c>
      <c r="Y145" s="53">
        <f t="shared" si="28"/>
        <v>0</v>
      </c>
      <c r="Z145" s="53">
        <f t="shared" si="28"/>
        <v>0</v>
      </c>
      <c r="AA145" s="53">
        <f t="shared" si="28"/>
        <v>0</v>
      </c>
      <c r="AB145" s="53">
        <f t="shared" si="28"/>
        <v>0</v>
      </c>
      <c r="AC145" s="53">
        <f t="shared" si="28"/>
        <v>91</v>
      </c>
      <c r="AD145" s="53">
        <f t="shared" si="28"/>
        <v>0</v>
      </c>
      <c r="AE145" s="53">
        <f t="shared" si="28"/>
        <v>0</v>
      </c>
      <c r="AF145" s="53">
        <f t="shared" si="28"/>
        <v>0</v>
      </c>
      <c r="AG145" s="53">
        <f t="shared" si="28"/>
        <v>0</v>
      </c>
      <c r="AH145" s="53">
        <f t="shared" si="28"/>
        <v>0</v>
      </c>
      <c r="AI145" s="53">
        <f t="shared" si="28"/>
        <v>0</v>
      </c>
      <c r="AJ145" s="53">
        <f t="shared" si="28"/>
        <v>0</v>
      </c>
      <c r="AK145" s="53">
        <f t="shared" si="28"/>
        <v>176</v>
      </c>
      <c r="AL145" s="53">
        <f t="shared" si="28"/>
        <v>0</v>
      </c>
      <c r="AM145" s="53">
        <f t="shared" si="28"/>
        <v>0</v>
      </c>
      <c r="AN145" s="53">
        <f t="shared" si="28"/>
        <v>0</v>
      </c>
      <c r="AO145" s="53">
        <f t="shared" si="28"/>
        <v>0</v>
      </c>
      <c r="AP145" s="53">
        <f t="shared" si="28"/>
        <v>46</v>
      </c>
      <c r="AQ145" s="53">
        <f t="shared" si="28"/>
        <v>0</v>
      </c>
      <c r="AR145" s="53">
        <f t="shared" si="11"/>
        <v>3685</v>
      </c>
    </row>
    <row r="146" spans="1:44">
      <c r="A146" s="48" t="s">
        <v>114</v>
      </c>
      <c r="B146" s="48">
        <v>2021010465</v>
      </c>
      <c r="C146" s="48" t="s">
        <v>39</v>
      </c>
      <c r="D146" s="53">
        <f t="shared" ref="D146:AQ146" si="29">D86*D$66</f>
        <v>160</v>
      </c>
      <c r="E146" s="53">
        <f t="shared" si="29"/>
        <v>42.5</v>
      </c>
      <c r="F146" s="53">
        <f t="shared" si="29"/>
        <v>46.5</v>
      </c>
      <c r="G146" s="53">
        <f t="shared" si="29"/>
        <v>267</v>
      </c>
      <c r="H146" s="53">
        <f t="shared" si="29"/>
        <v>273</v>
      </c>
      <c r="I146" s="53">
        <f t="shared" si="29"/>
        <v>301</v>
      </c>
      <c r="J146" s="53">
        <f t="shared" si="29"/>
        <v>0</v>
      </c>
      <c r="K146" s="53">
        <f t="shared" si="29"/>
        <v>304.5</v>
      </c>
      <c r="L146" s="53">
        <f t="shared" si="29"/>
        <v>0</v>
      </c>
      <c r="M146" s="53">
        <f t="shared" si="29"/>
        <v>290.5</v>
      </c>
      <c r="N146" s="53">
        <f t="shared" si="29"/>
        <v>178</v>
      </c>
      <c r="O146" s="53">
        <f t="shared" si="29"/>
        <v>0</v>
      </c>
      <c r="P146" s="53">
        <f t="shared" si="29"/>
        <v>264</v>
      </c>
      <c r="Q146" s="53">
        <f t="shared" si="29"/>
        <v>270</v>
      </c>
      <c r="R146" s="53">
        <f t="shared" si="29"/>
        <v>162</v>
      </c>
      <c r="S146" s="53">
        <f t="shared" si="29"/>
        <v>188</v>
      </c>
      <c r="T146" s="53">
        <f t="shared" si="29"/>
        <v>150</v>
      </c>
      <c r="U146" s="53">
        <f t="shared" si="29"/>
        <v>264</v>
      </c>
      <c r="V146" s="53">
        <f t="shared" si="29"/>
        <v>160</v>
      </c>
      <c r="W146" s="53">
        <f t="shared" si="29"/>
        <v>0</v>
      </c>
      <c r="X146" s="53">
        <f t="shared" si="29"/>
        <v>0</v>
      </c>
      <c r="Y146" s="53">
        <f t="shared" si="29"/>
        <v>0</v>
      </c>
      <c r="Z146" s="53">
        <f t="shared" si="29"/>
        <v>0</v>
      </c>
      <c r="AA146" s="53">
        <f t="shared" si="29"/>
        <v>0</v>
      </c>
      <c r="AB146" s="53">
        <f t="shared" si="29"/>
        <v>90</v>
      </c>
      <c r="AC146" s="53">
        <f t="shared" si="29"/>
        <v>87</v>
      </c>
      <c r="AD146" s="53">
        <f t="shared" si="29"/>
        <v>0</v>
      </c>
      <c r="AE146" s="53">
        <f t="shared" si="29"/>
        <v>0</v>
      </c>
      <c r="AF146" s="53">
        <f t="shared" si="29"/>
        <v>0</v>
      </c>
      <c r="AG146" s="53">
        <f t="shared" si="29"/>
        <v>0</v>
      </c>
      <c r="AH146" s="53">
        <f t="shared" si="29"/>
        <v>0</v>
      </c>
      <c r="AI146" s="53">
        <f t="shared" si="29"/>
        <v>174</v>
      </c>
      <c r="AJ146" s="53">
        <f t="shared" si="29"/>
        <v>0</v>
      </c>
      <c r="AK146" s="53">
        <f t="shared" si="29"/>
        <v>172</v>
      </c>
      <c r="AL146" s="53">
        <f t="shared" si="29"/>
        <v>0</v>
      </c>
      <c r="AM146" s="53">
        <f t="shared" si="29"/>
        <v>0</v>
      </c>
      <c r="AN146" s="53">
        <f t="shared" si="29"/>
        <v>0</v>
      </c>
      <c r="AO146" s="53">
        <f t="shared" si="29"/>
        <v>0</v>
      </c>
      <c r="AP146" s="53">
        <f t="shared" si="29"/>
        <v>46</v>
      </c>
      <c r="AQ146" s="53">
        <f t="shared" si="29"/>
        <v>0</v>
      </c>
      <c r="AR146" s="53">
        <f t="shared" si="11"/>
        <v>3890</v>
      </c>
    </row>
    <row r="147" spans="1:44">
      <c r="A147" s="48" t="s">
        <v>114</v>
      </c>
      <c r="B147" s="48">
        <v>2021010482</v>
      </c>
      <c r="C147" s="48" t="s">
        <v>41</v>
      </c>
      <c r="D147" s="53">
        <f t="shared" ref="D147:AQ147" si="30">D87*D$66</f>
        <v>182</v>
      </c>
      <c r="E147" s="53">
        <f t="shared" si="30"/>
        <v>42.5</v>
      </c>
      <c r="F147" s="53">
        <f t="shared" si="30"/>
        <v>46</v>
      </c>
      <c r="G147" s="53">
        <f t="shared" si="30"/>
        <v>255</v>
      </c>
      <c r="H147" s="53">
        <f t="shared" si="30"/>
        <v>234</v>
      </c>
      <c r="I147" s="53">
        <f t="shared" si="30"/>
        <v>210</v>
      </c>
      <c r="J147" s="53">
        <f t="shared" si="30"/>
        <v>210</v>
      </c>
      <c r="K147" s="53">
        <f t="shared" si="30"/>
        <v>213.5</v>
      </c>
      <c r="L147" s="53">
        <f t="shared" si="30"/>
        <v>0</v>
      </c>
      <c r="M147" s="53">
        <f t="shared" si="30"/>
        <v>234.5</v>
      </c>
      <c r="N147" s="53">
        <f t="shared" si="30"/>
        <v>160</v>
      </c>
      <c r="O147" s="53">
        <f t="shared" si="30"/>
        <v>0</v>
      </c>
      <c r="P147" s="53">
        <f t="shared" si="30"/>
        <v>255</v>
      </c>
      <c r="Q147" s="53">
        <f t="shared" si="30"/>
        <v>249</v>
      </c>
      <c r="R147" s="53">
        <f t="shared" si="30"/>
        <v>132</v>
      </c>
      <c r="S147" s="53">
        <f t="shared" si="30"/>
        <v>124</v>
      </c>
      <c r="T147" s="53">
        <f t="shared" si="30"/>
        <v>158</v>
      </c>
      <c r="U147" s="53">
        <f t="shared" si="30"/>
        <v>204</v>
      </c>
      <c r="V147" s="53">
        <f t="shared" si="30"/>
        <v>130</v>
      </c>
      <c r="W147" s="53">
        <f t="shared" si="30"/>
        <v>0</v>
      </c>
      <c r="X147" s="53">
        <f t="shared" si="30"/>
        <v>0</v>
      </c>
      <c r="Y147" s="53">
        <f t="shared" si="30"/>
        <v>0</v>
      </c>
      <c r="Z147" s="53">
        <f t="shared" si="30"/>
        <v>0</v>
      </c>
      <c r="AA147" s="53">
        <f t="shared" si="30"/>
        <v>0</v>
      </c>
      <c r="AB147" s="53">
        <f t="shared" si="30"/>
        <v>0</v>
      </c>
      <c r="AC147" s="53">
        <f t="shared" si="30"/>
        <v>86</v>
      </c>
      <c r="AD147" s="53">
        <f t="shared" si="30"/>
        <v>0</v>
      </c>
      <c r="AE147" s="53">
        <f t="shared" si="30"/>
        <v>186</v>
      </c>
      <c r="AF147" s="53">
        <f t="shared" si="30"/>
        <v>0</v>
      </c>
      <c r="AG147" s="53">
        <f t="shared" si="30"/>
        <v>0</v>
      </c>
      <c r="AH147" s="53">
        <f t="shared" si="30"/>
        <v>0</v>
      </c>
      <c r="AI147" s="53">
        <f t="shared" si="30"/>
        <v>0</v>
      </c>
      <c r="AJ147" s="53">
        <f t="shared" si="30"/>
        <v>0</v>
      </c>
      <c r="AK147" s="53">
        <f t="shared" si="30"/>
        <v>136</v>
      </c>
      <c r="AL147" s="53">
        <f t="shared" si="30"/>
        <v>0</v>
      </c>
      <c r="AM147" s="53">
        <f t="shared" si="30"/>
        <v>0</v>
      </c>
      <c r="AN147" s="53">
        <f t="shared" si="30"/>
        <v>0</v>
      </c>
      <c r="AO147" s="53">
        <f t="shared" si="30"/>
        <v>0</v>
      </c>
      <c r="AP147" s="53">
        <f t="shared" si="30"/>
        <v>44</v>
      </c>
      <c r="AQ147" s="53">
        <f t="shared" si="30"/>
        <v>0</v>
      </c>
      <c r="AR147" s="53">
        <f t="shared" si="11"/>
        <v>3491.5</v>
      </c>
    </row>
    <row r="148" spans="1:44">
      <c r="A148" s="48" t="s">
        <v>114</v>
      </c>
      <c r="B148" s="48">
        <v>2021010493</v>
      </c>
      <c r="C148" s="48" t="s">
        <v>43</v>
      </c>
      <c r="D148" s="53">
        <f t="shared" ref="D148:AQ148" si="31">D88*D$66</f>
        <v>120</v>
      </c>
      <c r="E148" s="53">
        <f t="shared" si="31"/>
        <v>41</v>
      </c>
      <c r="F148" s="53">
        <f t="shared" si="31"/>
        <v>38</v>
      </c>
      <c r="G148" s="53">
        <f t="shared" si="31"/>
        <v>246</v>
      </c>
      <c r="H148" s="53">
        <f t="shared" si="31"/>
        <v>213</v>
      </c>
      <c r="I148" s="53">
        <f t="shared" si="31"/>
        <v>238</v>
      </c>
      <c r="J148" s="53">
        <f t="shared" si="31"/>
        <v>252</v>
      </c>
      <c r="K148" s="53">
        <f t="shared" si="31"/>
        <v>217</v>
      </c>
      <c r="L148" s="53">
        <f t="shared" si="31"/>
        <v>0</v>
      </c>
      <c r="M148" s="53">
        <f t="shared" si="31"/>
        <v>192.5</v>
      </c>
      <c r="N148" s="53">
        <f t="shared" si="31"/>
        <v>142</v>
      </c>
      <c r="O148" s="53">
        <f t="shared" si="31"/>
        <v>0</v>
      </c>
      <c r="P148" s="53">
        <f t="shared" si="31"/>
        <v>264</v>
      </c>
      <c r="Q148" s="53">
        <f t="shared" si="31"/>
        <v>249</v>
      </c>
      <c r="R148" s="53">
        <f t="shared" si="31"/>
        <v>138</v>
      </c>
      <c r="S148" s="53">
        <f t="shared" si="31"/>
        <v>120</v>
      </c>
      <c r="T148" s="53">
        <f t="shared" si="31"/>
        <v>138</v>
      </c>
      <c r="U148" s="53">
        <f t="shared" si="31"/>
        <v>219</v>
      </c>
      <c r="V148" s="53">
        <f t="shared" si="31"/>
        <v>126</v>
      </c>
      <c r="W148" s="53">
        <f t="shared" si="31"/>
        <v>0</v>
      </c>
      <c r="X148" s="53">
        <f t="shared" si="31"/>
        <v>0</v>
      </c>
      <c r="Y148" s="53">
        <f t="shared" si="31"/>
        <v>396</v>
      </c>
      <c r="Z148" s="53">
        <f t="shared" si="31"/>
        <v>0</v>
      </c>
      <c r="AA148" s="53">
        <f t="shared" si="31"/>
        <v>166</v>
      </c>
      <c r="AB148" s="53">
        <f t="shared" si="31"/>
        <v>0</v>
      </c>
      <c r="AC148" s="53">
        <f t="shared" si="31"/>
        <v>91</v>
      </c>
      <c r="AD148" s="53">
        <f t="shared" si="31"/>
        <v>0</v>
      </c>
      <c r="AE148" s="53">
        <f t="shared" si="31"/>
        <v>0</v>
      </c>
      <c r="AF148" s="53">
        <f t="shared" si="31"/>
        <v>0</v>
      </c>
      <c r="AG148" s="53">
        <f t="shared" si="31"/>
        <v>0</v>
      </c>
      <c r="AH148" s="53">
        <f t="shared" si="31"/>
        <v>0</v>
      </c>
      <c r="AI148" s="53">
        <f t="shared" si="31"/>
        <v>0</v>
      </c>
      <c r="AJ148" s="53">
        <f t="shared" si="31"/>
        <v>0</v>
      </c>
      <c r="AK148" s="53">
        <f t="shared" si="31"/>
        <v>140</v>
      </c>
      <c r="AL148" s="53">
        <f t="shared" si="31"/>
        <v>0</v>
      </c>
      <c r="AM148" s="53">
        <f t="shared" si="31"/>
        <v>0</v>
      </c>
      <c r="AN148" s="53">
        <f t="shared" si="31"/>
        <v>90</v>
      </c>
      <c r="AO148" s="53">
        <f t="shared" si="31"/>
        <v>0</v>
      </c>
      <c r="AP148" s="53">
        <f t="shared" si="31"/>
        <v>42.5</v>
      </c>
      <c r="AQ148" s="53">
        <f t="shared" si="31"/>
        <v>0</v>
      </c>
      <c r="AR148" s="53">
        <f t="shared" si="11"/>
        <v>3879</v>
      </c>
    </row>
    <row r="149" spans="1:44">
      <c r="A149" s="48" t="s">
        <v>114</v>
      </c>
      <c r="B149" s="48">
        <v>2021010494</v>
      </c>
      <c r="C149" s="48" t="s">
        <v>45</v>
      </c>
      <c r="D149" s="53">
        <f t="shared" ref="D149:AQ149" si="32">D89*D$66</f>
        <v>128</v>
      </c>
      <c r="E149" s="53">
        <f t="shared" si="32"/>
        <v>39.5</v>
      </c>
      <c r="F149" s="53">
        <f t="shared" si="32"/>
        <v>37.5</v>
      </c>
      <c r="G149" s="53">
        <f t="shared" si="32"/>
        <v>213</v>
      </c>
      <c r="H149" s="53">
        <f t="shared" si="32"/>
        <v>225</v>
      </c>
      <c r="I149" s="53">
        <f t="shared" si="32"/>
        <v>175</v>
      </c>
      <c r="J149" s="53">
        <f t="shared" si="32"/>
        <v>189</v>
      </c>
      <c r="K149" s="53">
        <f t="shared" si="32"/>
        <v>217</v>
      </c>
      <c r="L149" s="53">
        <f t="shared" si="32"/>
        <v>0</v>
      </c>
      <c r="M149" s="53">
        <f t="shared" si="32"/>
        <v>192.5</v>
      </c>
      <c r="N149" s="53">
        <f t="shared" si="32"/>
        <v>152</v>
      </c>
      <c r="O149" s="53">
        <f t="shared" si="32"/>
        <v>0</v>
      </c>
      <c r="P149" s="53">
        <f t="shared" si="32"/>
        <v>249</v>
      </c>
      <c r="Q149" s="53">
        <f t="shared" si="32"/>
        <v>258</v>
      </c>
      <c r="R149" s="53">
        <f t="shared" si="32"/>
        <v>150</v>
      </c>
      <c r="S149" s="53">
        <f t="shared" si="32"/>
        <v>104</v>
      </c>
      <c r="T149" s="53">
        <f t="shared" si="32"/>
        <v>130</v>
      </c>
      <c r="U149" s="53">
        <f t="shared" si="32"/>
        <v>207</v>
      </c>
      <c r="V149" s="53">
        <f t="shared" si="32"/>
        <v>120</v>
      </c>
      <c r="W149" s="53">
        <f t="shared" si="32"/>
        <v>141</v>
      </c>
      <c r="X149" s="53">
        <f t="shared" si="32"/>
        <v>0</v>
      </c>
      <c r="Y149" s="53">
        <f t="shared" si="32"/>
        <v>0</v>
      </c>
      <c r="Z149" s="53">
        <f t="shared" si="32"/>
        <v>0</v>
      </c>
      <c r="AA149" s="53">
        <f t="shared" si="32"/>
        <v>0</v>
      </c>
      <c r="AB149" s="53">
        <f t="shared" si="32"/>
        <v>0</v>
      </c>
      <c r="AC149" s="53">
        <f t="shared" si="32"/>
        <v>84</v>
      </c>
      <c r="AD149" s="53">
        <f t="shared" si="32"/>
        <v>0</v>
      </c>
      <c r="AE149" s="53">
        <f t="shared" si="32"/>
        <v>171</v>
      </c>
      <c r="AF149" s="53">
        <f t="shared" si="32"/>
        <v>0</v>
      </c>
      <c r="AG149" s="53">
        <f t="shared" si="32"/>
        <v>0</v>
      </c>
      <c r="AH149" s="53">
        <f t="shared" si="32"/>
        <v>0</v>
      </c>
      <c r="AI149" s="53">
        <f t="shared" si="32"/>
        <v>0</v>
      </c>
      <c r="AJ149" s="53">
        <f t="shared" si="32"/>
        <v>0</v>
      </c>
      <c r="AK149" s="53">
        <f t="shared" si="32"/>
        <v>128</v>
      </c>
      <c r="AL149" s="53">
        <f t="shared" si="32"/>
        <v>0</v>
      </c>
      <c r="AM149" s="53">
        <f t="shared" si="32"/>
        <v>0</v>
      </c>
      <c r="AN149" s="53">
        <f t="shared" si="32"/>
        <v>0</v>
      </c>
      <c r="AO149" s="53">
        <f t="shared" si="32"/>
        <v>82</v>
      </c>
      <c r="AP149" s="53">
        <f t="shared" si="32"/>
        <v>44</v>
      </c>
      <c r="AQ149" s="53">
        <f t="shared" si="32"/>
        <v>0</v>
      </c>
      <c r="AR149" s="53">
        <f t="shared" si="11"/>
        <v>3436.5</v>
      </c>
    </row>
    <row r="150" spans="1:44">
      <c r="A150" s="48" t="s">
        <v>114</v>
      </c>
      <c r="B150" s="48">
        <v>2021010496</v>
      </c>
      <c r="C150" s="48" t="s">
        <v>47</v>
      </c>
      <c r="D150" s="53">
        <f t="shared" ref="D150:AQ150" si="33">D90*D$66</f>
        <v>120</v>
      </c>
      <c r="E150" s="53">
        <f t="shared" si="33"/>
        <v>42</v>
      </c>
      <c r="F150" s="53">
        <f t="shared" si="33"/>
        <v>43.5</v>
      </c>
      <c r="G150" s="53">
        <f t="shared" si="33"/>
        <v>261</v>
      </c>
      <c r="H150" s="53">
        <f t="shared" si="33"/>
        <v>237</v>
      </c>
      <c r="I150" s="53">
        <f t="shared" si="33"/>
        <v>220.5</v>
      </c>
      <c r="J150" s="53">
        <f t="shared" si="33"/>
        <v>0</v>
      </c>
      <c r="K150" s="53">
        <f t="shared" si="33"/>
        <v>196</v>
      </c>
      <c r="L150" s="53">
        <f t="shared" si="33"/>
        <v>0</v>
      </c>
      <c r="M150" s="53">
        <f t="shared" si="33"/>
        <v>217</v>
      </c>
      <c r="N150" s="53">
        <f t="shared" si="33"/>
        <v>156</v>
      </c>
      <c r="O150" s="53">
        <f t="shared" si="33"/>
        <v>0</v>
      </c>
      <c r="P150" s="53">
        <f t="shared" si="33"/>
        <v>255</v>
      </c>
      <c r="Q150" s="53">
        <f t="shared" si="33"/>
        <v>237</v>
      </c>
      <c r="R150" s="53">
        <f t="shared" si="33"/>
        <v>168</v>
      </c>
      <c r="S150" s="53">
        <f t="shared" si="33"/>
        <v>132</v>
      </c>
      <c r="T150" s="53">
        <f t="shared" si="33"/>
        <v>132</v>
      </c>
      <c r="U150" s="53">
        <f t="shared" si="33"/>
        <v>240</v>
      </c>
      <c r="V150" s="53">
        <f t="shared" si="33"/>
        <v>178</v>
      </c>
      <c r="W150" s="53">
        <f t="shared" si="33"/>
        <v>0</v>
      </c>
      <c r="X150" s="53">
        <f t="shared" si="33"/>
        <v>0</v>
      </c>
      <c r="Y150" s="53">
        <f t="shared" si="33"/>
        <v>0</v>
      </c>
      <c r="Z150" s="53">
        <f t="shared" si="33"/>
        <v>0</v>
      </c>
      <c r="AA150" s="53">
        <f t="shared" si="33"/>
        <v>0</v>
      </c>
      <c r="AB150" s="53">
        <f t="shared" si="33"/>
        <v>0</v>
      </c>
      <c r="AC150" s="53">
        <f t="shared" si="33"/>
        <v>91</v>
      </c>
      <c r="AD150" s="53">
        <f t="shared" si="33"/>
        <v>0</v>
      </c>
      <c r="AE150" s="53">
        <f t="shared" si="33"/>
        <v>0</v>
      </c>
      <c r="AF150" s="53">
        <f t="shared" si="33"/>
        <v>0</v>
      </c>
      <c r="AG150" s="53">
        <f t="shared" si="33"/>
        <v>0</v>
      </c>
      <c r="AH150" s="53">
        <f t="shared" si="33"/>
        <v>0</v>
      </c>
      <c r="AI150" s="53">
        <f t="shared" si="33"/>
        <v>0</v>
      </c>
      <c r="AJ150" s="53">
        <f t="shared" si="33"/>
        <v>0</v>
      </c>
      <c r="AK150" s="53">
        <f t="shared" si="33"/>
        <v>138</v>
      </c>
      <c r="AL150" s="53">
        <f t="shared" si="33"/>
        <v>0</v>
      </c>
      <c r="AM150" s="53">
        <f t="shared" si="33"/>
        <v>0</v>
      </c>
      <c r="AN150" s="53">
        <f t="shared" si="33"/>
        <v>0</v>
      </c>
      <c r="AO150" s="53">
        <f t="shared" si="33"/>
        <v>0</v>
      </c>
      <c r="AP150" s="53">
        <f t="shared" si="33"/>
        <v>44</v>
      </c>
      <c r="AQ150" s="53">
        <f t="shared" si="33"/>
        <v>0</v>
      </c>
      <c r="AR150" s="53">
        <f t="shared" si="11"/>
        <v>3108</v>
      </c>
    </row>
    <row r="151" spans="1:44">
      <c r="A151" s="48" t="s">
        <v>114</v>
      </c>
      <c r="B151" s="48">
        <v>2021010498</v>
      </c>
      <c r="C151" s="48" t="s">
        <v>49</v>
      </c>
      <c r="D151" s="53">
        <f t="shared" ref="D151:AQ151" si="34">D91*D$66</f>
        <v>130</v>
      </c>
      <c r="E151" s="53">
        <f t="shared" si="34"/>
        <v>42</v>
      </c>
      <c r="F151" s="53">
        <f t="shared" si="34"/>
        <v>41.5</v>
      </c>
      <c r="G151" s="53">
        <f t="shared" si="34"/>
        <v>234</v>
      </c>
      <c r="H151" s="53">
        <f t="shared" si="34"/>
        <v>210</v>
      </c>
      <c r="I151" s="53">
        <f t="shared" si="34"/>
        <v>213.5</v>
      </c>
      <c r="J151" s="53">
        <f t="shared" si="34"/>
        <v>0</v>
      </c>
      <c r="K151" s="53">
        <f t="shared" si="34"/>
        <v>196</v>
      </c>
      <c r="L151" s="53">
        <f t="shared" si="34"/>
        <v>0</v>
      </c>
      <c r="M151" s="53">
        <f t="shared" si="34"/>
        <v>192.5</v>
      </c>
      <c r="N151" s="53">
        <f t="shared" si="34"/>
        <v>156</v>
      </c>
      <c r="O151" s="53">
        <f t="shared" si="34"/>
        <v>0</v>
      </c>
      <c r="P151" s="53">
        <f t="shared" si="34"/>
        <v>246</v>
      </c>
      <c r="Q151" s="53">
        <f t="shared" si="34"/>
        <v>261</v>
      </c>
      <c r="R151" s="53">
        <f t="shared" si="34"/>
        <v>154</v>
      </c>
      <c r="S151" s="53">
        <f t="shared" si="34"/>
        <v>120</v>
      </c>
      <c r="T151" s="53">
        <f t="shared" si="34"/>
        <v>130</v>
      </c>
      <c r="U151" s="53">
        <f t="shared" si="34"/>
        <v>216</v>
      </c>
      <c r="V151" s="53">
        <f t="shared" si="34"/>
        <v>96</v>
      </c>
      <c r="W151" s="53">
        <f t="shared" si="34"/>
        <v>0</v>
      </c>
      <c r="X151" s="53">
        <f t="shared" si="34"/>
        <v>0</v>
      </c>
      <c r="Y151" s="53">
        <f t="shared" si="34"/>
        <v>0</v>
      </c>
      <c r="Z151" s="53">
        <f t="shared" si="34"/>
        <v>0</v>
      </c>
      <c r="AA151" s="53">
        <f t="shared" si="34"/>
        <v>166</v>
      </c>
      <c r="AB151" s="53">
        <f t="shared" si="34"/>
        <v>0</v>
      </c>
      <c r="AC151" s="53">
        <f t="shared" si="34"/>
        <v>86</v>
      </c>
      <c r="AD151" s="53">
        <f t="shared" si="34"/>
        <v>0</v>
      </c>
      <c r="AE151" s="53">
        <f t="shared" si="34"/>
        <v>0</v>
      </c>
      <c r="AF151" s="53">
        <f t="shared" si="34"/>
        <v>0</v>
      </c>
      <c r="AG151" s="53">
        <f t="shared" si="34"/>
        <v>0</v>
      </c>
      <c r="AH151" s="53">
        <f t="shared" si="34"/>
        <v>0</v>
      </c>
      <c r="AI151" s="53">
        <f t="shared" si="34"/>
        <v>176</v>
      </c>
      <c r="AJ151" s="53">
        <f t="shared" si="34"/>
        <v>0</v>
      </c>
      <c r="AK151" s="53">
        <f t="shared" si="34"/>
        <v>134</v>
      </c>
      <c r="AL151" s="53">
        <f t="shared" si="34"/>
        <v>0</v>
      </c>
      <c r="AM151" s="53">
        <f t="shared" si="34"/>
        <v>0</v>
      </c>
      <c r="AN151" s="53">
        <f t="shared" si="34"/>
        <v>0</v>
      </c>
      <c r="AO151" s="53">
        <f t="shared" si="34"/>
        <v>84</v>
      </c>
      <c r="AP151" s="53">
        <f t="shared" si="34"/>
        <v>43.5</v>
      </c>
      <c r="AQ151" s="53">
        <f t="shared" si="34"/>
        <v>0</v>
      </c>
      <c r="AR151" s="53">
        <f t="shared" si="11"/>
        <v>3328</v>
      </c>
    </row>
    <row r="152" spans="1:44">
      <c r="A152" s="48" t="s">
        <v>114</v>
      </c>
      <c r="B152" s="48">
        <v>2021010513</v>
      </c>
      <c r="C152" s="48" t="s">
        <v>51</v>
      </c>
      <c r="D152" s="53">
        <f t="shared" ref="D152:AQ152" si="35">D92*D$66</f>
        <v>142</v>
      </c>
      <c r="E152" s="53">
        <f t="shared" si="35"/>
        <v>41.5</v>
      </c>
      <c r="F152" s="53">
        <f t="shared" si="35"/>
        <v>34.5</v>
      </c>
      <c r="G152" s="53">
        <f t="shared" si="35"/>
        <v>240</v>
      </c>
      <c r="H152" s="53">
        <f t="shared" si="35"/>
        <v>225</v>
      </c>
      <c r="I152" s="53">
        <f t="shared" si="35"/>
        <v>154</v>
      </c>
      <c r="J152" s="53">
        <f t="shared" si="35"/>
        <v>150.5</v>
      </c>
      <c r="K152" s="53">
        <f t="shared" si="35"/>
        <v>140</v>
      </c>
      <c r="L152" s="53">
        <f t="shared" si="35"/>
        <v>0</v>
      </c>
      <c r="M152" s="53">
        <f t="shared" si="35"/>
        <v>189</v>
      </c>
      <c r="N152" s="53">
        <f t="shared" si="35"/>
        <v>160</v>
      </c>
      <c r="O152" s="53">
        <f t="shared" si="35"/>
        <v>0</v>
      </c>
      <c r="P152" s="53">
        <f t="shared" si="35"/>
        <v>228</v>
      </c>
      <c r="Q152" s="53">
        <f t="shared" si="35"/>
        <v>180</v>
      </c>
      <c r="R152" s="53">
        <f t="shared" si="35"/>
        <v>128</v>
      </c>
      <c r="S152" s="53">
        <f t="shared" si="35"/>
        <v>126</v>
      </c>
      <c r="T152" s="53">
        <f t="shared" si="35"/>
        <v>120</v>
      </c>
      <c r="U152" s="53">
        <f t="shared" si="35"/>
        <v>204</v>
      </c>
      <c r="V152" s="53">
        <f t="shared" si="35"/>
        <v>120</v>
      </c>
      <c r="W152" s="53">
        <f t="shared" si="35"/>
        <v>168</v>
      </c>
      <c r="X152" s="53">
        <f t="shared" si="35"/>
        <v>0</v>
      </c>
      <c r="Y152" s="53">
        <f t="shared" si="35"/>
        <v>318</v>
      </c>
      <c r="Z152" s="53">
        <f t="shared" si="35"/>
        <v>0</v>
      </c>
      <c r="AA152" s="53">
        <f t="shared" si="35"/>
        <v>0</v>
      </c>
      <c r="AB152" s="53">
        <f t="shared" si="35"/>
        <v>0</v>
      </c>
      <c r="AC152" s="53">
        <f t="shared" si="35"/>
        <v>86</v>
      </c>
      <c r="AD152" s="53">
        <f t="shared" si="35"/>
        <v>0</v>
      </c>
      <c r="AE152" s="53">
        <f t="shared" si="35"/>
        <v>189</v>
      </c>
      <c r="AF152" s="53">
        <f t="shared" si="35"/>
        <v>0</v>
      </c>
      <c r="AG152" s="53">
        <f t="shared" si="35"/>
        <v>0</v>
      </c>
      <c r="AH152" s="53">
        <f t="shared" si="35"/>
        <v>0</v>
      </c>
      <c r="AI152" s="53">
        <f t="shared" si="35"/>
        <v>0</v>
      </c>
      <c r="AJ152" s="53">
        <f t="shared" si="35"/>
        <v>0</v>
      </c>
      <c r="AK152" s="53">
        <f t="shared" si="35"/>
        <v>126</v>
      </c>
      <c r="AL152" s="53">
        <f t="shared" si="35"/>
        <v>0</v>
      </c>
      <c r="AM152" s="53">
        <f t="shared" si="35"/>
        <v>0</v>
      </c>
      <c r="AN152" s="53">
        <f t="shared" si="35"/>
        <v>0</v>
      </c>
      <c r="AO152" s="53">
        <f t="shared" si="35"/>
        <v>0</v>
      </c>
      <c r="AP152" s="53">
        <f t="shared" si="35"/>
        <v>41</v>
      </c>
      <c r="AQ152" s="53">
        <f t="shared" si="35"/>
        <v>0</v>
      </c>
      <c r="AR152" s="53">
        <f t="shared" si="11"/>
        <v>3510.5</v>
      </c>
    </row>
    <row r="153" spans="1:44">
      <c r="A153" s="48" t="s">
        <v>114</v>
      </c>
      <c r="B153" s="48">
        <v>2021010514</v>
      </c>
      <c r="C153" s="48" t="s">
        <v>53</v>
      </c>
      <c r="D153" s="53">
        <f t="shared" ref="D153:AQ153" si="36">D93*D$66</f>
        <v>166</v>
      </c>
      <c r="E153" s="53">
        <f t="shared" si="36"/>
        <v>45.5</v>
      </c>
      <c r="F153" s="53">
        <f t="shared" si="36"/>
        <v>44</v>
      </c>
      <c r="G153" s="53">
        <f t="shared" si="36"/>
        <v>231</v>
      </c>
      <c r="H153" s="53">
        <f t="shared" si="36"/>
        <v>276</v>
      </c>
      <c r="I153" s="53">
        <f t="shared" si="36"/>
        <v>290.5</v>
      </c>
      <c r="J153" s="53">
        <f t="shared" si="36"/>
        <v>0</v>
      </c>
      <c r="K153" s="53">
        <f t="shared" si="36"/>
        <v>336</v>
      </c>
      <c r="L153" s="53">
        <f t="shared" si="36"/>
        <v>0</v>
      </c>
      <c r="M153" s="53">
        <f t="shared" si="36"/>
        <v>301</v>
      </c>
      <c r="N153" s="53">
        <f t="shared" si="36"/>
        <v>184</v>
      </c>
      <c r="O153" s="53">
        <f t="shared" si="36"/>
        <v>0</v>
      </c>
      <c r="P153" s="53">
        <f t="shared" si="36"/>
        <v>255</v>
      </c>
      <c r="Q153" s="53">
        <f t="shared" si="36"/>
        <v>237</v>
      </c>
      <c r="R153" s="53">
        <f t="shared" si="36"/>
        <v>178</v>
      </c>
      <c r="S153" s="53">
        <f t="shared" si="36"/>
        <v>174</v>
      </c>
      <c r="T153" s="53">
        <f t="shared" si="36"/>
        <v>160</v>
      </c>
      <c r="U153" s="53">
        <f t="shared" si="36"/>
        <v>249</v>
      </c>
      <c r="V153" s="53">
        <f t="shared" si="36"/>
        <v>178</v>
      </c>
      <c r="W153" s="53">
        <f t="shared" si="36"/>
        <v>0</v>
      </c>
      <c r="X153" s="53">
        <f t="shared" si="36"/>
        <v>0</v>
      </c>
      <c r="Y153" s="53">
        <f t="shared" si="36"/>
        <v>0</v>
      </c>
      <c r="Z153" s="53">
        <f t="shared" si="36"/>
        <v>0</v>
      </c>
      <c r="AA153" s="53">
        <f t="shared" si="36"/>
        <v>0</v>
      </c>
      <c r="AB153" s="53">
        <f t="shared" si="36"/>
        <v>0</v>
      </c>
      <c r="AC153" s="53">
        <f t="shared" si="36"/>
        <v>89</v>
      </c>
      <c r="AD153" s="53">
        <f t="shared" si="36"/>
        <v>0</v>
      </c>
      <c r="AE153" s="53">
        <f t="shared" si="36"/>
        <v>0</v>
      </c>
      <c r="AF153" s="53">
        <f t="shared" si="36"/>
        <v>0</v>
      </c>
      <c r="AG153" s="53">
        <f t="shared" si="36"/>
        <v>0</v>
      </c>
      <c r="AH153" s="53">
        <f t="shared" si="36"/>
        <v>0</v>
      </c>
      <c r="AI153" s="53">
        <f t="shared" si="36"/>
        <v>0</v>
      </c>
      <c r="AJ153" s="53">
        <f t="shared" si="36"/>
        <v>0</v>
      </c>
      <c r="AK153" s="53">
        <f t="shared" si="36"/>
        <v>168</v>
      </c>
      <c r="AL153" s="53">
        <f t="shared" si="36"/>
        <v>0</v>
      </c>
      <c r="AM153" s="53">
        <f t="shared" si="36"/>
        <v>0</v>
      </c>
      <c r="AN153" s="53">
        <f t="shared" si="36"/>
        <v>0</v>
      </c>
      <c r="AO153" s="53">
        <f t="shared" si="36"/>
        <v>0</v>
      </c>
      <c r="AP153" s="53">
        <f t="shared" si="36"/>
        <v>43.5</v>
      </c>
      <c r="AQ153" s="53">
        <f t="shared" si="36"/>
        <v>0</v>
      </c>
      <c r="AR153" s="53">
        <f t="shared" si="11"/>
        <v>3605.5</v>
      </c>
    </row>
    <row r="154" spans="1:44">
      <c r="A154" s="48" t="s">
        <v>114</v>
      </c>
      <c r="B154" s="48">
        <v>2021010515</v>
      </c>
      <c r="C154" s="48" t="s">
        <v>55</v>
      </c>
      <c r="D154" s="53">
        <f t="shared" ref="D154:AQ154" si="37">D94*D$66</f>
        <v>140</v>
      </c>
      <c r="E154" s="53">
        <f t="shared" si="37"/>
        <v>43</v>
      </c>
      <c r="F154" s="53">
        <f t="shared" si="37"/>
        <v>42.5</v>
      </c>
      <c r="G154" s="53">
        <f t="shared" si="37"/>
        <v>234</v>
      </c>
      <c r="H154" s="53">
        <f t="shared" si="37"/>
        <v>225</v>
      </c>
      <c r="I154" s="53">
        <f t="shared" si="37"/>
        <v>248.5</v>
      </c>
      <c r="J154" s="53">
        <f t="shared" si="37"/>
        <v>0</v>
      </c>
      <c r="K154" s="53">
        <f t="shared" si="37"/>
        <v>259</v>
      </c>
      <c r="L154" s="53">
        <f t="shared" si="37"/>
        <v>0</v>
      </c>
      <c r="M154" s="53">
        <f t="shared" si="37"/>
        <v>252</v>
      </c>
      <c r="N154" s="53">
        <f t="shared" si="37"/>
        <v>164</v>
      </c>
      <c r="O154" s="53">
        <f t="shared" si="37"/>
        <v>0</v>
      </c>
      <c r="P154" s="53">
        <f t="shared" si="37"/>
        <v>261</v>
      </c>
      <c r="Q154" s="53">
        <f t="shared" si="37"/>
        <v>225</v>
      </c>
      <c r="R154" s="53">
        <f t="shared" si="37"/>
        <v>166</v>
      </c>
      <c r="S154" s="53">
        <f t="shared" si="37"/>
        <v>154</v>
      </c>
      <c r="T154" s="53">
        <f t="shared" si="37"/>
        <v>150</v>
      </c>
      <c r="U154" s="53">
        <f t="shared" si="37"/>
        <v>246</v>
      </c>
      <c r="V154" s="53">
        <f t="shared" si="37"/>
        <v>150</v>
      </c>
      <c r="W154" s="53">
        <f t="shared" si="37"/>
        <v>0</v>
      </c>
      <c r="X154" s="53">
        <f t="shared" si="37"/>
        <v>0</v>
      </c>
      <c r="Y154" s="53">
        <f t="shared" si="37"/>
        <v>0</v>
      </c>
      <c r="Z154" s="53">
        <f t="shared" si="37"/>
        <v>0</v>
      </c>
      <c r="AA154" s="53">
        <f t="shared" si="37"/>
        <v>0</v>
      </c>
      <c r="AB154" s="53">
        <f t="shared" si="37"/>
        <v>0</v>
      </c>
      <c r="AC154" s="53">
        <f t="shared" si="37"/>
        <v>88</v>
      </c>
      <c r="AD154" s="53">
        <f t="shared" si="37"/>
        <v>0</v>
      </c>
      <c r="AE154" s="53">
        <f t="shared" si="37"/>
        <v>0</v>
      </c>
      <c r="AF154" s="53">
        <f t="shared" si="37"/>
        <v>316</v>
      </c>
      <c r="AG154" s="53">
        <f t="shared" si="37"/>
        <v>0</v>
      </c>
      <c r="AH154" s="53">
        <f t="shared" si="37"/>
        <v>0</v>
      </c>
      <c r="AI154" s="53">
        <f t="shared" si="37"/>
        <v>0</v>
      </c>
      <c r="AJ154" s="53">
        <f t="shared" si="37"/>
        <v>0</v>
      </c>
      <c r="AK154" s="53">
        <f t="shared" si="37"/>
        <v>158</v>
      </c>
      <c r="AL154" s="53">
        <f t="shared" si="37"/>
        <v>0</v>
      </c>
      <c r="AM154" s="53">
        <f t="shared" si="37"/>
        <v>0</v>
      </c>
      <c r="AN154" s="53">
        <f t="shared" si="37"/>
        <v>0</v>
      </c>
      <c r="AO154" s="53">
        <f t="shared" si="37"/>
        <v>0</v>
      </c>
      <c r="AP154" s="53">
        <f t="shared" si="37"/>
        <v>42.5</v>
      </c>
      <c r="AQ154" s="53">
        <f t="shared" si="37"/>
        <v>0</v>
      </c>
      <c r="AR154" s="53">
        <f t="shared" si="11"/>
        <v>3564.5</v>
      </c>
    </row>
    <row r="155" spans="1:44">
      <c r="A155" s="48" t="s">
        <v>115</v>
      </c>
      <c r="B155" s="48">
        <v>2021010395</v>
      </c>
      <c r="C155" s="48" t="s">
        <v>57</v>
      </c>
      <c r="D155" s="53">
        <f t="shared" ref="D155:AQ155" si="38">D95*D$66</f>
        <v>192</v>
      </c>
      <c r="E155" s="53">
        <f t="shared" si="38"/>
        <v>47</v>
      </c>
      <c r="F155" s="53">
        <f t="shared" si="38"/>
        <v>45.5</v>
      </c>
      <c r="G155" s="53">
        <f t="shared" si="38"/>
        <v>264</v>
      </c>
      <c r="H155" s="53">
        <f t="shared" si="38"/>
        <v>285</v>
      </c>
      <c r="I155" s="53">
        <f t="shared" si="38"/>
        <v>287</v>
      </c>
      <c r="J155" s="53">
        <f t="shared" si="38"/>
        <v>0</v>
      </c>
      <c r="K155" s="53">
        <f t="shared" si="38"/>
        <v>336</v>
      </c>
      <c r="L155" s="53">
        <f t="shared" si="38"/>
        <v>0</v>
      </c>
      <c r="M155" s="53">
        <f t="shared" si="38"/>
        <v>290.5</v>
      </c>
      <c r="N155" s="53">
        <f t="shared" si="38"/>
        <v>184</v>
      </c>
      <c r="O155" s="53">
        <f t="shared" si="38"/>
        <v>0</v>
      </c>
      <c r="P155" s="53">
        <f t="shared" si="38"/>
        <v>282</v>
      </c>
      <c r="Q155" s="53">
        <f t="shared" si="38"/>
        <v>276</v>
      </c>
      <c r="R155" s="53">
        <f t="shared" si="38"/>
        <v>184</v>
      </c>
      <c r="S155" s="53">
        <f t="shared" si="38"/>
        <v>174</v>
      </c>
      <c r="T155" s="53">
        <f t="shared" si="38"/>
        <v>150</v>
      </c>
      <c r="U155" s="53">
        <f t="shared" si="38"/>
        <v>267</v>
      </c>
      <c r="V155" s="53">
        <f t="shared" si="38"/>
        <v>174</v>
      </c>
      <c r="W155" s="53">
        <f t="shared" si="38"/>
        <v>0</v>
      </c>
      <c r="X155" s="53">
        <f t="shared" si="38"/>
        <v>0</v>
      </c>
      <c r="Y155" s="53">
        <f t="shared" si="38"/>
        <v>0</v>
      </c>
      <c r="Z155" s="53">
        <f t="shared" si="38"/>
        <v>0</v>
      </c>
      <c r="AA155" s="53">
        <f t="shared" si="38"/>
        <v>0</v>
      </c>
      <c r="AB155" s="53">
        <f t="shared" si="38"/>
        <v>0</v>
      </c>
      <c r="AC155" s="53">
        <f t="shared" si="38"/>
        <v>84</v>
      </c>
      <c r="AD155" s="53">
        <f t="shared" si="38"/>
        <v>0</v>
      </c>
      <c r="AE155" s="53">
        <f t="shared" si="38"/>
        <v>0</v>
      </c>
      <c r="AF155" s="53">
        <f t="shared" si="38"/>
        <v>0</v>
      </c>
      <c r="AG155" s="53">
        <f t="shared" si="38"/>
        <v>0</v>
      </c>
      <c r="AH155" s="53">
        <f t="shared" si="38"/>
        <v>0</v>
      </c>
      <c r="AI155" s="53">
        <f t="shared" si="38"/>
        <v>0</v>
      </c>
      <c r="AJ155" s="53">
        <f t="shared" si="38"/>
        <v>0</v>
      </c>
      <c r="AK155" s="53">
        <f t="shared" si="38"/>
        <v>184</v>
      </c>
      <c r="AL155" s="53">
        <f t="shared" si="38"/>
        <v>0</v>
      </c>
      <c r="AM155" s="53">
        <f t="shared" si="38"/>
        <v>0</v>
      </c>
      <c r="AN155" s="53">
        <f t="shared" si="38"/>
        <v>0</v>
      </c>
      <c r="AO155" s="53">
        <f t="shared" si="38"/>
        <v>0</v>
      </c>
      <c r="AP155" s="53">
        <f t="shared" si="38"/>
        <v>45.5</v>
      </c>
      <c r="AQ155" s="53">
        <f t="shared" si="38"/>
        <v>0</v>
      </c>
      <c r="AR155" s="53">
        <f t="shared" si="11"/>
        <v>3751.5</v>
      </c>
    </row>
    <row r="156" spans="1:44">
      <c r="A156" s="48" t="s">
        <v>115</v>
      </c>
      <c r="B156" s="48">
        <v>2021010403</v>
      </c>
      <c r="C156" s="48" t="s">
        <v>59</v>
      </c>
      <c r="D156" s="53">
        <f t="shared" ref="D156:AQ156" si="39">D96*D$66</f>
        <v>126</v>
      </c>
      <c r="E156" s="53">
        <f t="shared" si="39"/>
        <v>36</v>
      </c>
      <c r="F156" s="53">
        <f t="shared" si="39"/>
        <v>36.5</v>
      </c>
      <c r="G156" s="53">
        <f t="shared" si="39"/>
        <v>246</v>
      </c>
      <c r="H156" s="53">
        <f t="shared" si="39"/>
        <v>216</v>
      </c>
      <c r="I156" s="53">
        <f t="shared" si="39"/>
        <v>196</v>
      </c>
      <c r="J156" s="53">
        <f t="shared" si="39"/>
        <v>0</v>
      </c>
      <c r="K156" s="53">
        <f t="shared" si="39"/>
        <v>161</v>
      </c>
      <c r="L156" s="53">
        <f t="shared" si="39"/>
        <v>0</v>
      </c>
      <c r="M156" s="53">
        <f t="shared" si="39"/>
        <v>210</v>
      </c>
      <c r="N156" s="53">
        <f t="shared" si="39"/>
        <v>168</v>
      </c>
      <c r="O156" s="53">
        <f t="shared" si="39"/>
        <v>0</v>
      </c>
      <c r="P156" s="53">
        <f t="shared" si="39"/>
        <v>237</v>
      </c>
      <c r="Q156" s="53">
        <f t="shared" si="39"/>
        <v>246</v>
      </c>
      <c r="R156" s="53">
        <f t="shared" si="39"/>
        <v>164</v>
      </c>
      <c r="S156" s="53">
        <f t="shared" si="39"/>
        <v>120</v>
      </c>
      <c r="T156" s="53">
        <f t="shared" si="39"/>
        <v>140</v>
      </c>
      <c r="U156" s="53">
        <f t="shared" si="39"/>
        <v>216</v>
      </c>
      <c r="V156" s="53">
        <f t="shared" si="39"/>
        <v>120</v>
      </c>
      <c r="W156" s="53">
        <f t="shared" si="39"/>
        <v>0</v>
      </c>
      <c r="X156" s="53">
        <f t="shared" si="39"/>
        <v>0</v>
      </c>
      <c r="Y156" s="53">
        <f t="shared" si="39"/>
        <v>0</v>
      </c>
      <c r="Z156" s="53">
        <f t="shared" si="39"/>
        <v>0</v>
      </c>
      <c r="AA156" s="53">
        <f t="shared" si="39"/>
        <v>0</v>
      </c>
      <c r="AB156" s="53">
        <f t="shared" si="39"/>
        <v>0</v>
      </c>
      <c r="AC156" s="53">
        <f t="shared" si="39"/>
        <v>80</v>
      </c>
      <c r="AD156" s="53">
        <f t="shared" si="39"/>
        <v>0</v>
      </c>
      <c r="AE156" s="53">
        <f t="shared" si="39"/>
        <v>183</v>
      </c>
      <c r="AF156" s="53">
        <f t="shared" si="39"/>
        <v>0</v>
      </c>
      <c r="AG156" s="53">
        <f t="shared" si="39"/>
        <v>0</v>
      </c>
      <c r="AH156" s="53">
        <f t="shared" si="39"/>
        <v>0</v>
      </c>
      <c r="AI156" s="53">
        <f t="shared" si="39"/>
        <v>0</v>
      </c>
      <c r="AJ156" s="53">
        <f t="shared" si="39"/>
        <v>0</v>
      </c>
      <c r="AK156" s="53">
        <f t="shared" si="39"/>
        <v>150</v>
      </c>
      <c r="AL156" s="53">
        <f t="shared" si="39"/>
        <v>0</v>
      </c>
      <c r="AM156" s="53">
        <f t="shared" si="39"/>
        <v>0</v>
      </c>
      <c r="AN156" s="53">
        <f t="shared" si="39"/>
        <v>0</v>
      </c>
      <c r="AO156" s="53">
        <f t="shared" si="39"/>
        <v>0</v>
      </c>
      <c r="AP156" s="53">
        <f t="shared" si="39"/>
        <v>42</v>
      </c>
      <c r="AQ156" s="53">
        <f t="shared" si="39"/>
        <v>0</v>
      </c>
      <c r="AR156" s="53">
        <f t="shared" si="11"/>
        <v>3093.5</v>
      </c>
    </row>
    <row r="157" spans="1:44">
      <c r="A157" s="48" t="s">
        <v>115</v>
      </c>
      <c r="B157" s="48">
        <v>2021010409</v>
      </c>
      <c r="C157" s="48" t="s">
        <v>61</v>
      </c>
      <c r="D157" s="53">
        <f t="shared" ref="D157:AQ157" si="40">D97*D$66</f>
        <v>124</v>
      </c>
      <c r="E157" s="53">
        <f t="shared" si="40"/>
        <v>42.5</v>
      </c>
      <c r="F157" s="53">
        <f t="shared" si="40"/>
        <v>40</v>
      </c>
      <c r="G157" s="53">
        <f t="shared" si="40"/>
        <v>243</v>
      </c>
      <c r="H157" s="53">
        <f t="shared" si="40"/>
        <v>222</v>
      </c>
      <c r="I157" s="53">
        <f t="shared" si="40"/>
        <v>210</v>
      </c>
      <c r="J157" s="53">
        <f t="shared" si="40"/>
        <v>0</v>
      </c>
      <c r="K157" s="53">
        <f t="shared" si="40"/>
        <v>262.5</v>
      </c>
      <c r="L157" s="53">
        <f t="shared" si="40"/>
        <v>0</v>
      </c>
      <c r="M157" s="53">
        <f t="shared" si="40"/>
        <v>245</v>
      </c>
      <c r="N157" s="53">
        <f t="shared" si="40"/>
        <v>148</v>
      </c>
      <c r="O157" s="53">
        <f t="shared" si="40"/>
        <v>0</v>
      </c>
      <c r="P157" s="53">
        <f t="shared" si="40"/>
        <v>264</v>
      </c>
      <c r="Q157" s="53">
        <f t="shared" si="40"/>
        <v>237</v>
      </c>
      <c r="R157" s="53">
        <f t="shared" si="40"/>
        <v>154</v>
      </c>
      <c r="S157" s="53">
        <f t="shared" si="40"/>
        <v>120</v>
      </c>
      <c r="T157" s="53">
        <f t="shared" si="40"/>
        <v>144</v>
      </c>
      <c r="U157" s="53">
        <f t="shared" si="40"/>
        <v>207</v>
      </c>
      <c r="V157" s="53">
        <f t="shared" si="40"/>
        <v>122</v>
      </c>
      <c r="W157" s="53">
        <f t="shared" si="40"/>
        <v>0</v>
      </c>
      <c r="X157" s="53">
        <f t="shared" si="40"/>
        <v>0</v>
      </c>
      <c r="Y157" s="53">
        <f t="shared" si="40"/>
        <v>0</v>
      </c>
      <c r="Z157" s="53">
        <f t="shared" si="40"/>
        <v>0</v>
      </c>
      <c r="AA157" s="53">
        <f t="shared" si="40"/>
        <v>0</v>
      </c>
      <c r="AB157" s="53">
        <f t="shared" si="40"/>
        <v>0</v>
      </c>
      <c r="AC157" s="53">
        <f t="shared" si="40"/>
        <v>79</v>
      </c>
      <c r="AD157" s="53">
        <f t="shared" si="40"/>
        <v>0</v>
      </c>
      <c r="AE157" s="53">
        <f t="shared" si="40"/>
        <v>0</v>
      </c>
      <c r="AF157" s="53">
        <f t="shared" si="40"/>
        <v>0</v>
      </c>
      <c r="AG157" s="53">
        <f t="shared" si="40"/>
        <v>0</v>
      </c>
      <c r="AH157" s="53">
        <f t="shared" si="40"/>
        <v>0</v>
      </c>
      <c r="AI157" s="53">
        <f t="shared" si="40"/>
        <v>0</v>
      </c>
      <c r="AJ157" s="53">
        <f t="shared" si="40"/>
        <v>0</v>
      </c>
      <c r="AK157" s="53">
        <f t="shared" si="40"/>
        <v>140</v>
      </c>
      <c r="AL157" s="53">
        <f t="shared" si="40"/>
        <v>0</v>
      </c>
      <c r="AM157" s="53">
        <f t="shared" si="40"/>
        <v>0</v>
      </c>
      <c r="AN157" s="53">
        <f t="shared" si="40"/>
        <v>0</v>
      </c>
      <c r="AO157" s="53">
        <f t="shared" si="40"/>
        <v>0</v>
      </c>
      <c r="AP157" s="53">
        <f t="shared" si="40"/>
        <v>40</v>
      </c>
      <c r="AQ157" s="53">
        <f t="shared" si="40"/>
        <v>0</v>
      </c>
      <c r="AR157" s="53">
        <f t="shared" si="11"/>
        <v>3044</v>
      </c>
    </row>
    <row r="158" spans="1:44">
      <c r="A158" s="48" t="s">
        <v>115</v>
      </c>
      <c r="B158" s="48">
        <v>2021010412</v>
      </c>
      <c r="C158" s="48" t="s">
        <v>63</v>
      </c>
      <c r="D158" s="53">
        <f t="shared" ref="D158:AQ158" si="41">D98*D$66</f>
        <v>122</v>
      </c>
      <c r="E158" s="53">
        <f t="shared" si="41"/>
        <v>40.5</v>
      </c>
      <c r="F158" s="53">
        <f t="shared" si="41"/>
        <v>43</v>
      </c>
      <c r="G158" s="53">
        <f t="shared" si="41"/>
        <v>252</v>
      </c>
      <c r="H158" s="53">
        <f t="shared" si="41"/>
        <v>243</v>
      </c>
      <c r="I158" s="53">
        <f t="shared" si="41"/>
        <v>231</v>
      </c>
      <c r="J158" s="53">
        <f t="shared" si="41"/>
        <v>0</v>
      </c>
      <c r="K158" s="53">
        <f t="shared" si="41"/>
        <v>287</v>
      </c>
      <c r="L158" s="53">
        <f t="shared" si="41"/>
        <v>0</v>
      </c>
      <c r="M158" s="53">
        <f t="shared" si="41"/>
        <v>269.5</v>
      </c>
      <c r="N158" s="53">
        <f t="shared" si="41"/>
        <v>150</v>
      </c>
      <c r="O158" s="53">
        <f t="shared" si="41"/>
        <v>0</v>
      </c>
      <c r="P158" s="53">
        <f t="shared" si="41"/>
        <v>264</v>
      </c>
      <c r="Q158" s="53">
        <f t="shared" si="41"/>
        <v>249</v>
      </c>
      <c r="R158" s="53">
        <f t="shared" si="41"/>
        <v>158</v>
      </c>
      <c r="S158" s="53">
        <f t="shared" si="41"/>
        <v>128</v>
      </c>
      <c r="T158" s="53">
        <f t="shared" si="41"/>
        <v>150</v>
      </c>
      <c r="U158" s="53">
        <f t="shared" si="41"/>
        <v>234</v>
      </c>
      <c r="V158" s="53">
        <f t="shared" si="41"/>
        <v>140</v>
      </c>
      <c r="W158" s="53">
        <f t="shared" si="41"/>
        <v>0</v>
      </c>
      <c r="X158" s="53">
        <f t="shared" si="41"/>
        <v>0</v>
      </c>
      <c r="Y158" s="53">
        <f t="shared" si="41"/>
        <v>0</v>
      </c>
      <c r="Z158" s="53">
        <f t="shared" si="41"/>
        <v>0</v>
      </c>
      <c r="AA158" s="53">
        <f t="shared" si="41"/>
        <v>0</v>
      </c>
      <c r="AB158" s="53">
        <f t="shared" si="41"/>
        <v>0</v>
      </c>
      <c r="AC158" s="53">
        <f t="shared" si="41"/>
        <v>80</v>
      </c>
      <c r="AD158" s="53">
        <f t="shared" si="41"/>
        <v>0</v>
      </c>
      <c r="AE158" s="53">
        <f t="shared" si="41"/>
        <v>0</v>
      </c>
      <c r="AF158" s="53">
        <f t="shared" si="41"/>
        <v>0</v>
      </c>
      <c r="AG158" s="53">
        <f t="shared" si="41"/>
        <v>0</v>
      </c>
      <c r="AH158" s="53">
        <f t="shared" si="41"/>
        <v>0</v>
      </c>
      <c r="AI158" s="53">
        <f t="shared" si="41"/>
        <v>0</v>
      </c>
      <c r="AJ158" s="53">
        <f t="shared" si="41"/>
        <v>0</v>
      </c>
      <c r="AK158" s="53">
        <f t="shared" si="41"/>
        <v>174</v>
      </c>
      <c r="AL158" s="53">
        <f t="shared" si="41"/>
        <v>0</v>
      </c>
      <c r="AM158" s="53">
        <f t="shared" si="41"/>
        <v>0</v>
      </c>
      <c r="AN158" s="53">
        <f t="shared" si="41"/>
        <v>0</v>
      </c>
      <c r="AO158" s="53">
        <f t="shared" si="41"/>
        <v>0</v>
      </c>
      <c r="AP158" s="53">
        <f t="shared" si="41"/>
        <v>43</v>
      </c>
      <c r="AQ158" s="53">
        <f t="shared" si="41"/>
        <v>0</v>
      </c>
      <c r="AR158" s="53">
        <f t="shared" si="11"/>
        <v>3258</v>
      </c>
    </row>
    <row r="159" spans="1:44">
      <c r="A159" s="48" t="s">
        <v>115</v>
      </c>
      <c r="B159" s="48">
        <v>2021010413</v>
      </c>
      <c r="C159" s="48" t="s">
        <v>65</v>
      </c>
      <c r="D159" s="53">
        <f t="shared" ref="D159:AQ159" si="42">D99*D$66</f>
        <v>120</v>
      </c>
      <c r="E159" s="53">
        <f t="shared" si="42"/>
        <v>33</v>
      </c>
      <c r="F159" s="53">
        <f t="shared" si="42"/>
        <v>38.5</v>
      </c>
      <c r="G159" s="53">
        <f t="shared" si="42"/>
        <v>231</v>
      </c>
      <c r="H159" s="53">
        <f t="shared" si="42"/>
        <v>201</v>
      </c>
      <c r="I159" s="53">
        <f t="shared" si="42"/>
        <v>220.5</v>
      </c>
      <c r="J159" s="53">
        <f t="shared" si="42"/>
        <v>0</v>
      </c>
      <c r="K159" s="53">
        <f t="shared" si="42"/>
        <v>231</v>
      </c>
      <c r="L159" s="53">
        <f t="shared" si="42"/>
        <v>0</v>
      </c>
      <c r="M159" s="53">
        <f t="shared" si="42"/>
        <v>210</v>
      </c>
      <c r="N159" s="53">
        <f t="shared" si="42"/>
        <v>146</v>
      </c>
      <c r="O159" s="53">
        <f t="shared" si="42"/>
        <v>0</v>
      </c>
      <c r="P159" s="53">
        <f t="shared" si="42"/>
        <v>261</v>
      </c>
      <c r="Q159" s="53">
        <f t="shared" si="42"/>
        <v>258</v>
      </c>
      <c r="R159" s="53">
        <f t="shared" si="42"/>
        <v>140</v>
      </c>
      <c r="S159" s="53">
        <f t="shared" si="42"/>
        <v>122</v>
      </c>
      <c r="T159" s="53">
        <f t="shared" si="42"/>
        <v>134</v>
      </c>
      <c r="U159" s="53">
        <f t="shared" si="42"/>
        <v>213</v>
      </c>
      <c r="V159" s="53">
        <f t="shared" si="42"/>
        <v>134</v>
      </c>
      <c r="W159" s="53">
        <f t="shared" si="42"/>
        <v>0</v>
      </c>
      <c r="X159" s="53">
        <f t="shared" si="42"/>
        <v>0</v>
      </c>
      <c r="Y159" s="53">
        <f t="shared" si="42"/>
        <v>0</v>
      </c>
      <c r="Z159" s="53">
        <f t="shared" si="42"/>
        <v>300</v>
      </c>
      <c r="AA159" s="53">
        <f t="shared" si="42"/>
        <v>0</v>
      </c>
      <c r="AB159" s="53">
        <f t="shared" si="42"/>
        <v>0</v>
      </c>
      <c r="AC159" s="53">
        <f t="shared" si="42"/>
        <v>80</v>
      </c>
      <c r="AD159" s="53">
        <f t="shared" si="42"/>
        <v>0</v>
      </c>
      <c r="AE159" s="53">
        <f t="shared" si="42"/>
        <v>0</v>
      </c>
      <c r="AF159" s="53">
        <f t="shared" si="42"/>
        <v>0</v>
      </c>
      <c r="AG159" s="53">
        <f t="shared" si="42"/>
        <v>0</v>
      </c>
      <c r="AH159" s="53">
        <f t="shared" si="42"/>
        <v>228</v>
      </c>
      <c r="AI159" s="53">
        <f t="shared" si="42"/>
        <v>172</v>
      </c>
      <c r="AJ159" s="53">
        <f t="shared" si="42"/>
        <v>0</v>
      </c>
      <c r="AK159" s="53">
        <f t="shared" si="42"/>
        <v>126</v>
      </c>
      <c r="AL159" s="53">
        <f t="shared" si="42"/>
        <v>0</v>
      </c>
      <c r="AM159" s="53">
        <f t="shared" si="42"/>
        <v>0</v>
      </c>
      <c r="AN159" s="53">
        <f t="shared" si="42"/>
        <v>0</v>
      </c>
      <c r="AO159" s="53">
        <f t="shared" si="42"/>
        <v>0</v>
      </c>
      <c r="AP159" s="53">
        <f t="shared" si="42"/>
        <v>42.5</v>
      </c>
      <c r="AQ159" s="53">
        <f t="shared" si="42"/>
        <v>0</v>
      </c>
      <c r="AR159" s="53">
        <f t="shared" si="11"/>
        <v>3641.5</v>
      </c>
    </row>
    <row r="160" spans="1:44">
      <c r="A160" s="48" t="s">
        <v>115</v>
      </c>
      <c r="B160" s="48">
        <v>2021010419</v>
      </c>
      <c r="C160" s="48" t="s">
        <v>67</v>
      </c>
      <c r="D160" s="53">
        <f t="shared" ref="D160:AQ160" si="43">D100*D$66</f>
        <v>66</v>
      </c>
      <c r="E160" s="53">
        <f t="shared" si="43"/>
        <v>37.5</v>
      </c>
      <c r="F160" s="53">
        <f t="shared" si="43"/>
        <v>37.5</v>
      </c>
      <c r="G160" s="53">
        <f t="shared" si="43"/>
        <v>27</v>
      </c>
      <c r="H160" s="53">
        <f t="shared" si="43"/>
        <v>210</v>
      </c>
      <c r="I160" s="53">
        <f t="shared" si="43"/>
        <v>119</v>
      </c>
      <c r="J160" s="53">
        <f t="shared" si="43"/>
        <v>0</v>
      </c>
      <c r="K160" s="53">
        <f t="shared" si="43"/>
        <v>147</v>
      </c>
      <c r="L160" s="53">
        <f t="shared" si="43"/>
        <v>0</v>
      </c>
      <c r="M160" s="53">
        <f t="shared" si="43"/>
        <v>157.5</v>
      </c>
      <c r="N160" s="53">
        <f t="shared" si="43"/>
        <v>148</v>
      </c>
      <c r="O160" s="53">
        <f t="shared" si="43"/>
        <v>103.5</v>
      </c>
      <c r="P160" s="53">
        <f t="shared" si="43"/>
        <v>63</v>
      </c>
      <c r="Q160" s="53">
        <f t="shared" si="43"/>
        <v>228</v>
      </c>
      <c r="R160" s="53">
        <f t="shared" si="43"/>
        <v>106</v>
      </c>
      <c r="S160" s="53">
        <f t="shared" si="43"/>
        <v>122</v>
      </c>
      <c r="T160" s="53">
        <f t="shared" si="43"/>
        <v>132</v>
      </c>
      <c r="U160" s="53">
        <f t="shared" si="43"/>
        <v>198</v>
      </c>
      <c r="V160" s="53">
        <f t="shared" si="43"/>
        <v>100</v>
      </c>
      <c r="W160" s="53">
        <f t="shared" si="43"/>
        <v>0</v>
      </c>
      <c r="X160" s="53">
        <f t="shared" si="43"/>
        <v>0</v>
      </c>
      <c r="Y160" s="53">
        <f t="shared" si="43"/>
        <v>282</v>
      </c>
      <c r="Z160" s="53">
        <f t="shared" si="43"/>
        <v>0</v>
      </c>
      <c r="AA160" s="53">
        <f t="shared" si="43"/>
        <v>0</v>
      </c>
      <c r="AB160" s="53">
        <f t="shared" si="43"/>
        <v>0</v>
      </c>
      <c r="AC160" s="53">
        <f t="shared" si="43"/>
        <v>78</v>
      </c>
      <c r="AD160" s="53">
        <f t="shared" si="43"/>
        <v>0</v>
      </c>
      <c r="AE160" s="53">
        <f t="shared" si="43"/>
        <v>0</v>
      </c>
      <c r="AF160" s="53">
        <f t="shared" si="43"/>
        <v>0</v>
      </c>
      <c r="AG160" s="53">
        <f t="shared" si="43"/>
        <v>0</v>
      </c>
      <c r="AH160" s="53">
        <f t="shared" si="43"/>
        <v>0</v>
      </c>
      <c r="AI160" s="53">
        <f t="shared" si="43"/>
        <v>22</v>
      </c>
      <c r="AJ160" s="53">
        <f t="shared" si="43"/>
        <v>70.5</v>
      </c>
      <c r="AK160" s="53">
        <f t="shared" si="43"/>
        <v>126</v>
      </c>
      <c r="AL160" s="53">
        <f t="shared" si="43"/>
        <v>0</v>
      </c>
      <c r="AM160" s="53">
        <f t="shared" si="43"/>
        <v>0</v>
      </c>
      <c r="AN160" s="53">
        <f t="shared" si="43"/>
        <v>0</v>
      </c>
      <c r="AO160" s="53">
        <f t="shared" si="43"/>
        <v>0</v>
      </c>
      <c r="AP160" s="53">
        <f t="shared" si="43"/>
        <v>43.5</v>
      </c>
      <c r="AQ160" s="53">
        <f t="shared" si="43"/>
        <v>0</v>
      </c>
      <c r="AR160" s="53">
        <f t="shared" si="11"/>
        <v>2624</v>
      </c>
    </row>
    <row r="161" spans="1:44">
      <c r="A161" s="48" t="s">
        <v>115</v>
      </c>
      <c r="B161" s="48">
        <v>2021010426</v>
      </c>
      <c r="C161" s="48" t="s">
        <v>69</v>
      </c>
      <c r="D161" s="53">
        <f t="shared" ref="D161:AQ161" si="44">D101*D$66</f>
        <v>120</v>
      </c>
      <c r="E161" s="53">
        <f t="shared" si="44"/>
        <v>33</v>
      </c>
      <c r="F161" s="53">
        <f t="shared" si="44"/>
        <v>37</v>
      </c>
      <c r="G161" s="53">
        <f t="shared" si="44"/>
        <v>222</v>
      </c>
      <c r="H161" s="53">
        <f t="shared" si="44"/>
        <v>207</v>
      </c>
      <c r="I161" s="53">
        <f t="shared" si="44"/>
        <v>136.5</v>
      </c>
      <c r="J161" s="53">
        <f t="shared" si="44"/>
        <v>245</v>
      </c>
      <c r="K161" s="53">
        <f t="shared" si="44"/>
        <v>133</v>
      </c>
      <c r="L161" s="53">
        <f t="shared" si="44"/>
        <v>0</v>
      </c>
      <c r="M161" s="53">
        <f t="shared" si="44"/>
        <v>210</v>
      </c>
      <c r="N161" s="53">
        <f t="shared" si="44"/>
        <v>142</v>
      </c>
      <c r="O161" s="53">
        <f t="shared" si="44"/>
        <v>0</v>
      </c>
      <c r="P161" s="53">
        <f t="shared" si="44"/>
        <v>246</v>
      </c>
      <c r="Q161" s="53">
        <f t="shared" si="44"/>
        <v>222</v>
      </c>
      <c r="R161" s="53">
        <f t="shared" si="44"/>
        <v>130</v>
      </c>
      <c r="S161" s="53">
        <f t="shared" si="44"/>
        <v>70</v>
      </c>
      <c r="T161" s="53">
        <f t="shared" si="44"/>
        <v>130</v>
      </c>
      <c r="U161" s="53">
        <f t="shared" si="44"/>
        <v>198</v>
      </c>
      <c r="V161" s="53">
        <f t="shared" si="44"/>
        <v>120</v>
      </c>
      <c r="W161" s="53">
        <f t="shared" si="44"/>
        <v>0</v>
      </c>
      <c r="X161" s="53">
        <f t="shared" si="44"/>
        <v>0</v>
      </c>
      <c r="Y161" s="53">
        <f t="shared" si="44"/>
        <v>0</v>
      </c>
      <c r="Z161" s="53">
        <f t="shared" si="44"/>
        <v>255</v>
      </c>
      <c r="AA161" s="53">
        <f t="shared" si="44"/>
        <v>0</v>
      </c>
      <c r="AB161" s="53">
        <f t="shared" si="44"/>
        <v>0</v>
      </c>
      <c r="AC161" s="53">
        <f t="shared" si="44"/>
        <v>78</v>
      </c>
      <c r="AD161" s="53">
        <f t="shared" si="44"/>
        <v>0</v>
      </c>
      <c r="AE161" s="53">
        <f t="shared" si="44"/>
        <v>207</v>
      </c>
      <c r="AF161" s="53">
        <f t="shared" si="44"/>
        <v>0</v>
      </c>
      <c r="AG161" s="53">
        <f t="shared" si="44"/>
        <v>0</v>
      </c>
      <c r="AH161" s="53">
        <f t="shared" si="44"/>
        <v>0</v>
      </c>
      <c r="AI161" s="53">
        <f t="shared" si="44"/>
        <v>0</v>
      </c>
      <c r="AJ161" s="53">
        <f t="shared" si="44"/>
        <v>0</v>
      </c>
      <c r="AK161" s="53">
        <f t="shared" si="44"/>
        <v>122</v>
      </c>
      <c r="AL161" s="53">
        <f t="shared" si="44"/>
        <v>0</v>
      </c>
      <c r="AM161" s="53">
        <f t="shared" si="44"/>
        <v>0</v>
      </c>
      <c r="AN161" s="53">
        <f t="shared" si="44"/>
        <v>0</v>
      </c>
      <c r="AO161" s="53">
        <f t="shared" si="44"/>
        <v>0</v>
      </c>
      <c r="AP161" s="53">
        <f t="shared" si="44"/>
        <v>41.5</v>
      </c>
      <c r="AQ161" s="53">
        <f t="shared" si="44"/>
        <v>0</v>
      </c>
      <c r="AR161" s="53">
        <f t="shared" si="11"/>
        <v>3305</v>
      </c>
    </row>
    <row r="162" spans="1:44">
      <c r="A162" s="48" t="s">
        <v>115</v>
      </c>
      <c r="B162" s="48">
        <v>2021010427</v>
      </c>
      <c r="C162" s="48" t="s">
        <v>71</v>
      </c>
      <c r="D162" s="53">
        <f t="shared" ref="D162:AQ162" si="45">D102*D$66</f>
        <v>140</v>
      </c>
      <c r="E162" s="53">
        <f t="shared" si="45"/>
        <v>42</v>
      </c>
      <c r="F162" s="53">
        <f t="shared" si="45"/>
        <v>35</v>
      </c>
      <c r="G162" s="53">
        <f t="shared" si="45"/>
        <v>192</v>
      </c>
      <c r="H162" s="53">
        <f t="shared" si="45"/>
        <v>201</v>
      </c>
      <c r="I162" s="53">
        <f t="shared" si="45"/>
        <v>220.5</v>
      </c>
      <c r="J162" s="53">
        <f t="shared" si="45"/>
        <v>0</v>
      </c>
      <c r="K162" s="53">
        <f t="shared" si="45"/>
        <v>210</v>
      </c>
      <c r="L162" s="53">
        <f t="shared" si="45"/>
        <v>0</v>
      </c>
      <c r="M162" s="53">
        <f t="shared" si="45"/>
        <v>262.5</v>
      </c>
      <c r="N162" s="53">
        <f t="shared" si="45"/>
        <v>142</v>
      </c>
      <c r="O162" s="53">
        <f t="shared" si="45"/>
        <v>0</v>
      </c>
      <c r="P162" s="53">
        <f t="shared" si="45"/>
        <v>273</v>
      </c>
      <c r="Q162" s="53">
        <f t="shared" si="45"/>
        <v>243</v>
      </c>
      <c r="R162" s="53">
        <f t="shared" si="45"/>
        <v>170</v>
      </c>
      <c r="S162" s="53">
        <f t="shared" si="45"/>
        <v>122</v>
      </c>
      <c r="T162" s="53">
        <f t="shared" si="45"/>
        <v>142</v>
      </c>
      <c r="U162" s="53">
        <f t="shared" si="45"/>
        <v>213</v>
      </c>
      <c r="V162" s="53">
        <f t="shared" si="45"/>
        <v>142</v>
      </c>
      <c r="W162" s="53">
        <f t="shared" si="45"/>
        <v>207</v>
      </c>
      <c r="X162" s="53">
        <f t="shared" si="45"/>
        <v>0</v>
      </c>
      <c r="Y162" s="53">
        <f t="shared" si="45"/>
        <v>0</v>
      </c>
      <c r="Z162" s="53">
        <f t="shared" si="45"/>
        <v>0</v>
      </c>
      <c r="AA162" s="53">
        <f t="shared" si="45"/>
        <v>0</v>
      </c>
      <c r="AB162" s="53">
        <f t="shared" si="45"/>
        <v>0</v>
      </c>
      <c r="AC162" s="53">
        <f t="shared" si="45"/>
        <v>80</v>
      </c>
      <c r="AD162" s="53">
        <f t="shared" si="45"/>
        <v>0</v>
      </c>
      <c r="AE162" s="53">
        <f t="shared" si="45"/>
        <v>0</v>
      </c>
      <c r="AF162" s="53">
        <f t="shared" si="45"/>
        <v>0</v>
      </c>
      <c r="AG162" s="53">
        <f t="shared" si="45"/>
        <v>0</v>
      </c>
      <c r="AH162" s="53">
        <f t="shared" si="45"/>
        <v>0</v>
      </c>
      <c r="AI162" s="53">
        <f t="shared" si="45"/>
        <v>0</v>
      </c>
      <c r="AJ162" s="53">
        <f t="shared" si="45"/>
        <v>0</v>
      </c>
      <c r="AK162" s="53">
        <f t="shared" si="45"/>
        <v>164</v>
      </c>
      <c r="AL162" s="53">
        <f t="shared" si="45"/>
        <v>0</v>
      </c>
      <c r="AM162" s="53">
        <f t="shared" si="45"/>
        <v>0</v>
      </c>
      <c r="AN162" s="53">
        <f t="shared" si="45"/>
        <v>0</v>
      </c>
      <c r="AO162" s="53">
        <f t="shared" si="45"/>
        <v>0</v>
      </c>
      <c r="AP162" s="53">
        <f t="shared" si="45"/>
        <v>43</v>
      </c>
      <c r="AQ162" s="53">
        <f t="shared" si="45"/>
        <v>0</v>
      </c>
      <c r="AR162" s="53">
        <f t="shared" si="11"/>
        <v>3244</v>
      </c>
    </row>
    <row r="163" spans="1:44">
      <c r="A163" s="48" t="s">
        <v>115</v>
      </c>
      <c r="B163" s="48">
        <v>2021010439</v>
      </c>
      <c r="C163" s="48" t="s">
        <v>73</v>
      </c>
      <c r="D163" s="53">
        <f t="shared" ref="D163:AQ163" si="46">D103*D$66</f>
        <v>150</v>
      </c>
      <c r="E163" s="53">
        <f t="shared" si="46"/>
        <v>43</v>
      </c>
      <c r="F163" s="53">
        <f t="shared" si="46"/>
        <v>0</v>
      </c>
      <c r="G163" s="53">
        <f t="shared" si="46"/>
        <v>246</v>
      </c>
      <c r="H163" s="53">
        <f t="shared" si="46"/>
        <v>255</v>
      </c>
      <c r="I163" s="53">
        <f t="shared" si="46"/>
        <v>213.5</v>
      </c>
      <c r="J163" s="53">
        <f t="shared" si="46"/>
        <v>0</v>
      </c>
      <c r="K163" s="53">
        <f t="shared" si="46"/>
        <v>224</v>
      </c>
      <c r="L163" s="53">
        <f t="shared" si="46"/>
        <v>0</v>
      </c>
      <c r="M163" s="53">
        <f t="shared" si="46"/>
        <v>213.5</v>
      </c>
      <c r="N163" s="53">
        <f t="shared" si="46"/>
        <v>164</v>
      </c>
      <c r="O163" s="53">
        <f t="shared" si="46"/>
        <v>0</v>
      </c>
      <c r="P163" s="53">
        <f t="shared" si="46"/>
        <v>267</v>
      </c>
      <c r="Q163" s="53">
        <f t="shared" si="46"/>
        <v>240</v>
      </c>
      <c r="R163" s="53">
        <f t="shared" si="46"/>
        <v>154</v>
      </c>
      <c r="S163" s="53">
        <f t="shared" si="46"/>
        <v>172</v>
      </c>
      <c r="T163" s="53">
        <f t="shared" si="46"/>
        <v>138</v>
      </c>
      <c r="U163" s="53">
        <f t="shared" si="46"/>
        <v>219</v>
      </c>
      <c r="V163" s="53">
        <f t="shared" si="46"/>
        <v>154</v>
      </c>
      <c r="W163" s="53">
        <f t="shared" si="46"/>
        <v>0</v>
      </c>
      <c r="X163" s="53">
        <f t="shared" si="46"/>
        <v>0</v>
      </c>
      <c r="Y163" s="53">
        <f t="shared" si="46"/>
        <v>0</v>
      </c>
      <c r="Z163" s="53">
        <f t="shared" si="46"/>
        <v>0</v>
      </c>
      <c r="AA163" s="53">
        <f t="shared" si="46"/>
        <v>0</v>
      </c>
      <c r="AB163" s="53">
        <f t="shared" si="46"/>
        <v>0</v>
      </c>
      <c r="AC163" s="53">
        <f t="shared" si="46"/>
        <v>84</v>
      </c>
      <c r="AD163" s="53">
        <f t="shared" si="46"/>
        <v>0</v>
      </c>
      <c r="AE163" s="53">
        <f t="shared" si="46"/>
        <v>0</v>
      </c>
      <c r="AF163" s="53">
        <f t="shared" si="46"/>
        <v>0</v>
      </c>
      <c r="AG163" s="53">
        <f t="shared" si="46"/>
        <v>0</v>
      </c>
      <c r="AH163" s="53">
        <f t="shared" si="46"/>
        <v>0</v>
      </c>
      <c r="AI163" s="53">
        <f t="shared" si="46"/>
        <v>0</v>
      </c>
      <c r="AJ163" s="53">
        <f t="shared" si="46"/>
        <v>0</v>
      </c>
      <c r="AK163" s="53">
        <f t="shared" si="46"/>
        <v>148</v>
      </c>
      <c r="AL163" s="53">
        <f t="shared" si="46"/>
        <v>0</v>
      </c>
      <c r="AM163" s="53">
        <f t="shared" si="46"/>
        <v>0</v>
      </c>
      <c r="AN163" s="53">
        <f t="shared" si="46"/>
        <v>0</v>
      </c>
      <c r="AO163" s="53">
        <f t="shared" si="46"/>
        <v>0</v>
      </c>
      <c r="AP163" s="53">
        <f t="shared" si="46"/>
        <v>46</v>
      </c>
      <c r="AQ163" s="53">
        <f t="shared" si="46"/>
        <v>0</v>
      </c>
      <c r="AR163" s="53">
        <f t="shared" si="11"/>
        <v>3131</v>
      </c>
    </row>
    <row r="164" spans="1:44">
      <c r="A164" s="48" t="s">
        <v>115</v>
      </c>
      <c r="B164" s="48">
        <v>2021010450</v>
      </c>
      <c r="C164" s="48" t="s">
        <v>75</v>
      </c>
      <c r="D164" s="53">
        <f t="shared" ref="D164:AQ164" si="47">D104*D$66</f>
        <v>144</v>
      </c>
      <c r="E164" s="53">
        <f t="shared" si="47"/>
        <v>41.5</v>
      </c>
      <c r="F164" s="53">
        <f t="shared" si="47"/>
        <v>44.5</v>
      </c>
      <c r="G164" s="53">
        <f t="shared" si="47"/>
        <v>240</v>
      </c>
      <c r="H164" s="53">
        <f t="shared" si="47"/>
        <v>216</v>
      </c>
      <c r="I164" s="53">
        <f t="shared" si="47"/>
        <v>203</v>
      </c>
      <c r="J164" s="53">
        <f t="shared" si="47"/>
        <v>0</v>
      </c>
      <c r="K164" s="53">
        <f t="shared" si="47"/>
        <v>234.5</v>
      </c>
      <c r="L164" s="53">
        <f t="shared" si="47"/>
        <v>0</v>
      </c>
      <c r="M164" s="53">
        <f t="shared" si="47"/>
        <v>252</v>
      </c>
      <c r="N164" s="53">
        <f t="shared" si="47"/>
        <v>152</v>
      </c>
      <c r="O164" s="53">
        <f t="shared" si="47"/>
        <v>0</v>
      </c>
      <c r="P164" s="53">
        <f t="shared" si="47"/>
        <v>264</v>
      </c>
      <c r="Q164" s="53">
        <f t="shared" si="47"/>
        <v>273</v>
      </c>
      <c r="R164" s="53">
        <f t="shared" si="47"/>
        <v>166</v>
      </c>
      <c r="S164" s="53">
        <f t="shared" si="47"/>
        <v>120</v>
      </c>
      <c r="T164" s="53">
        <f t="shared" si="47"/>
        <v>146</v>
      </c>
      <c r="U164" s="53">
        <f t="shared" si="47"/>
        <v>210</v>
      </c>
      <c r="V164" s="53">
        <f t="shared" si="47"/>
        <v>120</v>
      </c>
      <c r="W164" s="53">
        <f t="shared" si="47"/>
        <v>0</v>
      </c>
      <c r="X164" s="53">
        <f t="shared" si="47"/>
        <v>0</v>
      </c>
      <c r="Y164" s="53">
        <f t="shared" si="47"/>
        <v>0</v>
      </c>
      <c r="Z164" s="53">
        <f t="shared" si="47"/>
        <v>0</v>
      </c>
      <c r="AA164" s="53">
        <f t="shared" si="47"/>
        <v>158</v>
      </c>
      <c r="AB164" s="53">
        <f t="shared" si="47"/>
        <v>0</v>
      </c>
      <c r="AC164" s="53">
        <f t="shared" si="47"/>
        <v>80</v>
      </c>
      <c r="AD164" s="53">
        <f t="shared" si="47"/>
        <v>0</v>
      </c>
      <c r="AE164" s="53">
        <f t="shared" si="47"/>
        <v>201</v>
      </c>
      <c r="AF164" s="53">
        <f t="shared" si="47"/>
        <v>0</v>
      </c>
      <c r="AG164" s="53">
        <f t="shared" si="47"/>
        <v>0</v>
      </c>
      <c r="AH164" s="53">
        <f t="shared" si="47"/>
        <v>0</v>
      </c>
      <c r="AI164" s="53">
        <f t="shared" si="47"/>
        <v>168</v>
      </c>
      <c r="AJ164" s="53">
        <f t="shared" si="47"/>
        <v>0</v>
      </c>
      <c r="AK164" s="53">
        <f t="shared" si="47"/>
        <v>152</v>
      </c>
      <c r="AL164" s="53">
        <f t="shared" si="47"/>
        <v>0</v>
      </c>
      <c r="AM164" s="53">
        <f t="shared" si="47"/>
        <v>0</v>
      </c>
      <c r="AN164" s="53">
        <f t="shared" si="47"/>
        <v>0</v>
      </c>
      <c r="AO164" s="53">
        <f t="shared" si="47"/>
        <v>0</v>
      </c>
      <c r="AP164" s="53">
        <f t="shared" si="47"/>
        <v>43</v>
      </c>
      <c r="AQ164" s="53">
        <f t="shared" si="47"/>
        <v>0</v>
      </c>
      <c r="AR164" s="53">
        <f t="shared" si="11"/>
        <v>3628.5</v>
      </c>
    </row>
    <row r="165" spans="1:44">
      <c r="A165" s="48" t="s">
        <v>115</v>
      </c>
      <c r="B165" s="48">
        <v>2021010461</v>
      </c>
      <c r="C165" s="48" t="s">
        <v>77</v>
      </c>
      <c r="D165" s="53">
        <f t="shared" ref="D165:AQ165" si="48">D105*D$66</f>
        <v>164</v>
      </c>
      <c r="E165" s="53">
        <f t="shared" si="48"/>
        <v>45</v>
      </c>
      <c r="F165" s="53">
        <f t="shared" si="48"/>
        <v>42</v>
      </c>
      <c r="G165" s="53">
        <f t="shared" si="48"/>
        <v>264</v>
      </c>
      <c r="H165" s="53">
        <f t="shared" si="48"/>
        <v>264</v>
      </c>
      <c r="I165" s="53">
        <f t="shared" si="48"/>
        <v>245</v>
      </c>
      <c r="J165" s="53">
        <f t="shared" si="48"/>
        <v>0</v>
      </c>
      <c r="K165" s="53">
        <f t="shared" si="48"/>
        <v>266</v>
      </c>
      <c r="L165" s="53">
        <f t="shared" si="48"/>
        <v>0</v>
      </c>
      <c r="M165" s="53">
        <f t="shared" si="48"/>
        <v>262.5</v>
      </c>
      <c r="N165" s="53">
        <f t="shared" si="48"/>
        <v>160</v>
      </c>
      <c r="O165" s="53">
        <f t="shared" si="48"/>
        <v>0</v>
      </c>
      <c r="P165" s="53">
        <f t="shared" si="48"/>
        <v>267</v>
      </c>
      <c r="Q165" s="53">
        <f t="shared" si="48"/>
        <v>258</v>
      </c>
      <c r="R165" s="53">
        <f t="shared" si="48"/>
        <v>194</v>
      </c>
      <c r="S165" s="53">
        <f t="shared" si="48"/>
        <v>174</v>
      </c>
      <c r="T165" s="53">
        <f t="shared" si="48"/>
        <v>142</v>
      </c>
      <c r="U165" s="53">
        <f t="shared" si="48"/>
        <v>237</v>
      </c>
      <c r="V165" s="53">
        <f t="shared" si="48"/>
        <v>142</v>
      </c>
      <c r="W165" s="53">
        <f t="shared" si="48"/>
        <v>0</v>
      </c>
      <c r="X165" s="53">
        <f t="shared" si="48"/>
        <v>0</v>
      </c>
      <c r="Y165" s="53">
        <f t="shared" si="48"/>
        <v>0</v>
      </c>
      <c r="Z165" s="53">
        <f t="shared" si="48"/>
        <v>0</v>
      </c>
      <c r="AA165" s="53">
        <f t="shared" si="48"/>
        <v>0</v>
      </c>
      <c r="AB165" s="53">
        <f t="shared" si="48"/>
        <v>0</v>
      </c>
      <c r="AC165" s="53">
        <f t="shared" si="48"/>
        <v>85</v>
      </c>
      <c r="AD165" s="53">
        <f t="shared" si="48"/>
        <v>0</v>
      </c>
      <c r="AE165" s="53">
        <f t="shared" si="48"/>
        <v>0</v>
      </c>
      <c r="AF165" s="53">
        <f t="shared" si="48"/>
        <v>0</v>
      </c>
      <c r="AG165" s="53">
        <f t="shared" si="48"/>
        <v>0</v>
      </c>
      <c r="AH165" s="53">
        <f t="shared" si="48"/>
        <v>0</v>
      </c>
      <c r="AI165" s="53">
        <f t="shared" si="48"/>
        <v>0</v>
      </c>
      <c r="AJ165" s="53">
        <f t="shared" si="48"/>
        <v>0</v>
      </c>
      <c r="AK165" s="53">
        <f t="shared" si="48"/>
        <v>162</v>
      </c>
      <c r="AL165" s="53">
        <f t="shared" si="48"/>
        <v>0</v>
      </c>
      <c r="AM165" s="53">
        <f t="shared" si="48"/>
        <v>0</v>
      </c>
      <c r="AN165" s="53">
        <f t="shared" si="48"/>
        <v>0</v>
      </c>
      <c r="AO165" s="53">
        <f t="shared" si="48"/>
        <v>0</v>
      </c>
      <c r="AP165" s="53">
        <f t="shared" si="48"/>
        <v>45.5</v>
      </c>
      <c r="AQ165" s="53">
        <f t="shared" si="48"/>
        <v>0</v>
      </c>
      <c r="AR165" s="53">
        <f t="shared" si="11"/>
        <v>3419</v>
      </c>
    </row>
    <row r="166" spans="1:44">
      <c r="A166" s="48" t="s">
        <v>115</v>
      </c>
      <c r="B166" s="48">
        <v>2021010462</v>
      </c>
      <c r="C166" s="48" t="s">
        <v>79</v>
      </c>
      <c r="D166" s="53">
        <f t="shared" ref="D166:AQ166" si="49">D106*D$66</f>
        <v>120</v>
      </c>
      <c r="E166" s="53">
        <f t="shared" si="49"/>
        <v>44.5</v>
      </c>
      <c r="F166" s="53">
        <f t="shared" si="49"/>
        <v>43</v>
      </c>
      <c r="G166" s="53">
        <f t="shared" si="49"/>
        <v>234</v>
      </c>
      <c r="H166" s="53">
        <f t="shared" si="49"/>
        <v>252</v>
      </c>
      <c r="I166" s="53">
        <f t="shared" si="49"/>
        <v>182</v>
      </c>
      <c r="J166" s="53">
        <f t="shared" si="49"/>
        <v>210</v>
      </c>
      <c r="K166" s="53">
        <f t="shared" si="49"/>
        <v>248.5</v>
      </c>
      <c r="L166" s="53">
        <f t="shared" si="49"/>
        <v>0</v>
      </c>
      <c r="M166" s="53">
        <f t="shared" si="49"/>
        <v>213.5</v>
      </c>
      <c r="N166" s="53">
        <f t="shared" si="49"/>
        <v>170</v>
      </c>
      <c r="O166" s="53">
        <f t="shared" si="49"/>
        <v>0</v>
      </c>
      <c r="P166" s="53">
        <f t="shared" si="49"/>
        <v>237</v>
      </c>
      <c r="Q166" s="53">
        <f t="shared" si="49"/>
        <v>240</v>
      </c>
      <c r="R166" s="53">
        <f t="shared" si="49"/>
        <v>160</v>
      </c>
      <c r="S166" s="53">
        <f t="shared" si="49"/>
        <v>136</v>
      </c>
      <c r="T166" s="53">
        <f t="shared" si="49"/>
        <v>136</v>
      </c>
      <c r="U166" s="53">
        <f t="shared" si="49"/>
        <v>210</v>
      </c>
      <c r="V166" s="53">
        <f t="shared" si="49"/>
        <v>150</v>
      </c>
      <c r="W166" s="53">
        <f t="shared" si="49"/>
        <v>0</v>
      </c>
      <c r="X166" s="53">
        <f t="shared" si="49"/>
        <v>0</v>
      </c>
      <c r="Y166" s="53">
        <f t="shared" si="49"/>
        <v>0</v>
      </c>
      <c r="Z166" s="53">
        <f t="shared" si="49"/>
        <v>0</v>
      </c>
      <c r="AA166" s="53">
        <f t="shared" si="49"/>
        <v>0</v>
      </c>
      <c r="AB166" s="53">
        <f t="shared" si="49"/>
        <v>0</v>
      </c>
      <c r="AC166" s="53">
        <f t="shared" si="49"/>
        <v>84</v>
      </c>
      <c r="AD166" s="53">
        <f t="shared" si="49"/>
        <v>0</v>
      </c>
      <c r="AE166" s="53">
        <f t="shared" si="49"/>
        <v>0</v>
      </c>
      <c r="AF166" s="53">
        <f t="shared" si="49"/>
        <v>0</v>
      </c>
      <c r="AG166" s="53">
        <f t="shared" si="49"/>
        <v>0</v>
      </c>
      <c r="AH166" s="53">
        <f t="shared" si="49"/>
        <v>192</v>
      </c>
      <c r="AI166" s="53">
        <f t="shared" si="49"/>
        <v>0</v>
      </c>
      <c r="AJ166" s="53">
        <f t="shared" si="49"/>
        <v>0</v>
      </c>
      <c r="AK166" s="53">
        <f t="shared" si="49"/>
        <v>158</v>
      </c>
      <c r="AL166" s="53">
        <f t="shared" si="49"/>
        <v>0</v>
      </c>
      <c r="AM166" s="53">
        <f t="shared" si="49"/>
        <v>0</v>
      </c>
      <c r="AN166" s="53">
        <f t="shared" si="49"/>
        <v>0</v>
      </c>
      <c r="AO166" s="53">
        <f t="shared" si="49"/>
        <v>0</v>
      </c>
      <c r="AP166" s="53">
        <f t="shared" si="49"/>
        <v>42</v>
      </c>
      <c r="AQ166" s="53">
        <f t="shared" si="49"/>
        <v>0</v>
      </c>
      <c r="AR166" s="53">
        <f t="shared" si="11"/>
        <v>3462.5</v>
      </c>
    </row>
    <row r="167" spans="1:44">
      <c r="A167" s="48" t="s">
        <v>115</v>
      </c>
      <c r="B167" s="48">
        <v>2021010464</v>
      </c>
      <c r="C167" s="48" t="s">
        <v>81</v>
      </c>
      <c r="D167" s="53">
        <f t="shared" ref="D167:AQ167" si="50">D107*D$66</f>
        <v>120</v>
      </c>
      <c r="E167" s="53">
        <f t="shared" si="50"/>
        <v>37.5</v>
      </c>
      <c r="F167" s="53">
        <f t="shared" si="50"/>
        <v>38.5</v>
      </c>
      <c r="G167" s="53">
        <f t="shared" si="50"/>
        <v>204</v>
      </c>
      <c r="H167" s="53">
        <f t="shared" si="50"/>
        <v>231</v>
      </c>
      <c r="I167" s="53">
        <f t="shared" si="50"/>
        <v>210</v>
      </c>
      <c r="J167" s="53">
        <f t="shared" si="50"/>
        <v>210</v>
      </c>
      <c r="K167" s="53">
        <f t="shared" si="50"/>
        <v>182</v>
      </c>
      <c r="L167" s="53">
        <f t="shared" si="50"/>
        <v>0</v>
      </c>
      <c r="M167" s="53">
        <f t="shared" si="50"/>
        <v>210</v>
      </c>
      <c r="N167" s="53">
        <f t="shared" si="50"/>
        <v>146</v>
      </c>
      <c r="O167" s="53">
        <f t="shared" si="50"/>
        <v>0</v>
      </c>
      <c r="P167" s="53">
        <f t="shared" si="50"/>
        <v>246</v>
      </c>
      <c r="Q167" s="53">
        <f t="shared" si="50"/>
        <v>249</v>
      </c>
      <c r="R167" s="53">
        <f t="shared" si="50"/>
        <v>140</v>
      </c>
      <c r="S167" s="53">
        <f t="shared" si="50"/>
        <v>120</v>
      </c>
      <c r="T167" s="53">
        <f t="shared" si="50"/>
        <v>128</v>
      </c>
      <c r="U167" s="53">
        <f t="shared" si="50"/>
        <v>186</v>
      </c>
      <c r="V167" s="53">
        <f t="shared" si="50"/>
        <v>136</v>
      </c>
      <c r="W167" s="53">
        <f t="shared" si="50"/>
        <v>150</v>
      </c>
      <c r="X167" s="53">
        <f t="shared" si="50"/>
        <v>0</v>
      </c>
      <c r="Y167" s="53">
        <f t="shared" si="50"/>
        <v>0</v>
      </c>
      <c r="Z167" s="53">
        <f t="shared" si="50"/>
        <v>0</v>
      </c>
      <c r="AA167" s="53">
        <f t="shared" si="50"/>
        <v>0</v>
      </c>
      <c r="AB167" s="53">
        <f t="shared" si="50"/>
        <v>0</v>
      </c>
      <c r="AC167" s="53">
        <f t="shared" si="50"/>
        <v>83</v>
      </c>
      <c r="AD167" s="53">
        <f t="shared" si="50"/>
        <v>0</v>
      </c>
      <c r="AE167" s="53">
        <f t="shared" si="50"/>
        <v>186</v>
      </c>
      <c r="AF167" s="53">
        <f t="shared" si="50"/>
        <v>0</v>
      </c>
      <c r="AG167" s="53">
        <f t="shared" si="50"/>
        <v>0</v>
      </c>
      <c r="AH167" s="53">
        <f t="shared" si="50"/>
        <v>0</v>
      </c>
      <c r="AI167" s="53">
        <f t="shared" si="50"/>
        <v>0</v>
      </c>
      <c r="AJ167" s="53">
        <f t="shared" si="50"/>
        <v>0</v>
      </c>
      <c r="AK167" s="53">
        <f t="shared" si="50"/>
        <v>158</v>
      </c>
      <c r="AL167" s="53">
        <f t="shared" si="50"/>
        <v>0</v>
      </c>
      <c r="AM167" s="53">
        <f t="shared" si="50"/>
        <v>0</v>
      </c>
      <c r="AN167" s="53">
        <f t="shared" si="50"/>
        <v>0</v>
      </c>
      <c r="AO167" s="53">
        <f t="shared" si="50"/>
        <v>0</v>
      </c>
      <c r="AP167" s="53">
        <f t="shared" si="50"/>
        <v>41.5</v>
      </c>
      <c r="AQ167" s="53">
        <f t="shared" si="50"/>
        <v>0</v>
      </c>
      <c r="AR167" s="53">
        <f t="shared" si="11"/>
        <v>3412.5</v>
      </c>
    </row>
    <row r="168" spans="1:44">
      <c r="A168" s="48" t="s">
        <v>115</v>
      </c>
      <c r="B168" s="48">
        <v>2021010466</v>
      </c>
      <c r="C168" s="48" t="s">
        <v>83</v>
      </c>
      <c r="D168" s="53">
        <f t="shared" ref="D168:AQ168" si="51">D108*D$66</f>
        <v>144</v>
      </c>
      <c r="E168" s="53">
        <f t="shared" si="51"/>
        <v>45</v>
      </c>
      <c r="F168" s="53">
        <f t="shared" si="51"/>
        <v>45.5</v>
      </c>
      <c r="G168" s="53">
        <f t="shared" si="51"/>
        <v>261</v>
      </c>
      <c r="H168" s="53">
        <f t="shared" si="51"/>
        <v>261</v>
      </c>
      <c r="I168" s="53">
        <f t="shared" si="51"/>
        <v>224</v>
      </c>
      <c r="J168" s="53">
        <f t="shared" si="51"/>
        <v>0</v>
      </c>
      <c r="K168" s="53">
        <f t="shared" si="51"/>
        <v>217</v>
      </c>
      <c r="L168" s="53">
        <f t="shared" si="51"/>
        <v>0</v>
      </c>
      <c r="M168" s="53">
        <f t="shared" si="51"/>
        <v>245</v>
      </c>
      <c r="N168" s="53">
        <f t="shared" si="51"/>
        <v>178</v>
      </c>
      <c r="O168" s="53">
        <f t="shared" si="51"/>
        <v>0</v>
      </c>
      <c r="P168" s="53">
        <f t="shared" si="51"/>
        <v>267</v>
      </c>
      <c r="Q168" s="53">
        <f t="shared" si="51"/>
        <v>273</v>
      </c>
      <c r="R168" s="53">
        <f t="shared" si="51"/>
        <v>154</v>
      </c>
      <c r="S168" s="53">
        <f t="shared" si="51"/>
        <v>172</v>
      </c>
      <c r="T168" s="53">
        <f t="shared" si="51"/>
        <v>158</v>
      </c>
      <c r="U168" s="53">
        <f t="shared" si="51"/>
        <v>237</v>
      </c>
      <c r="V168" s="53">
        <f t="shared" si="51"/>
        <v>150</v>
      </c>
      <c r="W168" s="53">
        <f t="shared" si="51"/>
        <v>0</v>
      </c>
      <c r="X168" s="53">
        <f t="shared" si="51"/>
        <v>0</v>
      </c>
      <c r="Y168" s="53">
        <f t="shared" si="51"/>
        <v>0</v>
      </c>
      <c r="Z168" s="53">
        <f t="shared" si="51"/>
        <v>0</v>
      </c>
      <c r="AA168" s="53">
        <f t="shared" si="51"/>
        <v>172</v>
      </c>
      <c r="AB168" s="53">
        <f t="shared" si="51"/>
        <v>0</v>
      </c>
      <c r="AC168" s="53">
        <f t="shared" si="51"/>
        <v>86</v>
      </c>
      <c r="AD168" s="53">
        <f t="shared" si="51"/>
        <v>0</v>
      </c>
      <c r="AE168" s="53">
        <f t="shared" si="51"/>
        <v>0</v>
      </c>
      <c r="AF168" s="53">
        <f t="shared" si="51"/>
        <v>0</v>
      </c>
      <c r="AG168" s="53">
        <f t="shared" si="51"/>
        <v>0</v>
      </c>
      <c r="AH168" s="53">
        <f t="shared" si="51"/>
        <v>0</v>
      </c>
      <c r="AI168" s="53">
        <f t="shared" si="51"/>
        <v>174</v>
      </c>
      <c r="AJ168" s="53">
        <f t="shared" si="51"/>
        <v>0</v>
      </c>
      <c r="AK168" s="53">
        <f t="shared" si="51"/>
        <v>178</v>
      </c>
      <c r="AL168" s="53">
        <f t="shared" si="51"/>
        <v>0</v>
      </c>
      <c r="AM168" s="53">
        <f t="shared" si="51"/>
        <v>0</v>
      </c>
      <c r="AN168" s="53">
        <f t="shared" si="51"/>
        <v>0</v>
      </c>
      <c r="AO168" s="53">
        <f t="shared" si="51"/>
        <v>0</v>
      </c>
      <c r="AP168" s="53">
        <f t="shared" si="51"/>
        <v>45</v>
      </c>
      <c r="AQ168" s="53">
        <f t="shared" si="51"/>
        <v>0</v>
      </c>
      <c r="AR168" s="53">
        <f t="shared" si="11"/>
        <v>3686.5</v>
      </c>
    </row>
    <row r="169" spans="1:44">
      <c r="A169" s="48" t="s">
        <v>115</v>
      </c>
      <c r="B169" s="48">
        <v>2021010467</v>
      </c>
      <c r="C169" s="48" t="s">
        <v>85</v>
      </c>
      <c r="D169" s="53">
        <f t="shared" ref="D169:AQ169" si="52">D109*D$66</f>
        <v>148</v>
      </c>
      <c r="E169" s="53">
        <f t="shared" si="52"/>
        <v>45.5</v>
      </c>
      <c r="F169" s="53">
        <f t="shared" si="52"/>
        <v>46</v>
      </c>
      <c r="G169" s="53">
        <f t="shared" si="52"/>
        <v>258</v>
      </c>
      <c r="H169" s="53">
        <f t="shared" si="52"/>
        <v>261</v>
      </c>
      <c r="I169" s="53">
        <f t="shared" si="52"/>
        <v>224</v>
      </c>
      <c r="J169" s="53">
        <f t="shared" si="52"/>
        <v>0</v>
      </c>
      <c r="K169" s="53">
        <f t="shared" si="52"/>
        <v>287</v>
      </c>
      <c r="L169" s="53">
        <f t="shared" si="52"/>
        <v>0</v>
      </c>
      <c r="M169" s="53">
        <f t="shared" si="52"/>
        <v>255.5</v>
      </c>
      <c r="N169" s="53">
        <f t="shared" si="52"/>
        <v>174</v>
      </c>
      <c r="O169" s="53">
        <f t="shared" si="52"/>
        <v>0</v>
      </c>
      <c r="P169" s="53">
        <f t="shared" si="52"/>
        <v>267</v>
      </c>
      <c r="Q169" s="53">
        <f t="shared" si="52"/>
        <v>261</v>
      </c>
      <c r="R169" s="53">
        <f t="shared" si="52"/>
        <v>166</v>
      </c>
      <c r="S169" s="53">
        <f t="shared" si="52"/>
        <v>178</v>
      </c>
      <c r="T169" s="53">
        <f t="shared" si="52"/>
        <v>150</v>
      </c>
      <c r="U169" s="53">
        <f t="shared" si="52"/>
        <v>237</v>
      </c>
      <c r="V169" s="53">
        <f t="shared" si="52"/>
        <v>158</v>
      </c>
      <c r="W169" s="53">
        <f t="shared" si="52"/>
        <v>0</v>
      </c>
      <c r="X169" s="53">
        <f t="shared" si="52"/>
        <v>0</v>
      </c>
      <c r="Y169" s="53">
        <f t="shared" si="52"/>
        <v>0</v>
      </c>
      <c r="Z169" s="53">
        <f t="shared" si="52"/>
        <v>0</v>
      </c>
      <c r="AA169" s="53">
        <f t="shared" si="52"/>
        <v>0</v>
      </c>
      <c r="AB169" s="53">
        <f t="shared" si="52"/>
        <v>0</v>
      </c>
      <c r="AC169" s="53">
        <f t="shared" si="52"/>
        <v>84</v>
      </c>
      <c r="AD169" s="53">
        <f t="shared" si="52"/>
        <v>0</v>
      </c>
      <c r="AE169" s="53">
        <f t="shared" si="52"/>
        <v>0</v>
      </c>
      <c r="AF169" s="53">
        <f t="shared" si="52"/>
        <v>0</v>
      </c>
      <c r="AG169" s="53">
        <f t="shared" si="52"/>
        <v>0</v>
      </c>
      <c r="AH169" s="53">
        <f t="shared" si="52"/>
        <v>0</v>
      </c>
      <c r="AI169" s="53">
        <f t="shared" si="52"/>
        <v>0</v>
      </c>
      <c r="AJ169" s="53">
        <f t="shared" si="52"/>
        <v>0</v>
      </c>
      <c r="AK169" s="53">
        <f t="shared" si="52"/>
        <v>172</v>
      </c>
      <c r="AL169" s="53">
        <f t="shared" si="52"/>
        <v>0</v>
      </c>
      <c r="AM169" s="53">
        <f t="shared" si="52"/>
        <v>0</v>
      </c>
      <c r="AN169" s="53">
        <f t="shared" si="52"/>
        <v>0</v>
      </c>
      <c r="AO169" s="53">
        <f t="shared" si="52"/>
        <v>0</v>
      </c>
      <c r="AP169" s="53">
        <f t="shared" si="52"/>
        <v>45</v>
      </c>
      <c r="AQ169" s="53">
        <f t="shared" si="52"/>
        <v>0</v>
      </c>
      <c r="AR169" s="53">
        <f t="shared" si="11"/>
        <v>3417</v>
      </c>
    </row>
    <row r="170" spans="1:44">
      <c r="A170" s="48" t="s">
        <v>115</v>
      </c>
      <c r="B170" s="48">
        <v>2021010470</v>
      </c>
      <c r="C170" s="48" t="s">
        <v>87</v>
      </c>
      <c r="D170" s="53">
        <f t="shared" ref="D170:AQ170" si="53">D110*D$66</f>
        <v>160</v>
      </c>
      <c r="E170" s="53">
        <f t="shared" si="53"/>
        <v>45.5</v>
      </c>
      <c r="F170" s="53">
        <f t="shared" si="53"/>
        <v>46</v>
      </c>
      <c r="G170" s="53">
        <f t="shared" si="53"/>
        <v>255</v>
      </c>
      <c r="H170" s="53">
        <f t="shared" si="53"/>
        <v>270</v>
      </c>
      <c r="I170" s="53">
        <f t="shared" si="53"/>
        <v>217</v>
      </c>
      <c r="J170" s="53">
        <f t="shared" si="53"/>
        <v>0</v>
      </c>
      <c r="K170" s="53">
        <f t="shared" si="53"/>
        <v>262.5</v>
      </c>
      <c r="L170" s="53">
        <f t="shared" si="53"/>
        <v>0</v>
      </c>
      <c r="M170" s="53">
        <f t="shared" si="53"/>
        <v>234.5</v>
      </c>
      <c r="N170" s="53">
        <f t="shared" si="53"/>
        <v>168</v>
      </c>
      <c r="O170" s="53">
        <f t="shared" si="53"/>
        <v>0</v>
      </c>
      <c r="P170" s="53">
        <f t="shared" si="53"/>
        <v>261</v>
      </c>
      <c r="Q170" s="53">
        <f t="shared" si="53"/>
        <v>264</v>
      </c>
      <c r="R170" s="53">
        <f t="shared" si="53"/>
        <v>190</v>
      </c>
      <c r="S170" s="53">
        <f t="shared" si="53"/>
        <v>176</v>
      </c>
      <c r="T170" s="53">
        <f t="shared" si="53"/>
        <v>154</v>
      </c>
      <c r="U170" s="53">
        <f t="shared" si="53"/>
        <v>264</v>
      </c>
      <c r="V170" s="53">
        <f t="shared" si="53"/>
        <v>142</v>
      </c>
      <c r="W170" s="53">
        <f t="shared" si="53"/>
        <v>0</v>
      </c>
      <c r="X170" s="53">
        <f t="shared" si="53"/>
        <v>0</v>
      </c>
      <c r="Y170" s="53">
        <f t="shared" si="53"/>
        <v>0</v>
      </c>
      <c r="Z170" s="53">
        <f t="shared" si="53"/>
        <v>0</v>
      </c>
      <c r="AA170" s="53">
        <f t="shared" si="53"/>
        <v>170</v>
      </c>
      <c r="AB170" s="53">
        <f t="shared" si="53"/>
        <v>0</v>
      </c>
      <c r="AC170" s="53">
        <f t="shared" si="53"/>
        <v>83</v>
      </c>
      <c r="AD170" s="53">
        <f t="shared" si="53"/>
        <v>0</v>
      </c>
      <c r="AE170" s="53">
        <f t="shared" si="53"/>
        <v>0</v>
      </c>
      <c r="AF170" s="53">
        <f t="shared" si="53"/>
        <v>0</v>
      </c>
      <c r="AG170" s="53">
        <f t="shared" si="53"/>
        <v>0</v>
      </c>
      <c r="AH170" s="53">
        <f t="shared" si="53"/>
        <v>0</v>
      </c>
      <c r="AI170" s="53">
        <f t="shared" si="53"/>
        <v>174</v>
      </c>
      <c r="AJ170" s="53">
        <f t="shared" si="53"/>
        <v>0</v>
      </c>
      <c r="AK170" s="53">
        <f t="shared" si="53"/>
        <v>158</v>
      </c>
      <c r="AL170" s="53">
        <f t="shared" si="53"/>
        <v>0</v>
      </c>
      <c r="AM170" s="53">
        <f t="shared" si="53"/>
        <v>0</v>
      </c>
      <c r="AN170" s="53">
        <f t="shared" si="53"/>
        <v>0</v>
      </c>
      <c r="AO170" s="53">
        <f t="shared" si="53"/>
        <v>0</v>
      </c>
      <c r="AP170" s="53">
        <f t="shared" si="53"/>
        <v>45.5</v>
      </c>
      <c r="AQ170" s="53">
        <f t="shared" si="53"/>
        <v>0</v>
      </c>
      <c r="AR170" s="53">
        <f t="shared" si="11"/>
        <v>3740</v>
      </c>
    </row>
    <row r="171" spans="1:44">
      <c r="A171" s="48" t="s">
        <v>115</v>
      </c>
      <c r="B171" s="48">
        <v>2021010471</v>
      </c>
      <c r="C171" s="48" t="s">
        <v>89</v>
      </c>
      <c r="D171" s="53">
        <f t="shared" ref="D171:AQ171" si="54">D111*D$66</f>
        <v>144</v>
      </c>
      <c r="E171" s="53">
        <f t="shared" si="54"/>
        <v>40.5</v>
      </c>
      <c r="F171" s="53">
        <f t="shared" si="54"/>
        <v>45</v>
      </c>
      <c r="G171" s="53">
        <f t="shared" si="54"/>
        <v>240</v>
      </c>
      <c r="H171" s="53">
        <f t="shared" si="54"/>
        <v>249</v>
      </c>
      <c r="I171" s="53">
        <f t="shared" si="54"/>
        <v>171.5</v>
      </c>
      <c r="J171" s="53">
        <f t="shared" si="54"/>
        <v>192.5</v>
      </c>
      <c r="K171" s="53">
        <f t="shared" si="54"/>
        <v>217</v>
      </c>
      <c r="L171" s="53">
        <f t="shared" si="54"/>
        <v>0</v>
      </c>
      <c r="M171" s="53">
        <f t="shared" si="54"/>
        <v>210</v>
      </c>
      <c r="N171" s="53">
        <f t="shared" si="54"/>
        <v>158</v>
      </c>
      <c r="O171" s="53">
        <f t="shared" si="54"/>
        <v>0</v>
      </c>
      <c r="P171" s="53">
        <f t="shared" si="54"/>
        <v>261</v>
      </c>
      <c r="Q171" s="53">
        <f t="shared" si="54"/>
        <v>234</v>
      </c>
      <c r="R171" s="53">
        <f t="shared" si="54"/>
        <v>134</v>
      </c>
      <c r="S171" s="53">
        <f t="shared" si="54"/>
        <v>120</v>
      </c>
      <c r="T171" s="53">
        <f t="shared" si="54"/>
        <v>130</v>
      </c>
      <c r="U171" s="53">
        <f t="shared" si="54"/>
        <v>234</v>
      </c>
      <c r="V171" s="53">
        <f t="shared" si="54"/>
        <v>150</v>
      </c>
      <c r="W171" s="53">
        <f t="shared" si="54"/>
        <v>165</v>
      </c>
      <c r="X171" s="53">
        <f t="shared" si="54"/>
        <v>0</v>
      </c>
      <c r="Y171" s="53">
        <f t="shared" si="54"/>
        <v>0</v>
      </c>
      <c r="Z171" s="53">
        <f t="shared" si="54"/>
        <v>280</v>
      </c>
      <c r="AA171" s="53">
        <f t="shared" si="54"/>
        <v>0</v>
      </c>
      <c r="AB171" s="53">
        <f t="shared" si="54"/>
        <v>0</v>
      </c>
      <c r="AC171" s="53">
        <f t="shared" si="54"/>
        <v>81</v>
      </c>
      <c r="AD171" s="53">
        <f t="shared" si="54"/>
        <v>0</v>
      </c>
      <c r="AE171" s="53">
        <f t="shared" si="54"/>
        <v>153</v>
      </c>
      <c r="AF171" s="53">
        <f t="shared" si="54"/>
        <v>0</v>
      </c>
      <c r="AG171" s="53">
        <f t="shared" si="54"/>
        <v>0</v>
      </c>
      <c r="AH171" s="53">
        <f t="shared" si="54"/>
        <v>0</v>
      </c>
      <c r="AI171" s="53">
        <f t="shared" si="54"/>
        <v>0</v>
      </c>
      <c r="AJ171" s="53">
        <f t="shared" si="54"/>
        <v>0</v>
      </c>
      <c r="AK171" s="53">
        <f t="shared" si="54"/>
        <v>182</v>
      </c>
      <c r="AL171" s="53">
        <f t="shared" si="54"/>
        <v>0</v>
      </c>
      <c r="AM171" s="53">
        <f t="shared" si="54"/>
        <v>0</v>
      </c>
      <c r="AN171" s="53">
        <f t="shared" si="54"/>
        <v>0</v>
      </c>
      <c r="AO171" s="53">
        <f t="shared" si="54"/>
        <v>0</v>
      </c>
      <c r="AP171" s="53">
        <f t="shared" si="54"/>
        <v>43.5</v>
      </c>
      <c r="AQ171" s="53">
        <f t="shared" si="54"/>
        <v>0</v>
      </c>
      <c r="AR171" s="53">
        <f t="shared" si="11"/>
        <v>3835</v>
      </c>
    </row>
    <row r="172" spans="1:44">
      <c r="A172" s="48" t="s">
        <v>115</v>
      </c>
      <c r="B172" s="48">
        <v>2021010475</v>
      </c>
      <c r="C172" s="48" t="s">
        <v>91</v>
      </c>
      <c r="D172" s="53">
        <f t="shared" ref="D172:AQ172" si="55">D112*D$66</f>
        <v>140</v>
      </c>
      <c r="E172" s="53">
        <f t="shared" si="55"/>
        <v>42</v>
      </c>
      <c r="F172" s="53">
        <f t="shared" si="55"/>
        <v>36.5</v>
      </c>
      <c r="G172" s="53">
        <f t="shared" si="55"/>
        <v>252</v>
      </c>
      <c r="H172" s="53">
        <f t="shared" si="55"/>
        <v>246</v>
      </c>
      <c r="I172" s="53">
        <f t="shared" si="55"/>
        <v>213.5</v>
      </c>
      <c r="J172" s="53">
        <f t="shared" si="55"/>
        <v>0</v>
      </c>
      <c r="K172" s="53">
        <f t="shared" si="55"/>
        <v>231</v>
      </c>
      <c r="L172" s="53">
        <f t="shared" si="55"/>
        <v>0</v>
      </c>
      <c r="M172" s="53">
        <f t="shared" si="55"/>
        <v>231</v>
      </c>
      <c r="N172" s="53">
        <f t="shared" si="55"/>
        <v>140</v>
      </c>
      <c r="O172" s="53">
        <f t="shared" si="55"/>
        <v>0</v>
      </c>
      <c r="P172" s="53">
        <f t="shared" si="55"/>
        <v>255</v>
      </c>
      <c r="Q172" s="53">
        <f t="shared" si="55"/>
        <v>240</v>
      </c>
      <c r="R172" s="53">
        <f t="shared" si="55"/>
        <v>136</v>
      </c>
      <c r="S172" s="53">
        <f t="shared" si="55"/>
        <v>120</v>
      </c>
      <c r="T172" s="53">
        <f t="shared" si="55"/>
        <v>152</v>
      </c>
      <c r="U172" s="53">
        <f t="shared" si="55"/>
        <v>225</v>
      </c>
      <c r="V172" s="53">
        <f t="shared" si="55"/>
        <v>124</v>
      </c>
      <c r="W172" s="53">
        <f t="shared" si="55"/>
        <v>222</v>
      </c>
      <c r="X172" s="53">
        <f t="shared" si="55"/>
        <v>0</v>
      </c>
      <c r="Y172" s="53">
        <f t="shared" si="55"/>
        <v>0</v>
      </c>
      <c r="Z172" s="53">
        <f t="shared" si="55"/>
        <v>0</v>
      </c>
      <c r="AA172" s="53">
        <f t="shared" si="55"/>
        <v>0</v>
      </c>
      <c r="AB172" s="53">
        <f t="shared" si="55"/>
        <v>0</v>
      </c>
      <c r="AC172" s="53">
        <f t="shared" si="55"/>
        <v>85</v>
      </c>
      <c r="AD172" s="53">
        <f t="shared" si="55"/>
        <v>0</v>
      </c>
      <c r="AE172" s="53">
        <f t="shared" si="55"/>
        <v>0</v>
      </c>
      <c r="AF172" s="53">
        <f t="shared" si="55"/>
        <v>0</v>
      </c>
      <c r="AG172" s="53">
        <f t="shared" si="55"/>
        <v>0</v>
      </c>
      <c r="AH172" s="53">
        <f t="shared" si="55"/>
        <v>0</v>
      </c>
      <c r="AI172" s="53">
        <f t="shared" si="55"/>
        <v>0</v>
      </c>
      <c r="AJ172" s="53">
        <f t="shared" si="55"/>
        <v>0</v>
      </c>
      <c r="AK172" s="53">
        <f t="shared" si="55"/>
        <v>154</v>
      </c>
      <c r="AL172" s="53">
        <f t="shared" si="55"/>
        <v>95</v>
      </c>
      <c r="AM172" s="53">
        <f t="shared" si="55"/>
        <v>0</v>
      </c>
      <c r="AN172" s="53">
        <f t="shared" si="55"/>
        <v>0</v>
      </c>
      <c r="AO172" s="53">
        <f t="shared" si="55"/>
        <v>0</v>
      </c>
      <c r="AP172" s="53">
        <f t="shared" si="55"/>
        <v>41</v>
      </c>
      <c r="AQ172" s="53">
        <f t="shared" si="55"/>
        <v>0</v>
      </c>
      <c r="AR172" s="53">
        <f t="shared" si="11"/>
        <v>3381</v>
      </c>
    </row>
    <row r="173" spans="1:44">
      <c r="A173" s="48" t="s">
        <v>115</v>
      </c>
      <c r="B173" s="48">
        <v>2021010476</v>
      </c>
      <c r="C173" s="48" t="s">
        <v>93</v>
      </c>
      <c r="D173" s="53">
        <f t="shared" ref="D173:AQ173" si="56">D113*D$66</f>
        <v>132</v>
      </c>
      <c r="E173" s="53">
        <f t="shared" si="56"/>
        <v>40.5</v>
      </c>
      <c r="F173" s="53">
        <f t="shared" si="56"/>
        <v>41.5</v>
      </c>
      <c r="G173" s="53">
        <f t="shared" si="56"/>
        <v>216</v>
      </c>
      <c r="H173" s="53">
        <f t="shared" si="56"/>
        <v>234</v>
      </c>
      <c r="I173" s="53">
        <f t="shared" si="56"/>
        <v>178.5</v>
      </c>
      <c r="J173" s="53">
        <f t="shared" si="56"/>
        <v>143.5</v>
      </c>
      <c r="K173" s="53">
        <f t="shared" si="56"/>
        <v>220.5</v>
      </c>
      <c r="L173" s="53">
        <f t="shared" si="56"/>
        <v>0</v>
      </c>
      <c r="M173" s="53">
        <f t="shared" si="56"/>
        <v>210</v>
      </c>
      <c r="N173" s="53">
        <f t="shared" si="56"/>
        <v>132</v>
      </c>
      <c r="O173" s="53">
        <f t="shared" si="56"/>
        <v>0</v>
      </c>
      <c r="P173" s="53">
        <f t="shared" si="56"/>
        <v>249</v>
      </c>
      <c r="Q173" s="53">
        <f t="shared" si="56"/>
        <v>243</v>
      </c>
      <c r="R173" s="53">
        <f t="shared" si="56"/>
        <v>120</v>
      </c>
      <c r="S173" s="53">
        <f t="shared" si="56"/>
        <v>94</v>
      </c>
      <c r="T173" s="53">
        <f t="shared" si="56"/>
        <v>148</v>
      </c>
      <c r="U173" s="53">
        <f t="shared" si="56"/>
        <v>222</v>
      </c>
      <c r="V173" s="53">
        <f t="shared" si="56"/>
        <v>122</v>
      </c>
      <c r="W173" s="53">
        <f t="shared" si="56"/>
        <v>180</v>
      </c>
      <c r="X173" s="53">
        <f t="shared" si="56"/>
        <v>0</v>
      </c>
      <c r="Y173" s="53">
        <f t="shared" si="56"/>
        <v>0</v>
      </c>
      <c r="Z173" s="53">
        <f t="shared" si="56"/>
        <v>0</v>
      </c>
      <c r="AA173" s="53">
        <f t="shared" si="56"/>
        <v>170</v>
      </c>
      <c r="AB173" s="53">
        <f t="shared" si="56"/>
        <v>0</v>
      </c>
      <c r="AC173" s="53">
        <f t="shared" si="56"/>
        <v>83</v>
      </c>
      <c r="AD173" s="53">
        <f t="shared" si="56"/>
        <v>0</v>
      </c>
      <c r="AE173" s="53">
        <f t="shared" si="56"/>
        <v>0</v>
      </c>
      <c r="AF173" s="53">
        <f t="shared" si="56"/>
        <v>0</v>
      </c>
      <c r="AG173" s="53">
        <f t="shared" si="56"/>
        <v>0</v>
      </c>
      <c r="AH173" s="53">
        <f t="shared" si="56"/>
        <v>168</v>
      </c>
      <c r="AI173" s="53">
        <f t="shared" si="56"/>
        <v>170</v>
      </c>
      <c r="AJ173" s="53">
        <f t="shared" si="56"/>
        <v>0</v>
      </c>
      <c r="AK173" s="53">
        <f t="shared" si="56"/>
        <v>156</v>
      </c>
      <c r="AL173" s="53">
        <f t="shared" si="56"/>
        <v>0</v>
      </c>
      <c r="AM173" s="53">
        <f t="shared" si="56"/>
        <v>70</v>
      </c>
      <c r="AN173" s="53">
        <f t="shared" si="56"/>
        <v>0</v>
      </c>
      <c r="AO173" s="53">
        <f t="shared" si="56"/>
        <v>0</v>
      </c>
      <c r="AP173" s="53">
        <f t="shared" si="56"/>
        <v>42.5</v>
      </c>
      <c r="AQ173" s="53">
        <f t="shared" si="56"/>
        <v>0</v>
      </c>
      <c r="AR173" s="53">
        <f t="shared" si="11"/>
        <v>3786</v>
      </c>
    </row>
    <row r="174" spans="1:44">
      <c r="A174" s="48" t="s">
        <v>115</v>
      </c>
      <c r="B174" s="48">
        <v>2021010477</v>
      </c>
      <c r="C174" s="48" t="s">
        <v>95</v>
      </c>
      <c r="D174" s="53">
        <f t="shared" ref="D174:AQ174" si="57">D114*D$66</f>
        <v>120</v>
      </c>
      <c r="E174" s="53">
        <f t="shared" si="57"/>
        <v>36</v>
      </c>
      <c r="F174" s="53">
        <f t="shared" si="57"/>
        <v>39.5</v>
      </c>
      <c r="G174" s="53">
        <f t="shared" si="57"/>
        <v>234</v>
      </c>
      <c r="H174" s="53">
        <f t="shared" si="57"/>
        <v>207</v>
      </c>
      <c r="I174" s="53">
        <f t="shared" si="57"/>
        <v>126</v>
      </c>
      <c r="J174" s="53">
        <f t="shared" si="57"/>
        <v>129.5</v>
      </c>
      <c r="K174" s="53">
        <f t="shared" si="57"/>
        <v>136.5</v>
      </c>
      <c r="L174" s="53">
        <f t="shared" si="57"/>
        <v>0</v>
      </c>
      <c r="M174" s="53">
        <f t="shared" si="57"/>
        <v>210</v>
      </c>
      <c r="N174" s="53">
        <f t="shared" si="57"/>
        <v>146</v>
      </c>
      <c r="O174" s="53">
        <f t="shared" si="57"/>
        <v>0</v>
      </c>
      <c r="P174" s="53">
        <f t="shared" si="57"/>
        <v>249</v>
      </c>
      <c r="Q174" s="53">
        <f t="shared" si="57"/>
        <v>219</v>
      </c>
      <c r="R174" s="53">
        <f t="shared" si="57"/>
        <v>160</v>
      </c>
      <c r="S174" s="53">
        <f t="shared" si="57"/>
        <v>120</v>
      </c>
      <c r="T174" s="53">
        <f t="shared" si="57"/>
        <v>140</v>
      </c>
      <c r="U174" s="53">
        <f t="shared" si="57"/>
        <v>204</v>
      </c>
      <c r="V174" s="53">
        <f t="shared" si="57"/>
        <v>122</v>
      </c>
      <c r="W174" s="53">
        <f t="shared" si="57"/>
        <v>165</v>
      </c>
      <c r="X174" s="53">
        <f t="shared" si="57"/>
        <v>0</v>
      </c>
      <c r="Y174" s="53">
        <f t="shared" si="57"/>
        <v>0</v>
      </c>
      <c r="Z174" s="53">
        <f t="shared" si="57"/>
        <v>0</v>
      </c>
      <c r="AA174" s="53">
        <f t="shared" si="57"/>
        <v>0</v>
      </c>
      <c r="AB174" s="53">
        <f t="shared" si="57"/>
        <v>0</v>
      </c>
      <c r="AC174" s="53">
        <f t="shared" si="57"/>
        <v>82</v>
      </c>
      <c r="AD174" s="53">
        <f t="shared" si="57"/>
        <v>0</v>
      </c>
      <c r="AE174" s="53">
        <f t="shared" si="57"/>
        <v>180</v>
      </c>
      <c r="AF174" s="53">
        <f t="shared" si="57"/>
        <v>0</v>
      </c>
      <c r="AG174" s="53">
        <f t="shared" si="57"/>
        <v>0</v>
      </c>
      <c r="AH174" s="53">
        <f t="shared" si="57"/>
        <v>0</v>
      </c>
      <c r="AI174" s="53">
        <f t="shared" si="57"/>
        <v>0</v>
      </c>
      <c r="AJ174" s="53">
        <f t="shared" si="57"/>
        <v>0</v>
      </c>
      <c r="AK174" s="53">
        <f t="shared" si="57"/>
        <v>150</v>
      </c>
      <c r="AL174" s="53">
        <f t="shared" si="57"/>
        <v>0</v>
      </c>
      <c r="AM174" s="53">
        <f t="shared" si="57"/>
        <v>0</v>
      </c>
      <c r="AN174" s="53">
        <f t="shared" si="57"/>
        <v>0</v>
      </c>
      <c r="AO174" s="53">
        <f t="shared" si="57"/>
        <v>0</v>
      </c>
      <c r="AP174" s="53">
        <f t="shared" si="57"/>
        <v>43</v>
      </c>
      <c r="AQ174" s="53">
        <f t="shared" si="57"/>
        <v>0</v>
      </c>
      <c r="AR174" s="53">
        <f t="shared" si="11"/>
        <v>3218.5</v>
      </c>
    </row>
    <row r="175" spans="1:44">
      <c r="A175" s="48" t="s">
        <v>115</v>
      </c>
      <c r="B175" s="48">
        <v>2021010478</v>
      </c>
      <c r="C175" s="48" t="s">
        <v>97</v>
      </c>
      <c r="D175" s="53">
        <f t="shared" ref="D175:AQ175" si="58">D115*D$66</f>
        <v>136</v>
      </c>
      <c r="E175" s="53">
        <f t="shared" si="58"/>
        <v>39</v>
      </c>
      <c r="F175" s="53">
        <f t="shared" si="58"/>
        <v>41</v>
      </c>
      <c r="G175" s="53">
        <f t="shared" si="58"/>
        <v>213</v>
      </c>
      <c r="H175" s="53">
        <f t="shared" si="58"/>
        <v>216</v>
      </c>
      <c r="I175" s="53">
        <f t="shared" si="58"/>
        <v>192.5</v>
      </c>
      <c r="J175" s="53">
        <f t="shared" si="58"/>
        <v>203</v>
      </c>
      <c r="K175" s="53">
        <f t="shared" si="58"/>
        <v>238</v>
      </c>
      <c r="L175" s="53">
        <f t="shared" si="58"/>
        <v>0</v>
      </c>
      <c r="M175" s="53">
        <f t="shared" si="58"/>
        <v>213.5</v>
      </c>
      <c r="N175" s="53">
        <f t="shared" si="58"/>
        <v>156</v>
      </c>
      <c r="O175" s="53">
        <f t="shared" si="58"/>
        <v>0</v>
      </c>
      <c r="P175" s="53">
        <f t="shared" si="58"/>
        <v>237</v>
      </c>
      <c r="Q175" s="53">
        <f t="shared" si="58"/>
        <v>225</v>
      </c>
      <c r="R175" s="53">
        <f t="shared" si="58"/>
        <v>144</v>
      </c>
      <c r="S175" s="53">
        <f t="shared" si="58"/>
        <v>134</v>
      </c>
      <c r="T175" s="53">
        <f t="shared" si="58"/>
        <v>140</v>
      </c>
      <c r="U175" s="53">
        <f t="shared" si="58"/>
        <v>216</v>
      </c>
      <c r="V175" s="53">
        <f t="shared" si="58"/>
        <v>160</v>
      </c>
      <c r="W175" s="53">
        <f t="shared" si="58"/>
        <v>0</v>
      </c>
      <c r="X175" s="53">
        <f t="shared" si="58"/>
        <v>0</v>
      </c>
      <c r="Y175" s="53">
        <f t="shared" si="58"/>
        <v>0</v>
      </c>
      <c r="Z175" s="53">
        <f t="shared" si="58"/>
        <v>0</v>
      </c>
      <c r="AA175" s="53">
        <f t="shared" si="58"/>
        <v>0</v>
      </c>
      <c r="AB175" s="53">
        <f t="shared" si="58"/>
        <v>0</v>
      </c>
      <c r="AC175" s="53">
        <f t="shared" si="58"/>
        <v>80</v>
      </c>
      <c r="AD175" s="53">
        <f t="shared" si="58"/>
        <v>0</v>
      </c>
      <c r="AE175" s="53">
        <f t="shared" si="58"/>
        <v>180</v>
      </c>
      <c r="AF175" s="53">
        <f t="shared" si="58"/>
        <v>0</v>
      </c>
      <c r="AG175" s="53">
        <f t="shared" si="58"/>
        <v>0</v>
      </c>
      <c r="AH175" s="53">
        <f t="shared" si="58"/>
        <v>0</v>
      </c>
      <c r="AI175" s="53">
        <f t="shared" si="58"/>
        <v>0</v>
      </c>
      <c r="AJ175" s="53">
        <f t="shared" si="58"/>
        <v>0</v>
      </c>
      <c r="AK175" s="53">
        <f t="shared" si="58"/>
        <v>150</v>
      </c>
      <c r="AL175" s="53">
        <f t="shared" si="58"/>
        <v>0</v>
      </c>
      <c r="AM175" s="53">
        <f t="shared" si="58"/>
        <v>0</v>
      </c>
      <c r="AN175" s="53">
        <f t="shared" si="58"/>
        <v>0</v>
      </c>
      <c r="AO175" s="53">
        <f t="shared" si="58"/>
        <v>0</v>
      </c>
      <c r="AP175" s="53">
        <f t="shared" si="58"/>
        <v>41.5</v>
      </c>
      <c r="AQ175" s="53">
        <f t="shared" si="58"/>
        <v>0</v>
      </c>
      <c r="AR175" s="53">
        <f t="shared" si="11"/>
        <v>3355.5</v>
      </c>
    </row>
    <row r="176" spans="1:44">
      <c r="A176" s="48" t="s">
        <v>115</v>
      </c>
      <c r="B176" s="48">
        <v>2021010479</v>
      </c>
      <c r="C176" s="48" t="s">
        <v>99</v>
      </c>
      <c r="D176" s="53">
        <f t="shared" ref="D176:AQ176" si="59">D116*D$66</f>
        <v>140</v>
      </c>
      <c r="E176" s="53">
        <f t="shared" si="59"/>
        <v>36.5</v>
      </c>
      <c r="F176" s="53">
        <f t="shared" si="59"/>
        <v>40.5</v>
      </c>
      <c r="G176" s="53">
        <f t="shared" si="59"/>
        <v>219</v>
      </c>
      <c r="H176" s="53">
        <f t="shared" si="59"/>
        <v>201</v>
      </c>
      <c r="I176" s="53">
        <f t="shared" si="59"/>
        <v>210</v>
      </c>
      <c r="J176" s="53">
        <f t="shared" si="59"/>
        <v>0</v>
      </c>
      <c r="K176" s="53">
        <f t="shared" si="59"/>
        <v>210</v>
      </c>
      <c r="L176" s="53">
        <f t="shared" si="59"/>
        <v>0</v>
      </c>
      <c r="M176" s="53">
        <f t="shared" si="59"/>
        <v>210</v>
      </c>
      <c r="N176" s="53">
        <f t="shared" si="59"/>
        <v>164</v>
      </c>
      <c r="O176" s="53">
        <f t="shared" si="59"/>
        <v>0</v>
      </c>
      <c r="P176" s="53">
        <f t="shared" si="59"/>
        <v>264</v>
      </c>
      <c r="Q176" s="53">
        <f t="shared" si="59"/>
        <v>237</v>
      </c>
      <c r="R176" s="53">
        <f t="shared" si="59"/>
        <v>166</v>
      </c>
      <c r="S176" s="53">
        <f t="shared" si="59"/>
        <v>120</v>
      </c>
      <c r="T176" s="53">
        <f t="shared" si="59"/>
        <v>132</v>
      </c>
      <c r="U176" s="53">
        <f t="shared" si="59"/>
        <v>207</v>
      </c>
      <c r="V176" s="53">
        <f t="shared" si="59"/>
        <v>144</v>
      </c>
      <c r="W176" s="53">
        <f t="shared" si="59"/>
        <v>207</v>
      </c>
      <c r="X176" s="53">
        <f t="shared" si="59"/>
        <v>0</v>
      </c>
      <c r="Y176" s="53">
        <f t="shared" si="59"/>
        <v>0</v>
      </c>
      <c r="Z176" s="53">
        <f t="shared" si="59"/>
        <v>0</v>
      </c>
      <c r="AA176" s="53">
        <f t="shared" si="59"/>
        <v>0</v>
      </c>
      <c r="AB176" s="53">
        <f t="shared" si="59"/>
        <v>0</v>
      </c>
      <c r="AC176" s="53">
        <f t="shared" si="59"/>
        <v>90</v>
      </c>
      <c r="AD176" s="53">
        <f t="shared" si="59"/>
        <v>0</v>
      </c>
      <c r="AE176" s="53">
        <f t="shared" si="59"/>
        <v>0</v>
      </c>
      <c r="AF176" s="53">
        <f t="shared" si="59"/>
        <v>0</v>
      </c>
      <c r="AG176" s="53">
        <f t="shared" si="59"/>
        <v>0</v>
      </c>
      <c r="AH176" s="53">
        <f t="shared" si="59"/>
        <v>0</v>
      </c>
      <c r="AI176" s="53">
        <f t="shared" si="59"/>
        <v>0</v>
      </c>
      <c r="AJ176" s="53">
        <f t="shared" si="59"/>
        <v>0</v>
      </c>
      <c r="AK176" s="53">
        <f t="shared" si="59"/>
        <v>180</v>
      </c>
      <c r="AL176" s="53">
        <f t="shared" si="59"/>
        <v>100</v>
      </c>
      <c r="AM176" s="53">
        <f t="shared" si="59"/>
        <v>0</v>
      </c>
      <c r="AN176" s="53">
        <f t="shared" si="59"/>
        <v>0</v>
      </c>
      <c r="AO176" s="53">
        <f t="shared" si="59"/>
        <v>0</v>
      </c>
      <c r="AP176" s="53">
        <f t="shared" si="59"/>
        <v>45</v>
      </c>
      <c r="AQ176" s="53">
        <f t="shared" si="59"/>
        <v>0</v>
      </c>
      <c r="AR176" s="53">
        <f t="shared" si="11"/>
        <v>3323</v>
      </c>
    </row>
    <row r="177" spans="1:44">
      <c r="A177" s="48" t="s">
        <v>115</v>
      </c>
      <c r="B177" s="48">
        <v>2021010486</v>
      </c>
      <c r="C177" s="48" t="s">
        <v>101</v>
      </c>
      <c r="D177" s="53">
        <f t="shared" ref="D177:AQ177" si="60">D117*D$66</f>
        <v>198</v>
      </c>
      <c r="E177" s="53">
        <f t="shared" si="60"/>
        <v>48</v>
      </c>
      <c r="F177" s="53">
        <f t="shared" si="60"/>
        <v>47</v>
      </c>
      <c r="G177" s="53">
        <f t="shared" si="60"/>
        <v>282</v>
      </c>
      <c r="H177" s="53">
        <f t="shared" si="60"/>
        <v>291</v>
      </c>
      <c r="I177" s="53">
        <f t="shared" si="60"/>
        <v>304.5</v>
      </c>
      <c r="J177" s="53">
        <f t="shared" si="60"/>
        <v>0</v>
      </c>
      <c r="K177" s="53">
        <f t="shared" si="60"/>
        <v>339.5</v>
      </c>
      <c r="L177" s="53">
        <f t="shared" si="60"/>
        <v>0</v>
      </c>
      <c r="M177" s="53">
        <f t="shared" si="60"/>
        <v>315</v>
      </c>
      <c r="N177" s="53">
        <f t="shared" si="60"/>
        <v>186</v>
      </c>
      <c r="O177" s="53">
        <f t="shared" si="60"/>
        <v>0</v>
      </c>
      <c r="P177" s="53">
        <f t="shared" si="60"/>
        <v>288</v>
      </c>
      <c r="Q177" s="53">
        <f t="shared" si="60"/>
        <v>285</v>
      </c>
      <c r="R177" s="53">
        <f t="shared" si="60"/>
        <v>198</v>
      </c>
      <c r="S177" s="53">
        <f t="shared" si="60"/>
        <v>200</v>
      </c>
      <c r="T177" s="53">
        <f t="shared" si="60"/>
        <v>192</v>
      </c>
      <c r="U177" s="53">
        <f t="shared" si="60"/>
        <v>282</v>
      </c>
      <c r="V177" s="53">
        <f t="shared" si="60"/>
        <v>174</v>
      </c>
      <c r="W177" s="53">
        <f t="shared" si="60"/>
        <v>0</v>
      </c>
      <c r="X177" s="53">
        <f t="shared" si="60"/>
        <v>0</v>
      </c>
      <c r="Y177" s="53">
        <f t="shared" si="60"/>
        <v>0</v>
      </c>
      <c r="Z177" s="53">
        <f t="shared" si="60"/>
        <v>0</v>
      </c>
      <c r="AA177" s="53">
        <f t="shared" si="60"/>
        <v>0</v>
      </c>
      <c r="AB177" s="53">
        <f t="shared" si="60"/>
        <v>0</v>
      </c>
      <c r="AC177" s="53">
        <f t="shared" si="60"/>
        <v>92</v>
      </c>
      <c r="AD177" s="53">
        <f t="shared" si="60"/>
        <v>0</v>
      </c>
      <c r="AE177" s="53">
        <f t="shared" si="60"/>
        <v>0</v>
      </c>
      <c r="AF177" s="53">
        <f t="shared" si="60"/>
        <v>0</v>
      </c>
      <c r="AG177" s="53">
        <f t="shared" si="60"/>
        <v>0</v>
      </c>
      <c r="AH177" s="53">
        <f t="shared" si="60"/>
        <v>0</v>
      </c>
      <c r="AI177" s="53">
        <f t="shared" si="60"/>
        <v>0</v>
      </c>
      <c r="AJ177" s="53">
        <f t="shared" si="60"/>
        <v>0</v>
      </c>
      <c r="AK177" s="53">
        <f t="shared" si="60"/>
        <v>194</v>
      </c>
      <c r="AL177" s="53">
        <f t="shared" si="60"/>
        <v>0</v>
      </c>
      <c r="AM177" s="53">
        <f t="shared" si="60"/>
        <v>0</v>
      </c>
      <c r="AN177" s="53">
        <f t="shared" si="60"/>
        <v>0</v>
      </c>
      <c r="AO177" s="53">
        <f t="shared" si="60"/>
        <v>0</v>
      </c>
      <c r="AP177" s="53">
        <f t="shared" si="60"/>
        <v>48.5</v>
      </c>
      <c r="AQ177" s="53">
        <f t="shared" si="60"/>
        <v>0</v>
      </c>
      <c r="AR177" s="53">
        <f t="shared" si="11"/>
        <v>3964.5</v>
      </c>
    </row>
    <row r="178" spans="1:44">
      <c r="A178" s="48" t="s">
        <v>115</v>
      </c>
      <c r="B178" s="48">
        <v>2021010487</v>
      </c>
      <c r="C178" s="48" t="s">
        <v>103</v>
      </c>
      <c r="D178" s="53">
        <f t="shared" ref="D178:AQ178" si="61">D118*D$66</f>
        <v>130</v>
      </c>
      <c r="E178" s="53">
        <f t="shared" si="61"/>
        <v>36</v>
      </c>
      <c r="F178" s="53">
        <f t="shared" si="61"/>
        <v>33</v>
      </c>
      <c r="G178" s="53">
        <f t="shared" si="61"/>
        <v>228</v>
      </c>
      <c r="H178" s="53">
        <f t="shared" si="61"/>
        <v>201</v>
      </c>
      <c r="I178" s="53">
        <f t="shared" si="61"/>
        <v>189</v>
      </c>
      <c r="J178" s="53">
        <f t="shared" si="61"/>
        <v>234.5</v>
      </c>
      <c r="K178" s="53">
        <f t="shared" si="61"/>
        <v>150.5</v>
      </c>
      <c r="L178" s="53">
        <f t="shared" si="61"/>
        <v>0</v>
      </c>
      <c r="M178" s="53">
        <f t="shared" si="61"/>
        <v>217</v>
      </c>
      <c r="N178" s="53">
        <f t="shared" si="61"/>
        <v>150</v>
      </c>
      <c r="O178" s="53">
        <f t="shared" si="61"/>
        <v>0</v>
      </c>
      <c r="P178" s="53">
        <f t="shared" si="61"/>
        <v>255</v>
      </c>
      <c r="Q178" s="53">
        <f t="shared" si="61"/>
        <v>234</v>
      </c>
      <c r="R178" s="53">
        <f t="shared" si="61"/>
        <v>168</v>
      </c>
      <c r="S178" s="53">
        <f t="shared" si="61"/>
        <v>120</v>
      </c>
      <c r="T178" s="53">
        <f t="shared" si="61"/>
        <v>138</v>
      </c>
      <c r="U178" s="53">
        <f t="shared" si="61"/>
        <v>213</v>
      </c>
      <c r="V178" s="53">
        <f t="shared" si="61"/>
        <v>122</v>
      </c>
      <c r="W178" s="53">
        <f t="shared" si="61"/>
        <v>189</v>
      </c>
      <c r="X178" s="53">
        <f t="shared" si="61"/>
        <v>0</v>
      </c>
      <c r="Y178" s="53">
        <f t="shared" si="61"/>
        <v>0</v>
      </c>
      <c r="Z178" s="53">
        <f t="shared" si="61"/>
        <v>0</v>
      </c>
      <c r="AA178" s="53">
        <f t="shared" si="61"/>
        <v>0</v>
      </c>
      <c r="AB178" s="53">
        <f t="shared" si="61"/>
        <v>0</v>
      </c>
      <c r="AC178" s="53">
        <f t="shared" si="61"/>
        <v>84</v>
      </c>
      <c r="AD178" s="53">
        <f t="shared" si="61"/>
        <v>0</v>
      </c>
      <c r="AE178" s="53">
        <f t="shared" si="61"/>
        <v>180</v>
      </c>
      <c r="AF178" s="53">
        <f t="shared" si="61"/>
        <v>0</v>
      </c>
      <c r="AG178" s="53">
        <f t="shared" si="61"/>
        <v>0</v>
      </c>
      <c r="AH178" s="53">
        <f t="shared" si="61"/>
        <v>0</v>
      </c>
      <c r="AI178" s="53">
        <f t="shared" si="61"/>
        <v>0</v>
      </c>
      <c r="AJ178" s="53">
        <f t="shared" si="61"/>
        <v>0</v>
      </c>
      <c r="AK178" s="53">
        <f t="shared" si="61"/>
        <v>138</v>
      </c>
      <c r="AL178" s="53">
        <f t="shared" si="61"/>
        <v>0</v>
      </c>
      <c r="AM178" s="53">
        <f t="shared" si="61"/>
        <v>0</v>
      </c>
      <c r="AN178" s="53">
        <f t="shared" si="61"/>
        <v>0</v>
      </c>
      <c r="AO178" s="53">
        <f t="shared" si="61"/>
        <v>0</v>
      </c>
      <c r="AP178" s="53">
        <f t="shared" si="61"/>
        <v>43</v>
      </c>
      <c r="AQ178" s="53">
        <f t="shared" si="61"/>
        <v>0</v>
      </c>
      <c r="AR178" s="53">
        <f t="shared" si="11"/>
        <v>3453</v>
      </c>
    </row>
    <row r="179" spans="1:44">
      <c r="A179" s="48" t="s">
        <v>115</v>
      </c>
      <c r="B179" s="48">
        <v>2021010492</v>
      </c>
      <c r="C179" s="48" t="s">
        <v>105</v>
      </c>
      <c r="D179" s="53">
        <f t="shared" ref="D179:AQ179" si="62">D119*D$66</f>
        <v>186</v>
      </c>
      <c r="E179" s="53">
        <f t="shared" si="62"/>
        <v>44</v>
      </c>
      <c r="F179" s="53">
        <f t="shared" si="62"/>
        <v>30</v>
      </c>
      <c r="G179" s="53">
        <f t="shared" si="62"/>
        <v>255</v>
      </c>
      <c r="H179" s="53">
        <f t="shared" si="62"/>
        <v>249</v>
      </c>
      <c r="I179" s="53">
        <f t="shared" si="62"/>
        <v>283.5</v>
      </c>
      <c r="J179" s="53">
        <f t="shared" si="62"/>
        <v>0</v>
      </c>
      <c r="K179" s="53">
        <f t="shared" si="62"/>
        <v>322</v>
      </c>
      <c r="L179" s="53">
        <f t="shared" si="62"/>
        <v>0</v>
      </c>
      <c r="M179" s="53">
        <f t="shared" si="62"/>
        <v>280</v>
      </c>
      <c r="N179" s="53">
        <f t="shared" si="62"/>
        <v>176</v>
      </c>
      <c r="O179" s="53">
        <f t="shared" si="62"/>
        <v>0</v>
      </c>
      <c r="P179" s="53">
        <f t="shared" si="62"/>
        <v>252</v>
      </c>
      <c r="Q179" s="53">
        <f t="shared" si="62"/>
        <v>264</v>
      </c>
      <c r="R179" s="53">
        <f t="shared" si="62"/>
        <v>170</v>
      </c>
      <c r="S179" s="53">
        <f t="shared" si="62"/>
        <v>190</v>
      </c>
      <c r="T179" s="53">
        <f t="shared" si="62"/>
        <v>174</v>
      </c>
      <c r="U179" s="53">
        <f t="shared" si="62"/>
        <v>249</v>
      </c>
      <c r="V179" s="53">
        <f t="shared" si="62"/>
        <v>162</v>
      </c>
      <c r="W179" s="53">
        <f t="shared" si="62"/>
        <v>0</v>
      </c>
      <c r="X179" s="53">
        <f t="shared" si="62"/>
        <v>0</v>
      </c>
      <c r="Y179" s="53">
        <f t="shared" si="62"/>
        <v>0</v>
      </c>
      <c r="Z179" s="53">
        <f t="shared" si="62"/>
        <v>0</v>
      </c>
      <c r="AA179" s="53">
        <f t="shared" si="62"/>
        <v>0</v>
      </c>
      <c r="AB179" s="53">
        <f t="shared" si="62"/>
        <v>0</v>
      </c>
      <c r="AC179" s="53">
        <f t="shared" si="62"/>
        <v>80</v>
      </c>
      <c r="AD179" s="53">
        <f t="shared" si="62"/>
        <v>0</v>
      </c>
      <c r="AE179" s="53">
        <f t="shared" si="62"/>
        <v>0</v>
      </c>
      <c r="AF179" s="53">
        <f t="shared" si="62"/>
        <v>0</v>
      </c>
      <c r="AG179" s="53">
        <f t="shared" si="62"/>
        <v>0</v>
      </c>
      <c r="AH179" s="53">
        <f t="shared" si="62"/>
        <v>0</v>
      </c>
      <c r="AI179" s="53">
        <f t="shared" si="62"/>
        <v>0</v>
      </c>
      <c r="AJ179" s="53">
        <f t="shared" si="62"/>
        <v>0</v>
      </c>
      <c r="AK179" s="53">
        <f t="shared" si="62"/>
        <v>174</v>
      </c>
      <c r="AL179" s="53">
        <f t="shared" si="62"/>
        <v>0</v>
      </c>
      <c r="AM179" s="53">
        <f t="shared" si="62"/>
        <v>0</v>
      </c>
      <c r="AN179" s="53">
        <f t="shared" si="62"/>
        <v>0</v>
      </c>
      <c r="AO179" s="53">
        <f t="shared" si="62"/>
        <v>0</v>
      </c>
      <c r="AP179" s="53">
        <f t="shared" si="62"/>
        <v>45.5</v>
      </c>
      <c r="AQ179" s="53">
        <f t="shared" si="62"/>
        <v>0</v>
      </c>
      <c r="AR179" s="53">
        <f t="shared" si="11"/>
        <v>3586</v>
      </c>
    </row>
    <row r="180" spans="1:44">
      <c r="A180" s="48" t="s">
        <v>115</v>
      </c>
      <c r="B180" s="48">
        <v>2021010501</v>
      </c>
      <c r="C180" s="48" t="s">
        <v>107</v>
      </c>
      <c r="D180" s="53">
        <f t="shared" ref="D180:AQ180" si="63">D120*D$66</f>
        <v>124</v>
      </c>
      <c r="E180" s="53">
        <f t="shared" si="63"/>
        <v>39.5</v>
      </c>
      <c r="F180" s="53">
        <f t="shared" si="63"/>
        <v>42.5</v>
      </c>
      <c r="G180" s="53">
        <f t="shared" si="63"/>
        <v>249</v>
      </c>
      <c r="H180" s="53">
        <f t="shared" si="63"/>
        <v>225</v>
      </c>
      <c r="I180" s="53">
        <f t="shared" si="63"/>
        <v>210</v>
      </c>
      <c r="J180" s="53">
        <f t="shared" si="63"/>
        <v>0</v>
      </c>
      <c r="K180" s="53">
        <f t="shared" si="63"/>
        <v>231</v>
      </c>
      <c r="L180" s="53">
        <f t="shared" si="63"/>
        <v>0</v>
      </c>
      <c r="M180" s="53">
        <f t="shared" si="63"/>
        <v>210</v>
      </c>
      <c r="N180" s="53">
        <f t="shared" si="63"/>
        <v>156</v>
      </c>
      <c r="O180" s="53">
        <f t="shared" si="63"/>
        <v>0</v>
      </c>
      <c r="P180" s="53">
        <f t="shared" si="63"/>
        <v>264</v>
      </c>
      <c r="Q180" s="53">
        <f t="shared" si="63"/>
        <v>249</v>
      </c>
      <c r="R180" s="53">
        <f t="shared" si="63"/>
        <v>142</v>
      </c>
      <c r="S180" s="53">
        <f t="shared" si="63"/>
        <v>134</v>
      </c>
      <c r="T180" s="53">
        <f t="shared" si="63"/>
        <v>136</v>
      </c>
      <c r="U180" s="53">
        <f t="shared" si="63"/>
        <v>237</v>
      </c>
      <c r="V180" s="53">
        <f t="shared" si="63"/>
        <v>134</v>
      </c>
      <c r="W180" s="53">
        <f t="shared" si="63"/>
        <v>225</v>
      </c>
      <c r="X180" s="53">
        <f t="shared" si="63"/>
        <v>0</v>
      </c>
      <c r="Y180" s="53">
        <f t="shared" si="63"/>
        <v>0</v>
      </c>
      <c r="Z180" s="53">
        <f t="shared" si="63"/>
        <v>0</v>
      </c>
      <c r="AA180" s="53">
        <f t="shared" si="63"/>
        <v>0</v>
      </c>
      <c r="AB180" s="53">
        <f t="shared" si="63"/>
        <v>0</v>
      </c>
      <c r="AC180" s="53">
        <f t="shared" si="63"/>
        <v>81</v>
      </c>
      <c r="AD180" s="53">
        <f t="shared" si="63"/>
        <v>0</v>
      </c>
      <c r="AE180" s="53">
        <f t="shared" si="63"/>
        <v>0</v>
      </c>
      <c r="AF180" s="53">
        <f t="shared" si="63"/>
        <v>0</v>
      </c>
      <c r="AG180" s="53">
        <f t="shared" si="63"/>
        <v>0</v>
      </c>
      <c r="AH180" s="53">
        <f t="shared" si="63"/>
        <v>0</v>
      </c>
      <c r="AI180" s="53">
        <f t="shared" si="63"/>
        <v>0</v>
      </c>
      <c r="AJ180" s="53">
        <f t="shared" si="63"/>
        <v>0</v>
      </c>
      <c r="AK180" s="53">
        <f t="shared" si="63"/>
        <v>158</v>
      </c>
      <c r="AL180" s="53">
        <f t="shared" si="63"/>
        <v>0</v>
      </c>
      <c r="AM180" s="53">
        <f t="shared" si="63"/>
        <v>0</v>
      </c>
      <c r="AN180" s="53">
        <f t="shared" si="63"/>
        <v>0</v>
      </c>
      <c r="AO180" s="53">
        <f t="shared" si="63"/>
        <v>0</v>
      </c>
      <c r="AP180" s="53">
        <f t="shared" si="63"/>
        <v>42</v>
      </c>
      <c r="AQ180" s="53">
        <f t="shared" si="63"/>
        <v>0</v>
      </c>
      <c r="AR180" s="53">
        <f t="shared" si="11"/>
        <v>3289</v>
      </c>
    </row>
    <row r="181" spans="1:44">
      <c r="A181" s="48" t="s">
        <v>115</v>
      </c>
      <c r="B181" s="48">
        <v>2021010502</v>
      </c>
      <c r="C181" s="48" t="s">
        <v>109</v>
      </c>
      <c r="D181" s="53">
        <f t="shared" ref="D181:AQ181" si="64">D121*D$66</f>
        <v>142</v>
      </c>
      <c r="E181" s="53">
        <f t="shared" si="64"/>
        <v>44</v>
      </c>
      <c r="F181" s="53">
        <f t="shared" si="64"/>
        <v>41</v>
      </c>
      <c r="G181" s="53">
        <f t="shared" si="64"/>
        <v>243</v>
      </c>
      <c r="H181" s="53">
        <f t="shared" si="64"/>
        <v>261</v>
      </c>
      <c r="I181" s="53">
        <f t="shared" si="64"/>
        <v>248.5</v>
      </c>
      <c r="J181" s="53">
        <f t="shared" si="64"/>
        <v>0</v>
      </c>
      <c r="K181" s="53">
        <f t="shared" si="64"/>
        <v>280</v>
      </c>
      <c r="L181" s="53">
        <f t="shared" si="64"/>
        <v>0</v>
      </c>
      <c r="M181" s="53">
        <f t="shared" si="64"/>
        <v>248.5</v>
      </c>
      <c r="N181" s="53">
        <f t="shared" si="64"/>
        <v>168</v>
      </c>
      <c r="O181" s="53">
        <f t="shared" si="64"/>
        <v>0</v>
      </c>
      <c r="P181" s="53">
        <f t="shared" si="64"/>
        <v>270</v>
      </c>
      <c r="Q181" s="53">
        <f t="shared" si="64"/>
        <v>252</v>
      </c>
      <c r="R181" s="53">
        <f t="shared" si="64"/>
        <v>186</v>
      </c>
      <c r="S181" s="53">
        <f t="shared" si="64"/>
        <v>186</v>
      </c>
      <c r="T181" s="53">
        <f t="shared" si="64"/>
        <v>164</v>
      </c>
      <c r="U181" s="53">
        <f t="shared" si="64"/>
        <v>258</v>
      </c>
      <c r="V181" s="53">
        <f t="shared" si="64"/>
        <v>144</v>
      </c>
      <c r="W181" s="53">
        <f t="shared" si="64"/>
        <v>0</v>
      </c>
      <c r="X181" s="53">
        <f t="shared" si="64"/>
        <v>0</v>
      </c>
      <c r="Y181" s="53">
        <f t="shared" si="64"/>
        <v>0</v>
      </c>
      <c r="Z181" s="53">
        <f t="shared" si="64"/>
        <v>0</v>
      </c>
      <c r="AA181" s="53">
        <f t="shared" si="64"/>
        <v>0</v>
      </c>
      <c r="AB181" s="53">
        <f t="shared" si="64"/>
        <v>0</v>
      </c>
      <c r="AC181" s="53">
        <f t="shared" si="64"/>
        <v>82</v>
      </c>
      <c r="AD181" s="53">
        <f t="shared" si="64"/>
        <v>0</v>
      </c>
      <c r="AE181" s="53">
        <f t="shared" si="64"/>
        <v>0</v>
      </c>
      <c r="AF181" s="53">
        <f t="shared" si="64"/>
        <v>0</v>
      </c>
      <c r="AG181" s="53">
        <f t="shared" si="64"/>
        <v>0</v>
      </c>
      <c r="AH181" s="53">
        <f t="shared" si="64"/>
        <v>0</v>
      </c>
      <c r="AI181" s="53">
        <f t="shared" si="64"/>
        <v>0</v>
      </c>
      <c r="AJ181" s="53">
        <f t="shared" si="64"/>
        <v>0</v>
      </c>
      <c r="AK181" s="53">
        <f t="shared" si="64"/>
        <v>168</v>
      </c>
      <c r="AL181" s="53">
        <f t="shared" si="64"/>
        <v>0</v>
      </c>
      <c r="AM181" s="53">
        <f t="shared" si="64"/>
        <v>0</v>
      </c>
      <c r="AN181" s="53">
        <f t="shared" si="64"/>
        <v>0</v>
      </c>
      <c r="AO181" s="53">
        <f t="shared" si="64"/>
        <v>0</v>
      </c>
      <c r="AP181" s="53">
        <f t="shared" si="64"/>
        <v>42.5</v>
      </c>
      <c r="AQ181" s="53">
        <f t="shared" si="64"/>
        <v>0</v>
      </c>
      <c r="AR181" s="53">
        <f t="shared" si="11"/>
        <v>3428.5</v>
      </c>
    </row>
    <row r="182" spans="1:44">
      <c r="A182" s="48" t="s">
        <v>115</v>
      </c>
      <c r="B182" s="48">
        <v>2021010506</v>
      </c>
      <c r="C182" s="48" t="s">
        <v>111</v>
      </c>
      <c r="D182" s="53">
        <f t="shared" ref="D182:AQ182" si="65">D122*D$66</f>
        <v>160</v>
      </c>
      <c r="E182" s="53">
        <f t="shared" si="65"/>
        <v>42</v>
      </c>
      <c r="F182" s="53">
        <f t="shared" si="65"/>
        <v>42</v>
      </c>
      <c r="G182" s="53">
        <f t="shared" si="65"/>
        <v>234</v>
      </c>
      <c r="H182" s="53">
        <f t="shared" si="65"/>
        <v>225</v>
      </c>
      <c r="I182" s="53">
        <f t="shared" si="65"/>
        <v>252</v>
      </c>
      <c r="J182" s="53">
        <f t="shared" si="65"/>
        <v>0</v>
      </c>
      <c r="K182" s="53">
        <f t="shared" si="65"/>
        <v>301</v>
      </c>
      <c r="L182" s="53">
        <f t="shared" si="65"/>
        <v>0</v>
      </c>
      <c r="M182" s="53">
        <f t="shared" si="65"/>
        <v>255.5</v>
      </c>
      <c r="N182" s="53">
        <f t="shared" si="65"/>
        <v>152</v>
      </c>
      <c r="O182" s="53">
        <f t="shared" si="65"/>
        <v>0</v>
      </c>
      <c r="P182" s="53">
        <f t="shared" si="65"/>
        <v>246</v>
      </c>
      <c r="Q182" s="53">
        <f t="shared" si="65"/>
        <v>252</v>
      </c>
      <c r="R182" s="53">
        <f t="shared" si="65"/>
        <v>156</v>
      </c>
      <c r="S182" s="53">
        <f t="shared" si="65"/>
        <v>152</v>
      </c>
      <c r="T182" s="53">
        <f t="shared" si="65"/>
        <v>152</v>
      </c>
      <c r="U182" s="53">
        <f t="shared" si="65"/>
        <v>231</v>
      </c>
      <c r="V182" s="53">
        <f t="shared" si="65"/>
        <v>152</v>
      </c>
      <c r="W182" s="53">
        <f t="shared" si="65"/>
        <v>0</v>
      </c>
      <c r="X182" s="53">
        <f t="shared" si="65"/>
        <v>0</v>
      </c>
      <c r="Y182" s="53">
        <f t="shared" si="65"/>
        <v>0</v>
      </c>
      <c r="Z182" s="53">
        <f t="shared" si="65"/>
        <v>0</v>
      </c>
      <c r="AA182" s="53">
        <f t="shared" si="65"/>
        <v>152</v>
      </c>
      <c r="AB182" s="53">
        <f t="shared" si="65"/>
        <v>0</v>
      </c>
      <c r="AC182" s="53">
        <f t="shared" si="65"/>
        <v>80</v>
      </c>
      <c r="AD182" s="53">
        <f t="shared" si="65"/>
        <v>0</v>
      </c>
      <c r="AE182" s="53">
        <f t="shared" si="65"/>
        <v>0</v>
      </c>
      <c r="AF182" s="53">
        <f t="shared" si="65"/>
        <v>0</v>
      </c>
      <c r="AG182" s="53">
        <f t="shared" si="65"/>
        <v>0</v>
      </c>
      <c r="AH182" s="53">
        <f t="shared" si="65"/>
        <v>0</v>
      </c>
      <c r="AI182" s="53">
        <f t="shared" si="65"/>
        <v>158</v>
      </c>
      <c r="AJ182" s="53">
        <f t="shared" si="65"/>
        <v>0</v>
      </c>
      <c r="AK182" s="53">
        <f t="shared" si="65"/>
        <v>168</v>
      </c>
      <c r="AL182" s="53">
        <f t="shared" si="65"/>
        <v>96</v>
      </c>
      <c r="AM182" s="53">
        <f t="shared" si="65"/>
        <v>0</v>
      </c>
      <c r="AN182" s="53">
        <f t="shared" si="65"/>
        <v>0</v>
      </c>
      <c r="AO182" s="53">
        <f t="shared" si="65"/>
        <v>0</v>
      </c>
      <c r="AP182" s="53">
        <f t="shared" si="65"/>
        <v>44.5</v>
      </c>
      <c r="AQ182" s="53">
        <f t="shared" si="65"/>
        <v>0</v>
      </c>
      <c r="AR182" s="53">
        <f t="shared" si="11"/>
        <v>3703</v>
      </c>
    </row>
    <row r="183" spans="1:44">
      <c r="A183" s="48" t="s">
        <v>115</v>
      </c>
      <c r="B183" s="48">
        <v>2021010521</v>
      </c>
      <c r="C183" s="48" t="s">
        <v>113</v>
      </c>
      <c r="D183" s="53">
        <f t="shared" ref="D183:AQ183" si="66">D123*D$66</f>
        <v>162</v>
      </c>
      <c r="E183" s="53">
        <f t="shared" si="66"/>
        <v>40</v>
      </c>
      <c r="F183" s="53">
        <f t="shared" si="66"/>
        <v>42.5</v>
      </c>
      <c r="G183" s="53">
        <f t="shared" si="66"/>
        <v>222</v>
      </c>
      <c r="H183" s="53">
        <f t="shared" si="66"/>
        <v>270</v>
      </c>
      <c r="I183" s="53">
        <f t="shared" si="66"/>
        <v>252</v>
      </c>
      <c r="J183" s="53">
        <f t="shared" si="66"/>
        <v>0</v>
      </c>
      <c r="K183" s="53">
        <f t="shared" si="66"/>
        <v>297.5</v>
      </c>
      <c r="L183" s="53">
        <f t="shared" si="66"/>
        <v>0</v>
      </c>
      <c r="M183" s="53">
        <f t="shared" si="66"/>
        <v>266</v>
      </c>
      <c r="N183" s="53">
        <f t="shared" si="66"/>
        <v>170</v>
      </c>
      <c r="O183" s="53">
        <f t="shared" si="66"/>
        <v>0</v>
      </c>
      <c r="P183" s="53">
        <f t="shared" si="66"/>
        <v>276</v>
      </c>
      <c r="Q183" s="53">
        <f t="shared" si="66"/>
        <v>273</v>
      </c>
      <c r="R183" s="53">
        <f t="shared" si="66"/>
        <v>184</v>
      </c>
      <c r="S183" s="53">
        <f t="shared" si="66"/>
        <v>188</v>
      </c>
      <c r="T183" s="53">
        <f t="shared" si="66"/>
        <v>154</v>
      </c>
      <c r="U183" s="53">
        <f t="shared" si="66"/>
        <v>237</v>
      </c>
      <c r="V183" s="53">
        <f t="shared" si="66"/>
        <v>172</v>
      </c>
      <c r="W183" s="53">
        <f t="shared" si="66"/>
        <v>0</v>
      </c>
      <c r="X183" s="53">
        <f t="shared" si="66"/>
        <v>0</v>
      </c>
      <c r="Y183" s="53">
        <f t="shared" si="66"/>
        <v>0</v>
      </c>
      <c r="Z183" s="53">
        <f t="shared" si="66"/>
        <v>0</v>
      </c>
      <c r="AA183" s="53">
        <f t="shared" si="66"/>
        <v>0</v>
      </c>
      <c r="AB183" s="53">
        <f t="shared" si="66"/>
        <v>0</v>
      </c>
      <c r="AC183" s="53">
        <f t="shared" si="66"/>
        <v>81</v>
      </c>
      <c r="AD183" s="53">
        <f t="shared" si="66"/>
        <v>0</v>
      </c>
      <c r="AE183" s="53">
        <f t="shared" si="66"/>
        <v>0</v>
      </c>
      <c r="AF183" s="53">
        <f t="shared" si="66"/>
        <v>0</v>
      </c>
      <c r="AG183" s="53">
        <f t="shared" si="66"/>
        <v>0</v>
      </c>
      <c r="AH183" s="53">
        <f t="shared" si="66"/>
        <v>0</v>
      </c>
      <c r="AI183" s="53">
        <f t="shared" si="66"/>
        <v>0</v>
      </c>
      <c r="AJ183" s="53">
        <f t="shared" si="66"/>
        <v>0</v>
      </c>
      <c r="AK183" s="53">
        <f t="shared" si="66"/>
        <v>182</v>
      </c>
      <c r="AL183" s="53">
        <f t="shared" si="66"/>
        <v>0</v>
      </c>
      <c r="AM183" s="53">
        <f t="shared" si="66"/>
        <v>0</v>
      </c>
      <c r="AN183" s="53">
        <f t="shared" si="66"/>
        <v>0</v>
      </c>
      <c r="AO183" s="53">
        <f t="shared" si="66"/>
        <v>0</v>
      </c>
      <c r="AP183" s="53">
        <f t="shared" si="66"/>
        <v>45</v>
      </c>
      <c r="AQ183" s="53">
        <f t="shared" si="66"/>
        <v>0</v>
      </c>
      <c r="AR183" s="53">
        <f t="shared" si="11"/>
        <v>3514</v>
      </c>
    </row>
    <row r="184" spans="1:44">
      <c r="D184" s="53"/>
      <c r="E184" s="53"/>
      <c r="F184" s="53"/>
      <c r="G184" s="53"/>
      <c r="H184" s="53"/>
      <c r="I184" s="53"/>
      <c r="J184" s="53"/>
      <c r="K184" s="53"/>
      <c r="L184" s="53"/>
      <c r="M184" s="53"/>
      <c r="N184" s="53"/>
      <c r="O184" s="53"/>
      <c r="P184" s="53"/>
      <c r="Q184" s="53"/>
      <c r="R184" s="53"/>
      <c r="S184" s="53"/>
      <c r="T184" s="53"/>
      <c r="U184" s="53"/>
      <c r="V184" s="53"/>
      <c r="W184" s="53"/>
      <c r="X184" s="53"/>
      <c r="Y184" s="53"/>
      <c r="Z184" s="53"/>
      <c r="AA184" s="53"/>
      <c r="AB184" s="53"/>
      <c r="AC184" s="53"/>
      <c r="AD184" s="53"/>
      <c r="AE184" s="53"/>
      <c r="AF184" s="53"/>
      <c r="AG184" s="53"/>
      <c r="AH184" s="53"/>
      <c r="AI184" s="53"/>
      <c r="AJ184" s="53"/>
      <c r="AK184" s="53"/>
      <c r="AL184" s="53"/>
      <c r="AM184" s="53"/>
      <c r="AN184" s="53"/>
      <c r="AO184" s="53"/>
      <c r="AP184" s="53"/>
      <c r="AQ184" s="53"/>
    </row>
    <row r="185" spans="1:44">
      <c r="D185" s="53"/>
      <c r="E185" s="53"/>
      <c r="F185" s="53"/>
      <c r="G185" s="53"/>
      <c r="H185" s="53"/>
      <c r="I185" s="53"/>
      <c r="J185" s="53"/>
      <c r="K185" s="53"/>
      <c r="L185" s="53"/>
      <c r="M185" s="53"/>
      <c r="N185" s="53"/>
      <c r="O185" s="53"/>
      <c r="P185" s="53"/>
      <c r="Q185" s="53"/>
      <c r="R185" s="53"/>
      <c r="S185" s="53"/>
      <c r="T185" s="53"/>
      <c r="U185" s="53"/>
      <c r="V185" s="53"/>
      <c r="W185" s="53"/>
      <c r="X185" s="53"/>
      <c r="Y185" s="53"/>
      <c r="Z185" s="53"/>
      <c r="AA185" s="53"/>
      <c r="AB185" s="53"/>
      <c r="AC185" s="53"/>
      <c r="AD185" s="53"/>
      <c r="AE185" s="53"/>
      <c r="AF185" s="53"/>
      <c r="AG185" s="53"/>
      <c r="AH185" s="53"/>
      <c r="AI185" s="53"/>
      <c r="AJ185" s="53"/>
      <c r="AK185" s="53"/>
      <c r="AL185" s="53"/>
      <c r="AM185" s="53"/>
      <c r="AN185" s="53"/>
      <c r="AO185" s="53"/>
      <c r="AP185" s="53"/>
      <c r="AQ185" s="53"/>
    </row>
    <row r="186" spans="1:44">
      <c r="D186" s="53"/>
      <c r="E186" s="53"/>
      <c r="F186" s="53"/>
      <c r="G186" s="53"/>
      <c r="H186" s="53"/>
      <c r="I186" s="53"/>
      <c r="J186" s="53"/>
      <c r="K186" s="53"/>
      <c r="L186" s="53"/>
      <c r="M186" s="53"/>
      <c r="N186" s="53"/>
      <c r="O186" s="53"/>
      <c r="P186" s="53"/>
      <c r="Q186" s="53"/>
      <c r="R186" s="53"/>
      <c r="S186" s="53"/>
      <c r="T186" s="53"/>
      <c r="U186" s="53"/>
      <c r="V186" s="53"/>
      <c r="W186" s="53"/>
      <c r="X186" s="53"/>
      <c r="Y186" s="53"/>
      <c r="Z186" s="53"/>
      <c r="AA186" s="53"/>
      <c r="AB186" s="53"/>
      <c r="AC186" s="53"/>
      <c r="AD186" s="53"/>
      <c r="AE186" s="53"/>
      <c r="AF186" s="53"/>
      <c r="AG186" s="53"/>
      <c r="AH186" s="53"/>
      <c r="AI186" s="53"/>
      <c r="AJ186" s="53"/>
      <c r="AK186" s="53"/>
      <c r="AL186" s="53"/>
      <c r="AM186" s="53"/>
      <c r="AN186" s="53"/>
      <c r="AO186" s="53"/>
      <c r="AP186" s="53"/>
      <c r="AQ186" s="53"/>
    </row>
    <row r="187" spans="1:44">
      <c r="D187" s="53"/>
      <c r="E187" s="53"/>
      <c r="F187" s="53"/>
      <c r="G187" s="53"/>
      <c r="H187" s="53"/>
      <c r="I187" s="53"/>
      <c r="J187" s="53"/>
      <c r="K187" s="53"/>
      <c r="L187" s="53"/>
      <c r="M187" s="53"/>
      <c r="N187" s="53"/>
      <c r="O187" s="53"/>
      <c r="P187" s="53"/>
      <c r="Q187" s="53"/>
      <c r="R187" s="53"/>
      <c r="S187" s="53"/>
      <c r="T187" s="53"/>
      <c r="U187" s="53"/>
      <c r="V187" s="53"/>
      <c r="W187" s="53"/>
      <c r="X187" s="53"/>
      <c r="Y187" s="53"/>
      <c r="Z187" s="53"/>
      <c r="AA187" s="53"/>
      <c r="AB187" s="53"/>
      <c r="AC187" s="53"/>
      <c r="AD187" s="53"/>
      <c r="AE187" s="53"/>
      <c r="AF187" s="53"/>
      <c r="AG187" s="53"/>
      <c r="AH187" s="53"/>
      <c r="AI187" s="53"/>
      <c r="AJ187" s="53"/>
      <c r="AK187" s="53"/>
      <c r="AL187" s="53"/>
      <c r="AM187" s="53"/>
      <c r="AN187" s="53"/>
      <c r="AO187" s="53"/>
      <c r="AP187" s="53"/>
      <c r="AQ187" s="53"/>
    </row>
  </sheetData>
  <mergeCells count="1">
    <mergeCell ref="A2:C3"/>
  </mergeCells>
  <phoneticPr fontId="1" type="noConversion"/>
  <conditionalFormatting sqref="A126:C183">
    <cfRule type="containsText" dxfId="8" priority="2" operator="containsText" text="[">
      <formula>NOT(ISERROR(SEARCH("[",A126)))</formula>
    </cfRule>
  </conditionalFormatting>
  <conditionalFormatting sqref="A64:AQ123 D125:AQ126">
    <cfRule type="containsText" dxfId="7" priority="4" operator="containsText" text="[">
      <formula>NOT(ISERROR(SEARCH("[",A64)))</formula>
    </cfRule>
  </conditionalFormatting>
  <conditionalFormatting sqref="D67:AQ123">
    <cfRule type="cellIs" dxfId="6" priority="3" operator="between">
      <formula>1</formula>
      <formula>59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96FC-A0BF-40B9-91AB-9D46B477DAE6}">
  <sheetPr>
    <tabColor theme="8" tint="0.79998168889431442"/>
  </sheetPr>
  <dimension ref="A2:AQ186"/>
  <sheetViews>
    <sheetView topLeftCell="O169" zoomScale="55" zoomScaleNormal="55" workbookViewId="0">
      <selection activeCell="AY114" sqref="AY114"/>
    </sheetView>
  </sheetViews>
  <sheetFormatPr defaultRowHeight="13.8"/>
  <cols>
    <col min="1" max="1" width="11.77734375" style="45" bestFit="1" customWidth="1"/>
    <col min="2" max="2" width="12.88671875" style="45" bestFit="1" customWidth="1"/>
    <col min="3" max="3" width="16.5546875" style="45" bestFit="1" customWidth="1"/>
    <col min="4" max="5" width="22.6640625" style="45" bestFit="1" customWidth="1"/>
    <col min="6" max="6" width="16.21875" style="45" bestFit="1" customWidth="1"/>
    <col min="7" max="7" width="18.33203125" style="45" bestFit="1" customWidth="1"/>
    <col min="8" max="8" width="17.21875" style="45" bestFit="1" customWidth="1"/>
    <col min="9" max="9" width="12.88671875" style="45" bestFit="1" customWidth="1"/>
    <col min="10" max="10" width="18.33203125" style="45" bestFit="1" customWidth="1"/>
    <col min="11" max="12" width="12.88671875" style="45" bestFit="1" customWidth="1"/>
    <col min="13" max="14" width="20.44140625" style="45" bestFit="1" customWidth="1"/>
    <col min="15" max="15" width="13.88671875" style="45" bestFit="1" customWidth="1"/>
    <col min="16" max="16" width="12.88671875" style="45" bestFit="1" customWidth="1"/>
    <col min="17" max="17" width="13.88671875" style="45" bestFit="1" customWidth="1"/>
    <col min="18" max="18" width="12.88671875" style="45" bestFit="1" customWidth="1"/>
    <col min="19" max="19" width="13.88671875" style="45" bestFit="1" customWidth="1"/>
    <col min="20" max="20" width="20.44140625" style="45" bestFit="1" customWidth="1"/>
    <col min="21" max="21" width="13.88671875" style="45" bestFit="1" customWidth="1"/>
    <col min="22" max="22" width="24.88671875" style="45" bestFit="1" customWidth="1"/>
    <col min="23" max="23" width="12.33203125" style="45" bestFit="1" customWidth="1"/>
    <col min="24" max="24" width="8.88671875" style="45"/>
    <col min="25" max="25" width="16.88671875" style="45" bestFit="1" customWidth="1"/>
    <col min="26" max="16384" width="8.88671875" style="45"/>
  </cols>
  <sheetData>
    <row r="2" spans="1:22">
      <c r="A2" s="163"/>
      <c r="B2" s="163"/>
      <c r="C2" s="163"/>
      <c r="D2" s="44" t="s">
        <v>463</v>
      </c>
      <c r="E2" s="44" t="s">
        <v>464</v>
      </c>
      <c r="F2" s="44" t="s">
        <v>465</v>
      </c>
      <c r="G2" s="44" t="s">
        <v>466</v>
      </c>
      <c r="H2" s="44" t="s">
        <v>467</v>
      </c>
      <c r="I2" s="44" t="s">
        <v>468</v>
      </c>
      <c r="J2" s="44" t="s">
        <v>469</v>
      </c>
      <c r="K2" s="44" t="s">
        <v>470</v>
      </c>
      <c r="L2" s="44" t="s">
        <v>471</v>
      </c>
      <c r="M2" s="44" t="s">
        <v>472</v>
      </c>
      <c r="N2" s="44" t="s">
        <v>473</v>
      </c>
      <c r="O2" s="44" t="s">
        <v>474</v>
      </c>
      <c r="P2" s="44" t="s">
        <v>475</v>
      </c>
      <c r="Q2" s="44" t="s">
        <v>476</v>
      </c>
      <c r="R2" s="44" t="s">
        <v>477</v>
      </c>
      <c r="S2" s="44" t="s">
        <v>478</v>
      </c>
      <c r="T2" s="44" t="s">
        <v>479</v>
      </c>
      <c r="U2" s="44" t="s">
        <v>480</v>
      </c>
      <c r="V2" s="44" t="s">
        <v>481</v>
      </c>
    </row>
    <row r="3" spans="1:22">
      <c r="A3" s="164"/>
      <c r="B3" s="164"/>
      <c r="C3" s="164"/>
      <c r="D3" s="44" t="s">
        <v>482</v>
      </c>
      <c r="E3" s="44" t="s">
        <v>483</v>
      </c>
      <c r="F3" s="44" t="s">
        <v>484</v>
      </c>
      <c r="G3" s="44" t="s">
        <v>485</v>
      </c>
      <c r="H3" s="44" t="s">
        <v>486</v>
      </c>
      <c r="I3" s="44" t="s">
        <v>487</v>
      </c>
      <c r="J3" s="44" t="s">
        <v>488</v>
      </c>
      <c r="K3" s="44" t="s">
        <v>489</v>
      </c>
      <c r="L3" s="44" t="s">
        <v>490</v>
      </c>
      <c r="M3" s="44" t="s">
        <v>491</v>
      </c>
      <c r="N3" s="44" t="s">
        <v>492</v>
      </c>
      <c r="O3" s="44" t="s">
        <v>493</v>
      </c>
      <c r="P3" s="44" t="s">
        <v>494</v>
      </c>
      <c r="Q3" s="44" t="s">
        <v>495</v>
      </c>
      <c r="R3" s="44" t="s">
        <v>496</v>
      </c>
      <c r="S3" s="44" t="s">
        <v>497</v>
      </c>
      <c r="T3" s="44" t="s">
        <v>498</v>
      </c>
      <c r="U3" s="44" t="s">
        <v>499</v>
      </c>
      <c r="V3" s="44" t="s">
        <v>500</v>
      </c>
    </row>
    <row r="4" spans="1:22">
      <c r="A4" s="44" t="s">
        <v>356</v>
      </c>
      <c r="B4" s="44" t="s">
        <v>357</v>
      </c>
      <c r="C4" s="44" t="s">
        <v>0</v>
      </c>
      <c r="D4" s="44">
        <v>2</v>
      </c>
      <c r="E4" s="44">
        <v>2</v>
      </c>
      <c r="F4" s="44">
        <v>2</v>
      </c>
      <c r="G4" s="44">
        <v>2</v>
      </c>
      <c r="H4" s="44">
        <v>2</v>
      </c>
      <c r="I4" s="44">
        <v>2</v>
      </c>
      <c r="J4" s="44">
        <v>2</v>
      </c>
      <c r="K4" s="44">
        <v>2</v>
      </c>
      <c r="L4" s="44">
        <v>2</v>
      </c>
      <c r="M4" s="44">
        <v>2</v>
      </c>
      <c r="N4" s="44">
        <v>2</v>
      </c>
      <c r="O4" s="44">
        <v>2</v>
      </c>
      <c r="P4" s="44">
        <v>2</v>
      </c>
      <c r="Q4" s="44">
        <v>2</v>
      </c>
      <c r="R4" s="44">
        <v>4</v>
      </c>
      <c r="S4" s="44">
        <v>2</v>
      </c>
      <c r="T4" s="44">
        <v>2</v>
      </c>
      <c r="U4" s="44">
        <v>1.5</v>
      </c>
      <c r="V4" s="44">
        <v>2</v>
      </c>
    </row>
    <row r="5" spans="1:22">
      <c r="A5" s="44" t="s">
        <v>114</v>
      </c>
      <c r="B5" s="44" t="s">
        <v>358</v>
      </c>
      <c r="C5" s="44" t="s">
        <v>359</v>
      </c>
      <c r="D5" s="44" t="s">
        <v>360</v>
      </c>
      <c r="E5" s="44" t="s">
        <v>360</v>
      </c>
      <c r="F5" s="44" t="s">
        <v>360</v>
      </c>
      <c r="G5" s="44" t="s">
        <v>360</v>
      </c>
      <c r="H5" s="44" t="s">
        <v>370</v>
      </c>
      <c r="I5" s="44" t="s">
        <v>360</v>
      </c>
      <c r="J5" s="44" t="s">
        <v>360</v>
      </c>
      <c r="K5" s="44" t="s">
        <v>360</v>
      </c>
      <c r="L5" s="44" t="s">
        <v>360</v>
      </c>
      <c r="M5" s="44" t="s">
        <v>360</v>
      </c>
      <c r="N5" s="44" t="s">
        <v>360</v>
      </c>
      <c r="O5" s="44" t="s">
        <v>360</v>
      </c>
      <c r="P5" s="44" t="s">
        <v>360</v>
      </c>
      <c r="Q5" s="44" t="s">
        <v>360</v>
      </c>
      <c r="R5" s="44" t="s">
        <v>360</v>
      </c>
      <c r="S5" s="44" t="s">
        <v>360</v>
      </c>
      <c r="T5" s="44" t="s">
        <v>360</v>
      </c>
      <c r="U5" s="44" t="s">
        <v>360</v>
      </c>
      <c r="V5" s="44" t="s">
        <v>360</v>
      </c>
    </row>
    <row r="6" spans="1:22">
      <c r="A6" s="44" t="s">
        <v>114</v>
      </c>
      <c r="B6" s="44" t="s">
        <v>2</v>
      </c>
      <c r="C6" s="44" t="s">
        <v>3</v>
      </c>
      <c r="D6" s="44" t="s">
        <v>360</v>
      </c>
      <c r="E6" s="44" t="s">
        <v>360</v>
      </c>
      <c r="F6" s="44" t="s">
        <v>360</v>
      </c>
      <c r="G6" s="44" t="s">
        <v>373</v>
      </c>
      <c r="H6" s="44" t="s">
        <v>360</v>
      </c>
      <c r="I6" s="44" t="s">
        <v>360</v>
      </c>
      <c r="J6" s="44" t="s">
        <v>360</v>
      </c>
      <c r="K6" s="44" t="s">
        <v>360</v>
      </c>
      <c r="L6" s="44" t="s">
        <v>360</v>
      </c>
      <c r="M6" s="44" t="s">
        <v>360</v>
      </c>
      <c r="N6" s="44" t="s">
        <v>360</v>
      </c>
      <c r="O6" s="44" t="s">
        <v>360</v>
      </c>
      <c r="P6" s="44" t="s">
        <v>360</v>
      </c>
      <c r="Q6" s="44" t="s">
        <v>360</v>
      </c>
      <c r="R6" s="44" t="s">
        <v>360</v>
      </c>
      <c r="S6" s="44" t="s">
        <v>360</v>
      </c>
      <c r="T6" s="44" t="s">
        <v>360</v>
      </c>
      <c r="U6" s="44" t="s">
        <v>360</v>
      </c>
      <c r="V6" s="44" t="s">
        <v>360</v>
      </c>
    </row>
    <row r="7" spans="1:22">
      <c r="A7" s="44" t="s">
        <v>114</v>
      </c>
      <c r="B7" s="44" t="s">
        <v>4</v>
      </c>
      <c r="C7" s="44" t="s">
        <v>5</v>
      </c>
      <c r="D7" s="44" t="s">
        <v>360</v>
      </c>
      <c r="E7" s="44" t="s">
        <v>403</v>
      </c>
      <c r="F7" s="44" t="s">
        <v>412</v>
      </c>
      <c r="G7" s="44" t="s">
        <v>360</v>
      </c>
      <c r="H7" s="44" t="s">
        <v>360</v>
      </c>
      <c r="I7" s="47" t="s">
        <v>440</v>
      </c>
      <c r="J7" s="44" t="s">
        <v>360</v>
      </c>
      <c r="K7" s="59" t="s">
        <v>501</v>
      </c>
      <c r="L7" s="44" t="s">
        <v>360</v>
      </c>
      <c r="M7" s="44" t="s">
        <v>392</v>
      </c>
      <c r="N7" s="44" t="s">
        <v>360</v>
      </c>
      <c r="O7" s="44">
        <v>72</v>
      </c>
      <c r="P7" s="44" t="s">
        <v>360</v>
      </c>
      <c r="Q7" s="44" t="s">
        <v>360</v>
      </c>
      <c r="R7" s="44" t="s">
        <v>360</v>
      </c>
      <c r="S7" s="44" t="s">
        <v>382</v>
      </c>
      <c r="T7" s="44" t="s">
        <v>360</v>
      </c>
      <c r="U7" s="44" t="s">
        <v>360</v>
      </c>
      <c r="V7" s="44" t="s">
        <v>360</v>
      </c>
    </row>
    <row r="8" spans="1:22">
      <c r="A8" s="44" t="s">
        <v>114</v>
      </c>
      <c r="B8" s="44" t="s">
        <v>6</v>
      </c>
      <c r="C8" s="44" t="s">
        <v>7</v>
      </c>
      <c r="D8" s="47" t="s">
        <v>381</v>
      </c>
      <c r="E8" s="44" t="s">
        <v>360</v>
      </c>
      <c r="F8" s="44" t="s">
        <v>368</v>
      </c>
      <c r="G8" s="44" t="s">
        <v>360</v>
      </c>
      <c r="H8" s="44" t="s">
        <v>360</v>
      </c>
      <c r="I8" s="44" t="s">
        <v>360</v>
      </c>
      <c r="J8" s="44" t="s">
        <v>360</v>
      </c>
      <c r="K8" s="44" t="s">
        <v>365</v>
      </c>
      <c r="L8" s="44" t="s">
        <v>360</v>
      </c>
      <c r="M8" s="44" t="s">
        <v>415</v>
      </c>
      <c r="N8" s="44" t="s">
        <v>360</v>
      </c>
      <c r="O8" s="44" t="s">
        <v>360</v>
      </c>
      <c r="P8" s="59">
        <v>0</v>
      </c>
      <c r="Q8" s="44" t="s">
        <v>360</v>
      </c>
      <c r="R8" s="44" t="s">
        <v>360</v>
      </c>
      <c r="S8" s="44" t="s">
        <v>399</v>
      </c>
      <c r="T8" s="44" t="s">
        <v>360</v>
      </c>
      <c r="U8" s="44" t="s">
        <v>360</v>
      </c>
      <c r="V8" s="44" t="s">
        <v>396</v>
      </c>
    </row>
    <row r="9" spans="1:22">
      <c r="A9" s="44" t="s">
        <v>114</v>
      </c>
      <c r="B9" s="44" t="s">
        <v>8</v>
      </c>
      <c r="C9" s="44" t="s">
        <v>9</v>
      </c>
      <c r="D9" s="44" t="s">
        <v>360</v>
      </c>
      <c r="E9" s="44" t="s">
        <v>360</v>
      </c>
      <c r="F9" s="44" t="s">
        <v>372</v>
      </c>
      <c r="G9" s="44" t="s">
        <v>360</v>
      </c>
      <c r="H9" s="44" t="s">
        <v>360</v>
      </c>
      <c r="I9" s="44" t="s">
        <v>360</v>
      </c>
      <c r="J9" s="44" t="s">
        <v>360</v>
      </c>
      <c r="K9" s="44" t="s">
        <v>360</v>
      </c>
      <c r="L9" s="44" t="s">
        <v>360</v>
      </c>
      <c r="M9" s="44" t="s">
        <v>360</v>
      </c>
      <c r="N9" s="44" t="s">
        <v>360</v>
      </c>
      <c r="O9" s="44" t="s">
        <v>360</v>
      </c>
      <c r="P9" s="44" t="s">
        <v>360</v>
      </c>
      <c r="Q9" s="44" t="s">
        <v>369</v>
      </c>
      <c r="R9" s="44" t="s">
        <v>387</v>
      </c>
      <c r="S9" s="44" t="s">
        <v>360</v>
      </c>
      <c r="T9" s="44" t="s">
        <v>360</v>
      </c>
      <c r="U9" s="44" t="s">
        <v>375</v>
      </c>
      <c r="V9" s="44" t="s">
        <v>360</v>
      </c>
    </row>
    <row r="10" spans="1:22" ht="16.2">
      <c r="A10" s="44" t="s">
        <v>114</v>
      </c>
      <c r="B10" s="44" t="s">
        <v>10</v>
      </c>
      <c r="C10" s="138" t="s">
        <v>835</v>
      </c>
      <c r="D10" s="44" t="s">
        <v>360</v>
      </c>
      <c r="E10" s="44" t="s">
        <v>360</v>
      </c>
      <c r="F10" s="44" t="s">
        <v>368</v>
      </c>
      <c r="G10" s="44" t="s">
        <v>360</v>
      </c>
      <c r="H10" s="44" t="s">
        <v>360</v>
      </c>
      <c r="I10" s="44" t="s">
        <v>360</v>
      </c>
      <c r="J10" s="44" t="s">
        <v>360</v>
      </c>
      <c r="K10" s="44" t="s">
        <v>387</v>
      </c>
      <c r="L10" s="44" t="s">
        <v>360</v>
      </c>
      <c r="M10" s="44" t="s">
        <v>360</v>
      </c>
      <c r="N10" s="44" t="s">
        <v>360</v>
      </c>
      <c r="O10" s="44" t="s">
        <v>360</v>
      </c>
      <c r="P10" s="59" t="s">
        <v>501</v>
      </c>
      <c r="Q10" s="44" t="s">
        <v>360</v>
      </c>
      <c r="R10" s="44" t="s">
        <v>360</v>
      </c>
      <c r="S10" s="44" t="s">
        <v>360</v>
      </c>
      <c r="T10" s="44" t="s">
        <v>360</v>
      </c>
      <c r="U10" s="44" t="s">
        <v>360</v>
      </c>
      <c r="V10" s="44" t="s">
        <v>362</v>
      </c>
    </row>
    <row r="11" spans="1:22">
      <c r="A11" s="44" t="s">
        <v>114</v>
      </c>
      <c r="B11" s="44" t="s">
        <v>12</v>
      </c>
      <c r="C11" s="44" t="s">
        <v>13</v>
      </c>
      <c r="D11" s="44" t="s">
        <v>360</v>
      </c>
      <c r="E11" s="44" t="s">
        <v>402</v>
      </c>
      <c r="F11" s="44" t="s">
        <v>364</v>
      </c>
      <c r="G11" s="44" t="s">
        <v>360</v>
      </c>
      <c r="H11" s="44" t="s">
        <v>360</v>
      </c>
      <c r="I11" s="44" t="s">
        <v>360</v>
      </c>
      <c r="J11" s="44" t="s">
        <v>360</v>
      </c>
      <c r="K11" s="44" t="s">
        <v>360</v>
      </c>
      <c r="L11" s="44" t="s">
        <v>360</v>
      </c>
      <c r="M11" s="44" t="s">
        <v>360</v>
      </c>
      <c r="N11" s="44" t="s">
        <v>360</v>
      </c>
      <c r="O11" s="44" t="s">
        <v>360</v>
      </c>
      <c r="P11" s="44" t="s">
        <v>360</v>
      </c>
      <c r="Q11" s="44" t="s">
        <v>360</v>
      </c>
      <c r="R11" s="44" t="s">
        <v>360</v>
      </c>
      <c r="S11" s="44" t="s">
        <v>360</v>
      </c>
      <c r="T11" s="44" t="s">
        <v>360</v>
      </c>
      <c r="U11" s="44" t="s">
        <v>360</v>
      </c>
      <c r="V11" s="44" t="s">
        <v>360</v>
      </c>
    </row>
    <row r="12" spans="1:22">
      <c r="A12" s="44" t="s">
        <v>114</v>
      </c>
      <c r="B12" s="44" t="s">
        <v>14</v>
      </c>
      <c r="C12" s="44" t="s">
        <v>15</v>
      </c>
      <c r="D12" s="44" t="s">
        <v>360</v>
      </c>
      <c r="E12" s="44" t="s">
        <v>379</v>
      </c>
      <c r="F12" s="44" t="s">
        <v>502</v>
      </c>
      <c r="G12" s="44" t="s">
        <v>360</v>
      </c>
      <c r="H12" s="44" t="s">
        <v>360</v>
      </c>
      <c r="I12" s="44" t="s">
        <v>360</v>
      </c>
      <c r="J12" s="44" t="s">
        <v>360</v>
      </c>
      <c r="K12" s="44" t="s">
        <v>360</v>
      </c>
      <c r="L12" s="44" t="s">
        <v>360</v>
      </c>
      <c r="M12" s="44" t="s">
        <v>360</v>
      </c>
      <c r="N12" s="44" t="s">
        <v>360</v>
      </c>
      <c r="O12" s="44" t="s">
        <v>360</v>
      </c>
      <c r="P12" s="44" t="s">
        <v>360</v>
      </c>
      <c r="Q12" s="44" t="s">
        <v>360</v>
      </c>
      <c r="R12" s="44" t="s">
        <v>360</v>
      </c>
      <c r="S12" s="44" t="s">
        <v>360</v>
      </c>
      <c r="T12" s="44" t="s">
        <v>360</v>
      </c>
      <c r="U12" s="44" t="s">
        <v>360</v>
      </c>
      <c r="V12" s="44" t="s">
        <v>360</v>
      </c>
    </row>
    <row r="13" spans="1:22">
      <c r="A13" s="44" t="s">
        <v>114</v>
      </c>
      <c r="B13" s="44" t="s">
        <v>16</v>
      </c>
      <c r="C13" s="44" t="s">
        <v>17</v>
      </c>
      <c r="D13" s="44" t="s">
        <v>360</v>
      </c>
      <c r="E13" s="44" t="s">
        <v>400</v>
      </c>
      <c r="F13" s="44" t="s">
        <v>368</v>
      </c>
      <c r="G13" s="44" t="s">
        <v>385</v>
      </c>
      <c r="H13" s="44" t="s">
        <v>360</v>
      </c>
      <c r="I13" s="44" t="s">
        <v>360</v>
      </c>
      <c r="J13" s="44" t="s">
        <v>360</v>
      </c>
      <c r="K13" s="44" t="s">
        <v>360</v>
      </c>
      <c r="L13" s="44" t="s">
        <v>360</v>
      </c>
      <c r="M13" s="44" t="s">
        <v>360</v>
      </c>
      <c r="N13" s="44" t="s">
        <v>360</v>
      </c>
      <c r="O13" s="44" t="s">
        <v>360</v>
      </c>
      <c r="P13" s="44" t="s">
        <v>360</v>
      </c>
      <c r="Q13" s="44" t="s">
        <v>360</v>
      </c>
      <c r="R13" s="44" t="s">
        <v>360</v>
      </c>
      <c r="S13" s="44" t="s">
        <v>360</v>
      </c>
      <c r="T13" s="44" t="s">
        <v>360</v>
      </c>
      <c r="U13" s="44" t="s">
        <v>360</v>
      </c>
      <c r="V13" s="44" t="s">
        <v>360</v>
      </c>
    </row>
    <row r="14" spans="1:22">
      <c r="A14" s="44" t="s">
        <v>114</v>
      </c>
      <c r="B14" s="44" t="s">
        <v>18</v>
      </c>
      <c r="C14" s="44" t="s">
        <v>19</v>
      </c>
      <c r="D14" s="44" t="s">
        <v>360</v>
      </c>
      <c r="E14" s="44" t="s">
        <v>360</v>
      </c>
      <c r="F14" s="44" t="s">
        <v>360</v>
      </c>
      <c r="G14" s="44" t="s">
        <v>368</v>
      </c>
      <c r="H14" s="44" t="s">
        <v>360</v>
      </c>
      <c r="I14" s="44" t="s">
        <v>360</v>
      </c>
      <c r="J14" s="44" t="s">
        <v>360</v>
      </c>
      <c r="K14" s="44" t="s">
        <v>360</v>
      </c>
      <c r="L14" s="44" t="s">
        <v>360</v>
      </c>
      <c r="M14" s="44" t="s">
        <v>360</v>
      </c>
      <c r="N14" s="44" t="s">
        <v>360</v>
      </c>
      <c r="O14" s="44" t="s">
        <v>360</v>
      </c>
      <c r="P14" s="44" t="s">
        <v>360</v>
      </c>
      <c r="Q14" s="44" t="s">
        <v>360</v>
      </c>
      <c r="R14" s="44" t="s">
        <v>360</v>
      </c>
      <c r="S14" s="44" t="s">
        <v>360</v>
      </c>
      <c r="T14" s="44" t="s">
        <v>372</v>
      </c>
      <c r="U14" s="44" t="s">
        <v>360</v>
      </c>
      <c r="V14" s="44" t="s">
        <v>360</v>
      </c>
    </row>
    <row r="15" spans="1:22">
      <c r="A15" s="44" t="s">
        <v>114</v>
      </c>
      <c r="B15" s="44" t="s">
        <v>20</v>
      </c>
      <c r="C15" s="44" t="s">
        <v>21</v>
      </c>
      <c r="D15" s="44" t="s">
        <v>360</v>
      </c>
      <c r="E15" s="44" t="s">
        <v>360</v>
      </c>
      <c r="F15" s="44" t="s">
        <v>364</v>
      </c>
      <c r="G15" s="44" t="s">
        <v>366</v>
      </c>
      <c r="H15" s="44" t="s">
        <v>360</v>
      </c>
      <c r="I15" s="44" t="s">
        <v>360</v>
      </c>
      <c r="J15" s="44" t="s">
        <v>360</v>
      </c>
      <c r="K15" s="44" t="s">
        <v>360</v>
      </c>
      <c r="L15" s="44" t="s">
        <v>360</v>
      </c>
      <c r="M15" s="44" t="s">
        <v>360</v>
      </c>
      <c r="N15" s="44" t="s">
        <v>360</v>
      </c>
      <c r="O15" s="44" t="s">
        <v>360</v>
      </c>
      <c r="P15" s="44" t="s">
        <v>360</v>
      </c>
      <c r="Q15" s="44" t="s">
        <v>360</v>
      </c>
      <c r="R15" s="44" t="s">
        <v>360</v>
      </c>
      <c r="S15" s="44" t="s">
        <v>360</v>
      </c>
      <c r="T15" s="44" t="s">
        <v>360</v>
      </c>
      <c r="U15" s="44" t="s">
        <v>360</v>
      </c>
      <c r="V15" s="44" t="s">
        <v>360</v>
      </c>
    </row>
    <row r="16" spans="1:22">
      <c r="A16" s="44" t="s">
        <v>114</v>
      </c>
      <c r="B16" s="44" t="s">
        <v>22</v>
      </c>
      <c r="C16" s="44" t="s">
        <v>23</v>
      </c>
      <c r="D16" s="44" t="s">
        <v>360</v>
      </c>
      <c r="E16" s="44" t="s">
        <v>379</v>
      </c>
      <c r="F16" s="44" t="s">
        <v>415</v>
      </c>
      <c r="G16" s="44" t="s">
        <v>360</v>
      </c>
      <c r="H16" s="44" t="s">
        <v>360</v>
      </c>
      <c r="I16" s="44" t="s">
        <v>360</v>
      </c>
      <c r="J16" s="44" t="s">
        <v>360</v>
      </c>
      <c r="K16" s="44" t="s">
        <v>360</v>
      </c>
      <c r="L16" s="44" t="s">
        <v>360</v>
      </c>
      <c r="M16" s="44" t="s">
        <v>360</v>
      </c>
      <c r="N16" s="44" t="s">
        <v>360</v>
      </c>
      <c r="O16" s="44" t="s">
        <v>360</v>
      </c>
      <c r="P16" s="44" t="s">
        <v>360</v>
      </c>
      <c r="Q16" s="44" t="s">
        <v>360</v>
      </c>
      <c r="R16" s="44" t="s">
        <v>360</v>
      </c>
      <c r="S16" s="44" t="s">
        <v>360</v>
      </c>
      <c r="T16" s="44" t="s">
        <v>360</v>
      </c>
      <c r="U16" s="44" t="s">
        <v>360</v>
      </c>
      <c r="V16" s="44" t="s">
        <v>360</v>
      </c>
    </row>
    <row r="17" spans="1:22">
      <c r="A17" s="44" t="s">
        <v>114</v>
      </c>
      <c r="B17" s="44" t="s">
        <v>24</v>
      </c>
      <c r="C17" s="44" t="s">
        <v>25</v>
      </c>
      <c r="D17" s="44" t="s">
        <v>360</v>
      </c>
      <c r="E17" s="44" t="s">
        <v>372</v>
      </c>
      <c r="F17" s="44" t="s">
        <v>360</v>
      </c>
      <c r="G17" s="44" t="s">
        <v>401</v>
      </c>
      <c r="H17" s="44" t="s">
        <v>360</v>
      </c>
      <c r="I17" s="44" t="s">
        <v>360</v>
      </c>
      <c r="J17" s="44" t="s">
        <v>360</v>
      </c>
      <c r="K17" s="44" t="s">
        <v>360</v>
      </c>
      <c r="L17" s="44" t="s">
        <v>360</v>
      </c>
      <c r="M17" s="44" t="s">
        <v>360</v>
      </c>
      <c r="N17" s="44" t="s">
        <v>360</v>
      </c>
      <c r="O17" s="44" t="s">
        <v>360</v>
      </c>
      <c r="P17" s="44" t="s">
        <v>360</v>
      </c>
      <c r="Q17" s="44" t="s">
        <v>360</v>
      </c>
      <c r="R17" s="44" t="s">
        <v>360</v>
      </c>
      <c r="S17" s="44" t="s">
        <v>360</v>
      </c>
      <c r="T17" s="44" t="s">
        <v>360</v>
      </c>
      <c r="U17" s="44" t="s">
        <v>360</v>
      </c>
      <c r="V17" s="44" t="s">
        <v>388</v>
      </c>
    </row>
    <row r="18" spans="1:22">
      <c r="A18" s="44" t="s">
        <v>114</v>
      </c>
      <c r="B18" s="44" t="s">
        <v>26</v>
      </c>
      <c r="C18" s="44" t="s">
        <v>27</v>
      </c>
      <c r="D18" s="44" t="s">
        <v>360</v>
      </c>
      <c r="E18" s="44" t="s">
        <v>360</v>
      </c>
      <c r="F18" s="44" t="s">
        <v>368</v>
      </c>
      <c r="G18" s="44" t="s">
        <v>404</v>
      </c>
      <c r="H18" s="44" t="s">
        <v>360</v>
      </c>
      <c r="I18" s="44" t="s">
        <v>360</v>
      </c>
      <c r="J18" s="44" t="s">
        <v>360</v>
      </c>
      <c r="K18" s="44" t="s">
        <v>360</v>
      </c>
      <c r="L18" s="44" t="s">
        <v>360</v>
      </c>
      <c r="M18" s="44" t="s">
        <v>360</v>
      </c>
      <c r="N18" s="44" t="s">
        <v>360</v>
      </c>
      <c r="O18" s="44" t="s">
        <v>360</v>
      </c>
      <c r="P18" s="44" t="s">
        <v>360</v>
      </c>
      <c r="Q18" s="44" t="s">
        <v>360</v>
      </c>
      <c r="R18" s="44" t="s">
        <v>360</v>
      </c>
      <c r="S18" s="44" t="s">
        <v>360</v>
      </c>
      <c r="T18" s="44" t="s">
        <v>360</v>
      </c>
      <c r="U18" s="44" t="s">
        <v>360</v>
      </c>
      <c r="V18" s="44" t="s">
        <v>360</v>
      </c>
    </row>
    <row r="19" spans="1:22">
      <c r="A19" s="44" t="s">
        <v>114</v>
      </c>
      <c r="B19" s="44" t="s">
        <v>28</v>
      </c>
      <c r="C19" s="44" t="s">
        <v>29</v>
      </c>
      <c r="D19" s="44" t="s">
        <v>360</v>
      </c>
      <c r="E19" s="44" t="s">
        <v>360</v>
      </c>
      <c r="F19" s="44" t="s">
        <v>393</v>
      </c>
      <c r="G19" s="44" t="s">
        <v>412</v>
      </c>
      <c r="H19" s="44" t="s">
        <v>360</v>
      </c>
      <c r="I19" s="44" t="s">
        <v>360</v>
      </c>
      <c r="J19" s="44" t="s">
        <v>360</v>
      </c>
      <c r="K19" s="44" t="s">
        <v>360</v>
      </c>
      <c r="L19" s="44" t="s">
        <v>360</v>
      </c>
      <c r="M19" s="44" t="s">
        <v>360</v>
      </c>
      <c r="N19" s="44" t="s">
        <v>360</v>
      </c>
      <c r="O19" s="44" t="s">
        <v>360</v>
      </c>
      <c r="P19" s="44" t="s">
        <v>360</v>
      </c>
      <c r="Q19" s="44" t="s">
        <v>360</v>
      </c>
      <c r="R19" s="44" t="s">
        <v>360</v>
      </c>
      <c r="S19" s="44" t="s">
        <v>360</v>
      </c>
      <c r="T19" s="44" t="s">
        <v>360</v>
      </c>
      <c r="U19" s="44" t="s">
        <v>360</v>
      </c>
      <c r="V19" s="44" t="s">
        <v>360</v>
      </c>
    </row>
    <row r="20" spans="1:22">
      <c r="A20" s="44" t="s">
        <v>114</v>
      </c>
      <c r="B20" s="44" t="s">
        <v>30</v>
      </c>
      <c r="C20" s="44" t="s">
        <v>31</v>
      </c>
      <c r="D20" s="44" t="s">
        <v>360</v>
      </c>
      <c r="E20" s="44" t="s">
        <v>360</v>
      </c>
      <c r="F20" s="44" t="s">
        <v>365</v>
      </c>
      <c r="G20" s="44" t="s">
        <v>360</v>
      </c>
      <c r="H20" s="44" t="s">
        <v>360</v>
      </c>
      <c r="I20" s="44" t="s">
        <v>360</v>
      </c>
      <c r="J20" s="44" t="s">
        <v>360</v>
      </c>
      <c r="K20" s="44" t="s">
        <v>360</v>
      </c>
      <c r="L20" s="44" t="s">
        <v>360</v>
      </c>
      <c r="M20" s="44" t="s">
        <v>360</v>
      </c>
      <c r="N20" s="44" t="s">
        <v>360</v>
      </c>
      <c r="O20" s="44" t="s">
        <v>360</v>
      </c>
      <c r="P20" s="44" t="s">
        <v>360</v>
      </c>
      <c r="Q20" s="44" t="s">
        <v>360</v>
      </c>
      <c r="R20" s="44" t="s">
        <v>360</v>
      </c>
      <c r="S20" s="44" t="s">
        <v>360</v>
      </c>
      <c r="T20" s="44" t="s">
        <v>360</v>
      </c>
      <c r="U20" s="44" t="s">
        <v>360</v>
      </c>
      <c r="V20" s="44" t="s">
        <v>375</v>
      </c>
    </row>
    <row r="21" spans="1:22">
      <c r="A21" s="44" t="s">
        <v>114</v>
      </c>
      <c r="B21" s="44" t="s">
        <v>32</v>
      </c>
      <c r="C21" s="44" t="s">
        <v>33</v>
      </c>
      <c r="D21" s="44" t="s">
        <v>360</v>
      </c>
      <c r="E21" s="44" t="s">
        <v>382</v>
      </c>
      <c r="F21" s="44" t="s">
        <v>364</v>
      </c>
      <c r="G21" s="44" t="s">
        <v>360</v>
      </c>
      <c r="H21" s="44" t="s">
        <v>360</v>
      </c>
      <c r="I21" s="44" t="s">
        <v>360</v>
      </c>
      <c r="J21" s="44" t="s">
        <v>360</v>
      </c>
      <c r="K21" s="44" t="s">
        <v>360</v>
      </c>
      <c r="L21" s="44" t="s">
        <v>360</v>
      </c>
      <c r="M21" s="44" t="s">
        <v>360</v>
      </c>
      <c r="N21" s="44" t="s">
        <v>360</v>
      </c>
      <c r="O21" s="44" t="s">
        <v>360</v>
      </c>
      <c r="P21" s="44" t="s">
        <v>360</v>
      </c>
      <c r="Q21" s="44" t="s">
        <v>360</v>
      </c>
      <c r="R21" s="44" t="s">
        <v>360</v>
      </c>
      <c r="S21" s="44" t="s">
        <v>360</v>
      </c>
      <c r="T21" s="44" t="s">
        <v>360</v>
      </c>
      <c r="U21" s="44" t="s">
        <v>360</v>
      </c>
      <c r="V21" s="44" t="s">
        <v>400</v>
      </c>
    </row>
    <row r="22" spans="1:22">
      <c r="A22" s="44" t="s">
        <v>114</v>
      </c>
      <c r="B22" s="44" t="s">
        <v>34</v>
      </c>
      <c r="C22" s="44" t="s">
        <v>35</v>
      </c>
      <c r="D22" s="44" t="s">
        <v>360</v>
      </c>
      <c r="E22" s="44" t="s">
        <v>360</v>
      </c>
      <c r="F22" s="44" t="s">
        <v>396</v>
      </c>
      <c r="G22" s="44" t="s">
        <v>360</v>
      </c>
      <c r="H22" s="44" t="s">
        <v>360</v>
      </c>
      <c r="I22" s="44" t="s">
        <v>360</v>
      </c>
      <c r="J22" s="44" t="s">
        <v>360</v>
      </c>
      <c r="K22" s="44" t="s">
        <v>360</v>
      </c>
      <c r="L22" s="44" t="s">
        <v>360</v>
      </c>
      <c r="M22" s="44" t="s">
        <v>360</v>
      </c>
      <c r="N22" s="44" t="s">
        <v>360</v>
      </c>
      <c r="O22" s="44" t="s">
        <v>360</v>
      </c>
      <c r="P22" s="44" t="s">
        <v>360</v>
      </c>
      <c r="Q22" s="44" t="s">
        <v>360</v>
      </c>
      <c r="R22" s="44" t="s">
        <v>360</v>
      </c>
      <c r="S22" s="44" t="s">
        <v>360</v>
      </c>
      <c r="T22" s="44" t="s">
        <v>360</v>
      </c>
      <c r="U22" s="44" t="s">
        <v>360</v>
      </c>
      <c r="V22" s="44" t="s">
        <v>402</v>
      </c>
    </row>
    <row r="23" spans="1:22">
      <c r="A23" s="44" t="s">
        <v>114</v>
      </c>
      <c r="B23" s="44" t="s">
        <v>36</v>
      </c>
      <c r="C23" s="44" t="s">
        <v>37</v>
      </c>
      <c r="D23" s="44" t="s">
        <v>360</v>
      </c>
      <c r="E23" s="44" t="s">
        <v>360</v>
      </c>
      <c r="F23" s="44" t="s">
        <v>360</v>
      </c>
      <c r="G23" s="44" t="s">
        <v>372</v>
      </c>
      <c r="H23" s="44" t="s">
        <v>360</v>
      </c>
      <c r="I23" s="44" t="s">
        <v>360</v>
      </c>
      <c r="J23" s="44" t="s">
        <v>360</v>
      </c>
      <c r="K23" s="44" t="s">
        <v>360</v>
      </c>
      <c r="L23" s="44" t="s">
        <v>360</v>
      </c>
      <c r="M23" s="44" t="s">
        <v>360</v>
      </c>
      <c r="N23" s="44" t="s">
        <v>360</v>
      </c>
      <c r="O23" s="44" t="s">
        <v>360</v>
      </c>
      <c r="P23" s="44" t="s">
        <v>360</v>
      </c>
      <c r="Q23" s="44" t="s">
        <v>360</v>
      </c>
      <c r="R23" s="44" t="s">
        <v>360</v>
      </c>
      <c r="S23" s="44" t="s">
        <v>360</v>
      </c>
      <c r="T23" s="44" t="s">
        <v>360</v>
      </c>
      <c r="U23" s="44" t="s">
        <v>360</v>
      </c>
      <c r="V23" s="44" t="s">
        <v>360</v>
      </c>
    </row>
    <row r="24" spans="1:22">
      <c r="A24" s="44" t="s">
        <v>114</v>
      </c>
      <c r="B24" s="44" t="s">
        <v>38</v>
      </c>
      <c r="C24" s="44" t="s">
        <v>39</v>
      </c>
      <c r="D24" s="44" t="s">
        <v>360</v>
      </c>
      <c r="E24" s="44" t="s">
        <v>369</v>
      </c>
      <c r="F24" s="44" t="s">
        <v>360</v>
      </c>
      <c r="G24" s="44" t="s">
        <v>374</v>
      </c>
      <c r="H24" s="44" t="s">
        <v>360</v>
      </c>
      <c r="I24" s="44" t="s">
        <v>360</v>
      </c>
      <c r="J24" s="44" t="s">
        <v>360</v>
      </c>
      <c r="K24" s="44" t="s">
        <v>360</v>
      </c>
      <c r="L24" s="44" t="s">
        <v>360</v>
      </c>
      <c r="M24" s="44" t="s">
        <v>360</v>
      </c>
      <c r="N24" s="44" t="s">
        <v>360</v>
      </c>
      <c r="O24" s="44" t="s">
        <v>360</v>
      </c>
      <c r="P24" s="44" t="s">
        <v>360</v>
      </c>
      <c r="Q24" s="44" t="s">
        <v>360</v>
      </c>
      <c r="R24" s="44" t="s">
        <v>360</v>
      </c>
      <c r="S24" s="44" t="s">
        <v>360</v>
      </c>
      <c r="T24" s="44" t="s">
        <v>360</v>
      </c>
      <c r="U24" s="44" t="s">
        <v>360</v>
      </c>
      <c r="V24" s="44" t="s">
        <v>360</v>
      </c>
    </row>
    <row r="25" spans="1:22">
      <c r="A25" s="44" t="s">
        <v>114</v>
      </c>
      <c r="B25" s="44" t="s">
        <v>40</v>
      </c>
      <c r="C25" s="44" t="s">
        <v>41</v>
      </c>
      <c r="D25" s="44" t="s">
        <v>360</v>
      </c>
      <c r="E25" s="44" t="s">
        <v>360</v>
      </c>
      <c r="F25" s="44" t="s">
        <v>385</v>
      </c>
      <c r="G25" s="44" t="s">
        <v>392</v>
      </c>
      <c r="H25" s="44" t="s">
        <v>360</v>
      </c>
      <c r="I25" s="44" t="s">
        <v>360</v>
      </c>
      <c r="J25" s="44" t="s">
        <v>360</v>
      </c>
      <c r="K25" s="44" t="s">
        <v>360</v>
      </c>
      <c r="L25" s="44" t="s">
        <v>360</v>
      </c>
      <c r="M25" s="44" t="s">
        <v>360</v>
      </c>
      <c r="N25" s="44" t="s">
        <v>360</v>
      </c>
      <c r="O25" s="44" t="s">
        <v>360</v>
      </c>
      <c r="P25" s="44" t="s">
        <v>360</v>
      </c>
      <c r="Q25" s="44" t="s">
        <v>360</v>
      </c>
      <c r="R25" s="44" t="s">
        <v>360</v>
      </c>
      <c r="S25" s="44" t="s">
        <v>360</v>
      </c>
      <c r="T25" s="44" t="s">
        <v>360</v>
      </c>
      <c r="U25" s="44" t="s">
        <v>360</v>
      </c>
      <c r="V25" s="44" t="s">
        <v>360</v>
      </c>
    </row>
    <row r="26" spans="1:22">
      <c r="A26" s="44" t="s">
        <v>114</v>
      </c>
      <c r="B26" s="44" t="s">
        <v>42</v>
      </c>
      <c r="C26" s="44" t="s">
        <v>43</v>
      </c>
      <c r="D26" s="44" t="s">
        <v>360</v>
      </c>
      <c r="E26" s="44" t="s">
        <v>360</v>
      </c>
      <c r="F26" s="44" t="s">
        <v>425</v>
      </c>
      <c r="G26" s="44" t="s">
        <v>401</v>
      </c>
      <c r="H26" s="44" t="s">
        <v>360</v>
      </c>
      <c r="I26" s="44" t="s">
        <v>360</v>
      </c>
      <c r="J26" s="44" t="s">
        <v>360</v>
      </c>
      <c r="K26" s="44" t="s">
        <v>360</v>
      </c>
      <c r="L26" s="44" t="s">
        <v>360</v>
      </c>
      <c r="M26" s="44" t="s">
        <v>360</v>
      </c>
      <c r="N26" s="44" t="s">
        <v>360</v>
      </c>
      <c r="O26" s="44" t="s">
        <v>360</v>
      </c>
      <c r="P26" s="44" t="s">
        <v>360</v>
      </c>
      <c r="Q26" s="44" t="s">
        <v>360</v>
      </c>
      <c r="R26" s="44" t="s">
        <v>360</v>
      </c>
      <c r="S26" s="44" t="s">
        <v>360</v>
      </c>
      <c r="T26" s="44" t="s">
        <v>360</v>
      </c>
      <c r="U26" s="44" t="s">
        <v>360</v>
      </c>
      <c r="V26" s="44" t="s">
        <v>360</v>
      </c>
    </row>
    <row r="27" spans="1:22">
      <c r="A27" s="44" t="s">
        <v>114</v>
      </c>
      <c r="B27" s="44" t="s">
        <v>44</v>
      </c>
      <c r="C27" s="44" t="s">
        <v>45</v>
      </c>
      <c r="D27" s="44" t="s">
        <v>360</v>
      </c>
      <c r="E27" s="44" t="s">
        <v>360</v>
      </c>
      <c r="F27" s="44" t="s">
        <v>360</v>
      </c>
      <c r="G27" s="44" t="s">
        <v>385</v>
      </c>
      <c r="H27" s="44" t="s">
        <v>360</v>
      </c>
      <c r="I27" s="44" t="s">
        <v>360</v>
      </c>
      <c r="J27" s="44" t="s">
        <v>360</v>
      </c>
      <c r="K27" s="44" t="s">
        <v>360</v>
      </c>
      <c r="L27" s="44" t="s">
        <v>360</v>
      </c>
      <c r="M27" s="44" t="s">
        <v>360</v>
      </c>
      <c r="N27" s="44" t="s">
        <v>360</v>
      </c>
      <c r="O27" s="44" t="s">
        <v>360</v>
      </c>
      <c r="P27" s="44" t="s">
        <v>360</v>
      </c>
      <c r="Q27" s="44" t="s">
        <v>360</v>
      </c>
      <c r="R27" s="44" t="s">
        <v>360</v>
      </c>
      <c r="S27" s="44" t="s">
        <v>360</v>
      </c>
      <c r="T27" s="44" t="s">
        <v>360</v>
      </c>
      <c r="U27" s="44" t="s">
        <v>360</v>
      </c>
      <c r="V27" s="44" t="s">
        <v>365</v>
      </c>
    </row>
    <row r="28" spans="1:22">
      <c r="A28" s="44" t="s">
        <v>114</v>
      </c>
      <c r="B28" s="44" t="s">
        <v>46</v>
      </c>
      <c r="C28" s="44" t="s">
        <v>47</v>
      </c>
      <c r="D28" s="44" t="s">
        <v>360</v>
      </c>
      <c r="E28" s="44" t="s">
        <v>360</v>
      </c>
      <c r="F28" s="44" t="s">
        <v>415</v>
      </c>
      <c r="G28" s="44" t="s">
        <v>388</v>
      </c>
      <c r="H28" s="44" t="s">
        <v>360</v>
      </c>
      <c r="I28" s="44" t="s">
        <v>360</v>
      </c>
      <c r="J28" s="44" t="s">
        <v>360</v>
      </c>
      <c r="K28" s="44" t="s">
        <v>360</v>
      </c>
      <c r="L28" s="44" t="s">
        <v>360</v>
      </c>
      <c r="M28" s="44" t="s">
        <v>360</v>
      </c>
      <c r="N28" s="44" t="s">
        <v>360</v>
      </c>
      <c r="O28" s="44" t="s">
        <v>360</v>
      </c>
      <c r="P28" s="44" t="s">
        <v>360</v>
      </c>
      <c r="Q28" s="44" t="s">
        <v>360</v>
      </c>
      <c r="R28" s="44" t="s">
        <v>360</v>
      </c>
      <c r="S28" s="44" t="s">
        <v>360</v>
      </c>
      <c r="T28" s="44" t="s">
        <v>360</v>
      </c>
      <c r="U28" s="44" t="s">
        <v>360</v>
      </c>
      <c r="V28" s="44" t="s">
        <v>360</v>
      </c>
    </row>
    <row r="29" spans="1:22">
      <c r="A29" s="44" t="s">
        <v>114</v>
      </c>
      <c r="B29" s="44" t="s">
        <v>48</v>
      </c>
      <c r="C29" s="44" t="s">
        <v>49</v>
      </c>
      <c r="D29" s="44" t="s">
        <v>360</v>
      </c>
      <c r="E29" s="44" t="s">
        <v>360</v>
      </c>
      <c r="F29" s="44" t="s">
        <v>360</v>
      </c>
      <c r="G29" s="44" t="s">
        <v>425</v>
      </c>
      <c r="H29" s="44" t="s">
        <v>360</v>
      </c>
      <c r="I29" s="44" t="s">
        <v>360</v>
      </c>
      <c r="J29" s="44" t="s">
        <v>360</v>
      </c>
      <c r="K29" s="44" t="s">
        <v>360</v>
      </c>
      <c r="L29" s="44" t="s">
        <v>360</v>
      </c>
      <c r="M29" s="44" t="s">
        <v>360</v>
      </c>
      <c r="N29" s="44" t="s">
        <v>360</v>
      </c>
      <c r="O29" s="44" t="s">
        <v>360</v>
      </c>
      <c r="P29" s="44" t="s">
        <v>360</v>
      </c>
      <c r="Q29" s="44" t="s">
        <v>360</v>
      </c>
      <c r="R29" s="44" t="s">
        <v>360</v>
      </c>
      <c r="S29" s="44" t="s">
        <v>360</v>
      </c>
      <c r="T29" s="44" t="s">
        <v>360</v>
      </c>
      <c r="U29" s="44" t="s">
        <v>360</v>
      </c>
      <c r="V29" s="44" t="s">
        <v>360</v>
      </c>
    </row>
    <row r="30" spans="1:22">
      <c r="A30" s="44" t="s">
        <v>114</v>
      </c>
      <c r="B30" s="44" t="s">
        <v>50</v>
      </c>
      <c r="C30" s="44" t="s">
        <v>51</v>
      </c>
      <c r="D30" s="44" t="s">
        <v>360</v>
      </c>
      <c r="E30" s="44" t="s">
        <v>401</v>
      </c>
      <c r="F30" s="47" t="s">
        <v>408</v>
      </c>
      <c r="G30" s="44" t="s">
        <v>368</v>
      </c>
      <c r="H30" s="44" t="s">
        <v>360</v>
      </c>
      <c r="I30" s="44" t="s">
        <v>360</v>
      </c>
      <c r="J30" s="44" t="s">
        <v>360</v>
      </c>
      <c r="K30" s="44" t="s">
        <v>360</v>
      </c>
      <c r="L30" s="44" t="s">
        <v>360</v>
      </c>
      <c r="M30" s="44" t="s">
        <v>360</v>
      </c>
      <c r="N30" s="44" t="s">
        <v>394</v>
      </c>
      <c r="O30" s="44" t="s">
        <v>360</v>
      </c>
      <c r="P30" s="44" t="s">
        <v>360</v>
      </c>
      <c r="Q30" s="44" t="s">
        <v>360</v>
      </c>
      <c r="R30" s="44" t="s">
        <v>360</v>
      </c>
      <c r="S30" s="44" t="s">
        <v>360</v>
      </c>
      <c r="T30" s="44" t="s">
        <v>360</v>
      </c>
      <c r="U30" s="44" t="s">
        <v>360</v>
      </c>
      <c r="V30" s="44" t="s">
        <v>372</v>
      </c>
    </row>
    <row r="31" spans="1:22">
      <c r="A31" s="44" t="s">
        <v>114</v>
      </c>
      <c r="B31" s="44" t="s">
        <v>52</v>
      </c>
      <c r="C31" s="44" t="s">
        <v>53</v>
      </c>
      <c r="D31" s="44" t="s">
        <v>360</v>
      </c>
      <c r="E31" s="44" t="s">
        <v>360</v>
      </c>
      <c r="F31" s="44" t="s">
        <v>406</v>
      </c>
      <c r="G31" s="44" t="s">
        <v>400</v>
      </c>
      <c r="H31" s="44" t="s">
        <v>360</v>
      </c>
      <c r="I31" s="44" t="s">
        <v>360</v>
      </c>
      <c r="J31" s="44" t="s">
        <v>360</v>
      </c>
      <c r="K31" s="44" t="s">
        <v>360</v>
      </c>
      <c r="L31" s="44" t="s">
        <v>360</v>
      </c>
      <c r="M31" s="44" t="s">
        <v>360</v>
      </c>
      <c r="N31" s="44" t="s">
        <v>360</v>
      </c>
      <c r="O31" s="44" t="s">
        <v>360</v>
      </c>
      <c r="P31" s="44" t="s">
        <v>360</v>
      </c>
      <c r="Q31" s="44" t="s">
        <v>360</v>
      </c>
      <c r="R31" s="44" t="s">
        <v>360</v>
      </c>
      <c r="S31" s="44" t="s">
        <v>360</v>
      </c>
      <c r="T31" s="44" t="s">
        <v>360</v>
      </c>
      <c r="U31" s="44" t="s">
        <v>360</v>
      </c>
      <c r="V31" s="44" t="s">
        <v>372</v>
      </c>
    </row>
    <row r="32" spans="1:22">
      <c r="A32" s="44" t="s">
        <v>114</v>
      </c>
      <c r="B32" s="44" t="s">
        <v>54</v>
      </c>
      <c r="C32" s="44" t="s">
        <v>55</v>
      </c>
      <c r="D32" s="44" t="s">
        <v>360</v>
      </c>
      <c r="E32" s="44" t="s">
        <v>360</v>
      </c>
      <c r="F32" s="44" t="s">
        <v>364</v>
      </c>
      <c r="G32" s="44" t="s">
        <v>425</v>
      </c>
      <c r="H32" s="44" t="s">
        <v>360</v>
      </c>
      <c r="I32" s="44" t="s">
        <v>360</v>
      </c>
      <c r="J32" s="44" t="s">
        <v>360</v>
      </c>
      <c r="K32" s="44" t="s">
        <v>360</v>
      </c>
      <c r="L32" s="44" t="s">
        <v>360</v>
      </c>
      <c r="M32" s="44" t="s">
        <v>360</v>
      </c>
      <c r="N32" s="44" t="s">
        <v>360</v>
      </c>
      <c r="O32" s="44" t="s">
        <v>360</v>
      </c>
      <c r="P32" s="44" t="s">
        <v>360</v>
      </c>
      <c r="Q32" s="44" t="s">
        <v>360</v>
      </c>
      <c r="R32" s="44" t="s">
        <v>360</v>
      </c>
      <c r="S32" s="44" t="s">
        <v>360</v>
      </c>
      <c r="T32" s="44" t="s">
        <v>360</v>
      </c>
      <c r="U32" s="44" t="s">
        <v>360</v>
      </c>
      <c r="V32" s="44" t="s">
        <v>388</v>
      </c>
    </row>
    <row r="33" spans="1:22">
      <c r="A33" s="44" t="s">
        <v>115</v>
      </c>
      <c r="B33" s="44" t="s">
        <v>56</v>
      </c>
      <c r="C33" s="44" t="s">
        <v>57</v>
      </c>
      <c r="D33" s="44" t="s">
        <v>360</v>
      </c>
      <c r="E33" s="44" t="s">
        <v>360</v>
      </c>
      <c r="F33" s="44" t="s">
        <v>360</v>
      </c>
      <c r="G33" s="44" t="s">
        <v>378</v>
      </c>
      <c r="H33" s="44" t="s">
        <v>360</v>
      </c>
      <c r="I33" s="44" t="s">
        <v>360</v>
      </c>
      <c r="J33" s="44" t="s">
        <v>360</v>
      </c>
      <c r="K33" s="44" t="s">
        <v>360</v>
      </c>
      <c r="L33" s="44" t="s">
        <v>360</v>
      </c>
      <c r="M33" s="44" t="s">
        <v>360</v>
      </c>
      <c r="N33" s="44" t="s">
        <v>360</v>
      </c>
      <c r="O33" s="44" t="s">
        <v>360</v>
      </c>
      <c r="P33" s="44" t="s">
        <v>360</v>
      </c>
      <c r="Q33" s="44" t="s">
        <v>360</v>
      </c>
      <c r="R33" s="44" t="s">
        <v>360</v>
      </c>
      <c r="S33" s="44" t="s">
        <v>360</v>
      </c>
      <c r="T33" s="44" t="s">
        <v>360</v>
      </c>
      <c r="U33" s="44" t="s">
        <v>360</v>
      </c>
      <c r="V33" s="44" t="s">
        <v>360</v>
      </c>
    </row>
    <row r="34" spans="1:22">
      <c r="A34" s="44" t="s">
        <v>115</v>
      </c>
      <c r="B34" s="44" t="s">
        <v>58</v>
      </c>
      <c r="C34" s="44" t="s">
        <v>59</v>
      </c>
      <c r="D34" s="44" t="s">
        <v>360</v>
      </c>
      <c r="E34" s="44" t="s">
        <v>360</v>
      </c>
      <c r="F34" s="44" t="s">
        <v>399</v>
      </c>
      <c r="G34" s="44" t="s">
        <v>360</v>
      </c>
      <c r="H34" s="44" t="s">
        <v>360</v>
      </c>
      <c r="I34" s="44" t="s">
        <v>360</v>
      </c>
      <c r="J34" s="44" t="s">
        <v>360</v>
      </c>
      <c r="K34" s="44" t="s">
        <v>360</v>
      </c>
      <c r="L34" s="44" t="s">
        <v>360</v>
      </c>
      <c r="M34" s="44" t="s">
        <v>360</v>
      </c>
      <c r="N34" s="44" t="s">
        <v>360</v>
      </c>
      <c r="O34" s="44" t="s">
        <v>360</v>
      </c>
      <c r="P34" s="44" t="s">
        <v>360</v>
      </c>
      <c r="Q34" s="44" t="s">
        <v>360</v>
      </c>
      <c r="R34" s="44" t="s">
        <v>360</v>
      </c>
      <c r="S34" s="44" t="s">
        <v>360</v>
      </c>
      <c r="T34" s="44" t="s">
        <v>360</v>
      </c>
      <c r="U34" s="44" t="s">
        <v>360</v>
      </c>
      <c r="V34" s="44" t="s">
        <v>360</v>
      </c>
    </row>
    <row r="35" spans="1:22">
      <c r="A35" s="44" t="s">
        <v>115</v>
      </c>
      <c r="B35" s="44" t="s">
        <v>60</v>
      </c>
      <c r="C35" s="44" t="s">
        <v>61</v>
      </c>
      <c r="D35" s="44" t="s">
        <v>360</v>
      </c>
      <c r="E35" s="44" t="s">
        <v>360</v>
      </c>
      <c r="F35" s="44" t="s">
        <v>385</v>
      </c>
      <c r="G35" s="44" t="s">
        <v>425</v>
      </c>
      <c r="H35" s="44" t="s">
        <v>360</v>
      </c>
      <c r="I35" s="44" t="s">
        <v>360</v>
      </c>
      <c r="J35" s="44" t="s">
        <v>360</v>
      </c>
      <c r="K35" s="44" t="s">
        <v>360</v>
      </c>
      <c r="L35" s="44" t="s">
        <v>360</v>
      </c>
      <c r="M35" s="44" t="s">
        <v>360</v>
      </c>
      <c r="N35" s="44" t="s">
        <v>360</v>
      </c>
      <c r="O35" s="44" t="s">
        <v>360</v>
      </c>
      <c r="P35" s="44" t="s">
        <v>360</v>
      </c>
      <c r="Q35" s="44" t="s">
        <v>360</v>
      </c>
      <c r="R35" s="44" t="s">
        <v>360</v>
      </c>
      <c r="S35" s="44" t="s">
        <v>360</v>
      </c>
      <c r="T35" s="44" t="s">
        <v>360</v>
      </c>
      <c r="U35" s="44" t="s">
        <v>415</v>
      </c>
      <c r="V35" s="44" t="s">
        <v>396</v>
      </c>
    </row>
    <row r="36" spans="1:22">
      <c r="A36" s="44" t="s">
        <v>115</v>
      </c>
      <c r="B36" s="44" t="s">
        <v>62</v>
      </c>
      <c r="C36" s="44" t="s">
        <v>63</v>
      </c>
      <c r="D36" s="44" t="s">
        <v>360</v>
      </c>
      <c r="E36" s="44" t="s">
        <v>360</v>
      </c>
      <c r="F36" s="44" t="s">
        <v>404</v>
      </c>
      <c r="G36" s="44" t="s">
        <v>395</v>
      </c>
      <c r="H36" s="44" t="s">
        <v>360</v>
      </c>
      <c r="I36" s="44" t="s">
        <v>360</v>
      </c>
      <c r="J36" s="44" t="s">
        <v>360</v>
      </c>
      <c r="K36" s="44" t="s">
        <v>360</v>
      </c>
      <c r="L36" s="44" t="s">
        <v>360</v>
      </c>
      <c r="M36" s="44" t="s">
        <v>360</v>
      </c>
      <c r="N36" s="44" t="s">
        <v>360</v>
      </c>
      <c r="O36" s="44" t="s">
        <v>360</v>
      </c>
      <c r="P36" s="44" t="s">
        <v>360</v>
      </c>
      <c r="Q36" s="44" t="s">
        <v>360</v>
      </c>
      <c r="R36" s="44" t="s">
        <v>360</v>
      </c>
      <c r="S36" s="44" t="s">
        <v>360</v>
      </c>
      <c r="T36" s="44" t="s">
        <v>360</v>
      </c>
      <c r="U36" s="44" t="s">
        <v>360</v>
      </c>
      <c r="V36" s="44" t="s">
        <v>360</v>
      </c>
    </row>
    <row r="37" spans="1:22">
      <c r="A37" s="44" t="s">
        <v>115</v>
      </c>
      <c r="B37" s="44" t="s">
        <v>64</v>
      </c>
      <c r="C37" s="44" t="s">
        <v>65</v>
      </c>
      <c r="D37" s="44" t="s">
        <v>360</v>
      </c>
      <c r="E37" s="44" t="s">
        <v>360</v>
      </c>
      <c r="F37" s="44" t="s">
        <v>360</v>
      </c>
      <c r="G37" s="44" t="s">
        <v>360</v>
      </c>
      <c r="H37" s="44" t="s">
        <v>360</v>
      </c>
      <c r="I37" s="44" t="s">
        <v>360</v>
      </c>
      <c r="J37" s="44" t="s">
        <v>360</v>
      </c>
      <c r="K37" s="44" t="s">
        <v>360</v>
      </c>
      <c r="L37" s="44" t="s">
        <v>360</v>
      </c>
      <c r="M37" s="44" t="s">
        <v>360</v>
      </c>
      <c r="N37" s="44" t="s">
        <v>360</v>
      </c>
      <c r="O37" s="44" t="s">
        <v>360</v>
      </c>
      <c r="P37" s="44" t="s">
        <v>360</v>
      </c>
      <c r="Q37" s="44" t="s">
        <v>360</v>
      </c>
      <c r="R37" s="44" t="s">
        <v>360</v>
      </c>
      <c r="S37" s="44" t="s">
        <v>360</v>
      </c>
      <c r="T37" s="44" t="s">
        <v>360</v>
      </c>
      <c r="U37" s="44" t="s">
        <v>360</v>
      </c>
      <c r="V37" s="44" t="s">
        <v>411</v>
      </c>
    </row>
    <row r="38" spans="1:22">
      <c r="A38" s="44" t="s">
        <v>115</v>
      </c>
      <c r="B38" s="44" t="s">
        <v>66</v>
      </c>
      <c r="C38" s="44" t="s">
        <v>67</v>
      </c>
      <c r="D38" s="44" t="s">
        <v>360</v>
      </c>
      <c r="E38" s="44" t="s">
        <v>360</v>
      </c>
      <c r="F38" s="47" t="s">
        <v>503</v>
      </c>
      <c r="G38" s="44" t="s">
        <v>360</v>
      </c>
      <c r="H38" s="44" t="s">
        <v>360</v>
      </c>
      <c r="I38" s="44" t="s">
        <v>360</v>
      </c>
      <c r="J38" s="44" t="s">
        <v>360</v>
      </c>
      <c r="K38" s="44" t="s">
        <v>360</v>
      </c>
      <c r="L38" s="44" t="s">
        <v>360</v>
      </c>
      <c r="M38" s="44" t="s">
        <v>360</v>
      </c>
      <c r="N38" s="44" t="s">
        <v>360</v>
      </c>
      <c r="O38" s="44" t="s">
        <v>360</v>
      </c>
      <c r="P38" s="44" t="s">
        <v>360</v>
      </c>
      <c r="Q38" s="44" t="s">
        <v>360</v>
      </c>
      <c r="R38" s="44" t="s">
        <v>360</v>
      </c>
      <c r="S38" s="44" t="s">
        <v>360</v>
      </c>
      <c r="T38" s="44" t="s">
        <v>360</v>
      </c>
      <c r="U38" s="44" t="s">
        <v>360</v>
      </c>
      <c r="V38" s="44" t="s">
        <v>360</v>
      </c>
    </row>
    <row r="39" spans="1:22">
      <c r="A39" s="44" t="s">
        <v>115</v>
      </c>
      <c r="B39" s="44" t="s">
        <v>68</v>
      </c>
      <c r="C39" s="44" t="s">
        <v>69</v>
      </c>
      <c r="D39" s="44" t="s">
        <v>360</v>
      </c>
      <c r="E39" s="44" t="s">
        <v>360</v>
      </c>
      <c r="F39" s="44" t="s">
        <v>504</v>
      </c>
      <c r="G39" s="44" t="s">
        <v>393</v>
      </c>
      <c r="H39" s="44" t="s">
        <v>360</v>
      </c>
      <c r="I39" s="44" t="s">
        <v>360</v>
      </c>
      <c r="J39" s="44" t="s">
        <v>360</v>
      </c>
      <c r="K39" s="44" t="s">
        <v>360</v>
      </c>
      <c r="L39" s="44" t="s">
        <v>360</v>
      </c>
      <c r="M39" s="44" t="s">
        <v>360</v>
      </c>
      <c r="N39" s="44" t="s">
        <v>360</v>
      </c>
      <c r="O39" s="44" t="s">
        <v>360</v>
      </c>
      <c r="P39" s="44" t="s">
        <v>360</v>
      </c>
      <c r="Q39" s="44" t="s">
        <v>360</v>
      </c>
      <c r="R39" s="44" t="s">
        <v>360</v>
      </c>
      <c r="S39" s="44" t="s">
        <v>360</v>
      </c>
      <c r="T39" s="44" t="s">
        <v>360</v>
      </c>
      <c r="U39" s="44" t="s">
        <v>360</v>
      </c>
      <c r="V39" s="44" t="s">
        <v>368</v>
      </c>
    </row>
    <row r="40" spans="1:22">
      <c r="A40" s="44" t="s">
        <v>115</v>
      </c>
      <c r="B40" s="44" t="s">
        <v>70</v>
      </c>
      <c r="C40" s="44" t="s">
        <v>71</v>
      </c>
      <c r="D40" s="44" t="s">
        <v>360</v>
      </c>
      <c r="E40" s="44" t="s">
        <v>400</v>
      </c>
      <c r="F40" s="44" t="s">
        <v>385</v>
      </c>
      <c r="G40" s="44" t="s">
        <v>360</v>
      </c>
      <c r="H40" s="44" t="s">
        <v>360</v>
      </c>
      <c r="I40" s="44" t="s">
        <v>360</v>
      </c>
      <c r="J40" s="44" t="s">
        <v>360</v>
      </c>
      <c r="K40" s="44" t="s">
        <v>360</v>
      </c>
      <c r="L40" s="44" t="s">
        <v>360</v>
      </c>
      <c r="M40" s="44" t="s">
        <v>360</v>
      </c>
      <c r="N40" s="44" t="s">
        <v>360</v>
      </c>
      <c r="O40" s="44" t="s">
        <v>360</v>
      </c>
      <c r="P40" s="44" t="s">
        <v>360</v>
      </c>
      <c r="Q40" s="44" t="s">
        <v>360</v>
      </c>
      <c r="R40" s="44" t="s">
        <v>360</v>
      </c>
      <c r="S40" s="44" t="s">
        <v>360</v>
      </c>
      <c r="T40" s="44" t="s">
        <v>360</v>
      </c>
      <c r="U40" s="44" t="s">
        <v>360</v>
      </c>
      <c r="V40" s="44" t="s">
        <v>360</v>
      </c>
    </row>
    <row r="41" spans="1:22">
      <c r="A41" s="44" t="s">
        <v>115</v>
      </c>
      <c r="B41" s="44" t="s">
        <v>72</v>
      </c>
      <c r="C41" s="44" t="s">
        <v>73</v>
      </c>
      <c r="D41" s="44" t="s">
        <v>360</v>
      </c>
      <c r="E41" s="44" t="s">
        <v>360</v>
      </c>
      <c r="F41" s="44" t="s">
        <v>393</v>
      </c>
      <c r="G41" s="44" t="s">
        <v>360</v>
      </c>
      <c r="H41" s="44" t="s">
        <v>360</v>
      </c>
      <c r="I41" s="44" t="s">
        <v>360</v>
      </c>
      <c r="J41" s="44" t="s">
        <v>370</v>
      </c>
      <c r="K41" s="44" t="s">
        <v>360</v>
      </c>
      <c r="L41" s="44" t="s">
        <v>360</v>
      </c>
      <c r="M41" s="44" t="s">
        <v>360</v>
      </c>
      <c r="N41" s="44" t="s">
        <v>360</v>
      </c>
      <c r="O41" s="44" t="s">
        <v>360</v>
      </c>
      <c r="P41" s="44" t="s">
        <v>360</v>
      </c>
      <c r="Q41" s="44" t="s">
        <v>360</v>
      </c>
      <c r="R41" s="44" t="s">
        <v>360</v>
      </c>
      <c r="S41" s="44" t="s">
        <v>360</v>
      </c>
      <c r="T41" s="44" t="s">
        <v>360</v>
      </c>
      <c r="U41" s="44" t="s">
        <v>360</v>
      </c>
      <c r="V41" s="44" t="s">
        <v>360</v>
      </c>
    </row>
    <row r="42" spans="1:22">
      <c r="A42" s="44" t="s">
        <v>115</v>
      </c>
      <c r="B42" s="44" t="s">
        <v>74</v>
      </c>
      <c r="C42" s="44" t="s">
        <v>75</v>
      </c>
      <c r="D42" s="44" t="s">
        <v>360</v>
      </c>
      <c r="E42" s="44" t="s">
        <v>360</v>
      </c>
      <c r="F42" s="44" t="s">
        <v>360</v>
      </c>
      <c r="G42" s="44" t="s">
        <v>406</v>
      </c>
      <c r="H42" s="44" t="s">
        <v>360</v>
      </c>
      <c r="I42" s="44" t="s">
        <v>360</v>
      </c>
      <c r="J42" s="44" t="s">
        <v>360</v>
      </c>
      <c r="K42" s="44" t="s">
        <v>360</v>
      </c>
      <c r="L42" s="44" t="s">
        <v>360</v>
      </c>
      <c r="M42" s="44" t="s">
        <v>360</v>
      </c>
      <c r="N42" s="44" t="s">
        <v>360</v>
      </c>
      <c r="O42" s="44" t="s">
        <v>360</v>
      </c>
      <c r="P42" s="44" t="s">
        <v>360</v>
      </c>
      <c r="Q42" s="44" t="s">
        <v>360</v>
      </c>
      <c r="R42" s="44" t="s">
        <v>360</v>
      </c>
      <c r="S42" s="44" t="s">
        <v>360</v>
      </c>
      <c r="T42" s="44" t="s">
        <v>360</v>
      </c>
      <c r="U42" s="44" t="s">
        <v>360</v>
      </c>
      <c r="V42" s="44" t="s">
        <v>365</v>
      </c>
    </row>
    <row r="43" spans="1:22">
      <c r="A43" s="44" t="s">
        <v>115</v>
      </c>
      <c r="B43" s="44" t="s">
        <v>76</v>
      </c>
      <c r="C43" s="44" t="s">
        <v>77</v>
      </c>
      <c r="D43" s="44" t="s">
        <v>360</v>
      </c>
      <c r="E43" s="44" t="s">
        <v>360</v>
      </c>
      <c r="F43" s="44" t="s">
        <v>402</v>
      </c>
      <c r="G43" s="44" t="s">
        <v>360</v>
      </c>
      <c r="H43" s="44" t="s">
        <v>360</v>
      </c>
      <c r="I43" s="44" t="s">
        <v>360</v>
      </c>
      <c r="J43" s="44" t="s">
        <v>360</v>
      </c>
      <c r="K43" s="44" t="s">
        <v>360</v>
      </c>
      <c r="L43" s="44" t="s">
        <v>360</v>
      </c>
      <c r="M43" s="44" t="s">
        <v>360</v>
      </c>
      <c r="N43" s="44" t="s">
        <v>360</v>
      </c>
      <c r="O43" s="44" t="s">
        <v>360</v>
      </c>
      <c r="P43" s="44" t="s">
        <v>360</v>
      </c>
      <c r="Q43" s="44" t="s">
        <v>360</v>
      </c>
      <c r="R43" s="44" t="s">
        <v>360</v>
      </c>
      <c r="S43" s="44" t="s">
        <v>360</v>
      </c>
      <c r="T43" s="44" t="s">
        <v>360</v>
      </c>
      <c r="U43" s="44" t="s">
        <v>360</v>
      </c>
      <c r="V43" s="44" t="s">
        <v>392</v>
      </c>
    </row>
    <row r="44" spans="1:22">
      <c r="A44" s="44" t="s">
        <v>115</v>
      </c>
      <c r="B44" s="44" t="s">
        <v>78</v>
      </c>
      <c r="C44" s="44" t="s">
        <v>79</v>
      </c>
      <c r="D44" s="44" t="s">
        <v>360</v>
      </c>
      <c r="E44" s="44" t="s">
        <v>360</v>
      </c>
      <c r="F44" s="44" t="s">
        <v>369</v>
      </c>
      <c r="G44" s="44" t="s">
        <v>387</v>
      </c>
      <c r="H44" s="44" t="s">
        <v>360</v>
      </c>
      <c r="I44" s="44" t="s">
        <v>360</v>
      </c>
      <c r="J44" s="44" t="s">
        <v>360</v>
      </c>
      <c r="K44" s="44" t="s">
        <v>360</v>
      </c>
      <c r="L44" s="44" t="s">
        <v>360</v>
      </c>
      <c r="M44" s="44" t="s">
        <v>360</v>
      </c>
      <c r="N44" s="44" t="s">
        <v>360</v>
      </c>
      <c r="O44" s="44" t="s">
        <v>360</v>
      </c>
      <c r="P44" s="44" t="s">
        <v>360</v>
      </c>
      <c r="Q44" s="44" t="s">
        <v>360</v>
      </c>
      <c r="R44" s="44" t="s">
        <v>360</v>
      </c>
      <c r="S44" s="44" t="s">
        <v>360</v>
      </c>
      <c r="T44" s="44" t="s">
        <v>360</v>
      </c>
      <c r="U44" s="44" t="s">
        <v>360</v>
      </c>
      <c r="V44" s="44" t="s">
        <v>360</v>
      </c>
    </row>
    <row r="45" spans="1:22">
      <c r="A45" s="44" t="s">
        <v>115</v>
      </c>
      <c r="B45" s="44" t="s">
        <v>80</v>
      </c>
      <c r="C45" s="44" t="s">
        <v>81</v>
      </c>
      <c r="D45" s="44" t="s">
        <v>360</v>
      </c>
      <c r="E45" s="44" t="s">
        <v>360</v>
      </c>
      <c r="F45" s="44" t="s">
        <v>385</v>
      </c>
      <c r="G45" s="44" t="s">
        <v>391</v>
      </c>
      <c r="H45" s="44" t="s">
        <v>360</v>
      </c>
      <c r="I45" s="44" t="s">
        <v>360</v>
      </c>
      <c r="J45" s="44" t="s">
        <v>360</v>
      </c>
      <c r="K45" s="44" t="s">
        <v>360</v>
      </c>
      <c r="L45" s="44" t="s">
        <v>379</v>
      </c>
      <c r="M45" s="44" t="s">
        <v>392</v>
      </c>
      <c r="N45" s="44" t="s">
        <v>360</v>
      </c>
      <c r="O45" s="44" t="s">
        <v>360</v>
      </c>
      <c r="P45" s="44" t="s">
        <v>360</v>
      </c>
      <c r="Q45" s="44" t="s">
        <v>360</v>
      </c>
      <c r="R45" s="44" t="s">
        <v>360</v>
      </c>
      <c r="S45" s="44" t="s">
        <v>360</v>
      </c>
      <c r="T45" s="44" t="s">
        <v>360</v>
      </c>
      <c r="U45" s="44" t="s">
        <v>360</v>
      </c>
      <c r="V45" s="44" t="s">
        <v>399</v>
      </c>
    </row>
    <row r="46" spans="1:22">
      <c r="A46" s="44" t="s">
        <v>115</v>
      </c>
      <c r="B46" s="44" t="s">
        <v>82</v>
      </c>
      <c r="C46" s="44" t="s">
        <v>83</v>
      </c>
      <c r="D46" s="44" t="s">
        <v>360</v>
      </c>
      <c r="E46" s="44" t="s">
        <v>360</v>
      </c>
      <c r="F46" s="44" t="s">
        <v>360</v>
      </c>
      <c r="G46" s="44" t="s">
        <v>388</v>
      </c>
      <c r="H46" s="44" t="s">
        <v>360</v>
      </c>
      <c r="I46" s="44" t="s">
        <v>360</v>
      </c>
      <c r="J46" s="44" t="s">
        <v>360</v>
      </c>
      <c r="K46" s="44" t="s">
        <v>360</v>
      </c>
      <c r="L46" s="44" t="s">
        <v>360</v>
      </c>
      <c r="M46" s="44" t="s">
        <v>360</v>
      </c>
      <c r="N46" s="44" t="s">
        <v>360</v>
      </c>
      <c r="O46" s="44" t="s">
        <v>360</v>
      </c>
      <c r="P46" s="44" t="s">
        <v>360</v>
      </c>
      <c r="Q46" s="44" t="s">
        <v>360</v>
      </c>
      <c r="R46" s="44" t="s">
        <v>360</v>
      </c>
      <c r="S46" s="44" t="s">
        <v>360</v>
      </c>
      <c r="T46" s="44" t="s">
        <v>360</v>
      </c>
      <c r="U46" s="44" t="s">
        <v>360</v>
      </c>
      <c r="V46" s="44" t="s">
        <v>360</v>
      </c>
    </row>
    <row r="47" spans="1:22">
      <c r="A47" s="44" t="s">
        <v>115</v>
      </c>
      <c r="B47" s="44" t="s">
        <v>84</v>
      </c>
      <c r="C47" s="44" t="s">
        <v>85</v>
      </c>
      <c r="D47" s="44" t="s">
        <v>360</v>
      </c>
      <c r="E47" s="44" t="s">
        <v>360</v>
      </c>
      <c r="F47" s="44" t="s">
        <v>379</v>
      </c>
      <c r="G47" s="44" t="s">
        <v>371</v>
      </c>
      <c r="H47" s="44" t="s">
        <v>360</v>
      </c>
      <c r="I47" s="44" t="s">
        <v>360</v>
      </c>
      <c r="J47" s="44" t="s">
        <v>360</v>
      </c>
      <c r="K47" s="44" t="s">
        <v>360</v>
      </c>
      <c r="L47" s="44" t="s">
        <v>360</v>
      </c>
      <c r="M47" s="44" t="s">
        <v>360</v>
      </c>
      <c r="N47" s="44" t="s">
        <v>360</v>
      </c>
      <c r="O47" s="44" t="s">
        <v>360</v>
      </c>
      <c r="P47" s="44" t="s">
        <v>360</v>
      </c>
      <c r="Q47" s="44" t="s">
        <v>360</v>
      </c>
      <c r="R47" s="44" t="s">
        <v>360</v>
      </c>
      <c r="S47" s="44" t="s">
        <v>360</v>
      </c>
      <c r="T47" s="44" t="s">
        <v>360</v>
      </c>
      <c r="U47" s="44" t="s">
        <v>360</v>
      </c>
      <c r="V47" s="44" t="s">
        <v>372</v>
      </c>
    </row>
    <row r="48" spans="1:22">
      <c r="A48" s="44" t="s">
        <v>115</v>
      </c>
      <c r="B48" s="44" t="s">
        <v>86</v>
      </c>
      <c r="C48" s="44" t="s">
        <v>87</v>
      </c>
      <c r="D48" s="44" t="s">
        <v>360</v>
      </c>
      <c r="E48" s="44" t="s">
        <v>360</v>
      </c>
      <c r="F48" s="44" t="s">
        <v>360</v>
      </c>
      <c r="G48" s="44" t="s">
        <v>360</v>
      </c>
      <c r="H48" s="44" t="s">
        <v>360</v>
      </c>
      <c r="I48" s="44" t="s">
        <v>360</v>
      </c>
      <c r="J48" s="44" t="s">
        <v>360</v>
      </c>
      <c r="K48" s="44" t="s">
        <v>360</v>
      </c>
      <c r="L48" s="44" t="s">
        <v>360</v>
      </c>
      <c r="M48" s="44" t="s">
        <v>360</v>
      </c>
      <c r="N48" s="44" t="s">
        <v>360</v>
      </c>
      <c r="O48" s="44" t="s">
        <v>360</v>
      </c>
      <c r="P48" s="44" t="s">
        <v>360</v>
      </c>
      <c r="Q48" s="44" t="s">
        <v>360</v>
      </c>
      <c r="R48" s="44" t="s">
        <v>360</v>
      </c>
      <c r="S48" s="44" t="s">
        <v>360</v>
      </c>
      <c r="T48" s="44" t="s">
        <v>360</v>
      </c>
      <c r="U48" s="44" t="s">
        <v>360</v>
      </c>
      <c r="V48" s="44" t="s">
        <v>374</v>
      </c>
    </row>
    <row r="49" spans="1:43">
      <c r="A49" s="44" t="s">
        <v>115</v>
      </c>
      <c r="B49" s="44" t="s">
        <v>88</v>
      </c>
      <c r="C49" s="44" t="s">
        <v>89</v>
      </c>
      <c r="D49" s="44" t="s">
        <v>360</v>
      </c>
      <c r="E49" s="44" t="s">
        <v>360</v>
      </c>
      <c r="F49" s="44" t="s">
        <v>402</v>
      </c>
      <c r="G49" s="44" t="s">
        <v>360</v>
      </c>
      <c r="H49" s="44" t="s">
        <v>360</v>
      </c>
      <c r="I49" s="44" t="s">
        <v>360</v>
      </c>
      <c r="J49" s="44" t="s">
        <v>360</v>
      </c>
      <c r="K49" s="44" t="s">
        <v>360</v>
      </c>
      <c r="L49" s="44" t="s">
        <v>360</v>
      </c>
      <c r="M49" s="44" t="s">
        <v>360</v>
      </c>
      <c r="N49" s="44" t="s">
        <v>360</v>
      </c>
      <c r="O49" s="44" t="s">
        <v>360</v>
      </c>
      <c r="P49" s="44" t="s">
        <v>360</v>
      </c>
      <c r="Q49" s="44" t="s">
        <v>360</v>
      </c>
      <c r="R49" s="44" t="s">
        <v>360</v>
      </c>
      <c r="S49" s="44" t="s">
        <v>360</v>
      </c>
      <c r="T49" s="44" t="s">
        <v>360</v>
      </c>
      <c r="U49" s="44" t="s">
        <v>360</v>
      </c>
      <c r="V49" s="44" t="s">
        <v>360</v>
      </c>
    </row>
    <row r="50" spans="1:43">
      <c r="A50" s="44" t="s">
        <v>115</v>
      </c>
      <c r="B50" s="44" t="s">
        <v>90</v>
      </c>
      <c r="C50" s="44" t="s">
        <v>91</v>
      </c>
      <c r="D50" s="44" t="s">
        <v>360</v>
      </c>
      <c r="E50" s="44" t="s">
        <v>360</v>
      </c>
      <c r="F50" s="44" t="s">
        <v>366</v>
      </c>
      <c r="G50" s="44" t="s">
        <v>360</v>
      </c>
      <c r="H50" s="44" t="s">
        <v>360</v>
      </c>
      <c r="I50" s="44" t="s">
        <v>360</v>
      </c>
      <c r="J50" s="44" t="s">
        <v>360</v>
      </c>
      <c r="K50" s="44" t="s">
        <v>360</v>
      </c>
      <c r="L50" s="44" t="s">
        <v>360</v>
      </c>
      <c r="M50" s="44" t="s">
        <v>360</v>
      </c>
      <c r="N50" s="44" t="s">
        <v>360</v>
      </c>
      <c r="O50" s="44" t="s">
        <v>360</v>
      </c>
      <c r="P50" s="44" t="s">
        <v>360</v>
      </c>
      <c r="Q50" s="44" t="s">
        <v>360</v>
      </c>
      <c r="R50" s="44" t="s">
        <v>360</v>
      </c>
      <c r="S50" s="44" t="s">
        <v>360</v>
      </c>
      <c r="T50" s="44" t="s">
        <v>360</v>
      </c>
      <c r="U50" s="44" t="s">
        <v>360</v>
      </c>
      <c r="V50" s="44" t="s">
        <v>374</v>
      </c>
    </row>
    <row r="51" spans="1:43">
      <c r="A51" s="44" t="s">
        <v>115</v>
      </c>
      <c r="B51" s="44" t="s">
        <v>92</v>
      </c>
      <c r="C51" s="44" t="s">
        <v>93</v>
      </c>
      <c r="D51" s="44" t="s">
        <v>360</v>
      </c>
      <c r="E51" s="44" t="s">
        <v>392</v>
      </c>
      <c r="F51" s="44" t="s">
        <v>412</v>
      </c>
      <c r="G51" s="44" t="s">
        <v>360</v>
      </c>
      <c r="H51" s="44" t="s">
        <v>360</v>
      </c>
      <c r="I51" s="44" t="s">
        <v>360</v>
      </c>
      <c r="J51" s="44" t="s">
        <v>360</v>
      </c>
      <c r="K51" s="44" t="s">
        <v>360</v>
      </c>
      <c r="L51" s="44" t="s">
        <v>360</v>
      </c>
      <c r="M51" s="44" t="s">
        <v>360</v>
      </c>
      <c r="N51" s="44" t="s">
        <v>360</v>
      </c>
      <c r="O51" s="44" t="s">
        <v>360</v>
      </c>
      <c r="P51" s="44" t="s">
        <v>360</v>
      </c>
      <c r="Q51" s="44" t="s">
        <v>360</v>
      </c>
      <c r="R51" s="44" t="s">
        <v>360</v>
      </c>
      <c r="S51" s="44" t="s">
        <v>360</v>
      </c>
      <c r="T51" s="44" t="s">
        <v>360</v>
      </c>
      <c r="U51" s="44" t="s">
        <v>360</v>
      </c>
      <c r="V51" s="44" t="s">
        <v>392</v>
      </c>
    </row>
    <row r="52" spans="1:43">
      <c r="A52" s="44" t="s">
        <v>115</v>
      </c>
      <c r="B52" s="44" t="s">
        <v>94</v>
      </c>
      <c r="C52" s="44" t="s">
        <v>95</v>
      </c>
      <c r="D52" s="44" t="s">
        <v>360</v>
      </c>
      <c r="E52" s="44" t="s">
        <v>401</v>
      </c>
      <c r="F52" s="44" t="s">
        <v>505</v>
      </c>
      <c r="G52" s="44" t="s">
        <v>360</v>
      </c>
      <c r="H52" s="44" t="s">
        <v>360</v>
      </c>
      <c r="I52" s="44" t="s">
        <v>360</v>
      </c>
      <c r="J52" s="44" t="s">
        <v>360</v>
      </c>
      <c r="K52" s="44" t="s">
        <v>360</v>
      </c>
      <c r="L52" s="44" t="s">
        <v>360</v>
      </c>
      <c r="M52" s="44" t="s">
        <v>360</v>
      </c>
      <c r="N52" s="44" t="s">
        <v>360</v>
      </c>
      <c r="O52" s="44" t="s">
        <v>360</v>
      </c>
      <c r="P52" s="44" t="s">
        <v>360</v>
      </c>
      <c r="Q52" s="44" t="s">
        <v>360</v>
      </c>
      <c r="R52" s="44" t="s">
        <v>360</v>
      </c>
      <c r="S52" s="44" t="s">
        <v>360</v>
      </c>
      <c r="T52" s="44" t="s">
        <v>360</v>
      </c>
      <c r="U52" s="44" t="s">
        <v>360</v>
      </c>
      <c r="V52" s="44" t="s">
        <v>406</v>
      </c>
    </row>
    <row r="53" spans="1:43">
      <c r="A53" s="44" t="s">
        <v>115</v>
      </c>
      <c r="B53" s="44" t="s">
        <v>96</v>
      </c>
      <c r="C53" s="44" t="s">
        <v>97</v>
      </c>
      <c r="D53" s="44" t="s">
        <v>360</v>
      </c>
      <c r="E53" s="44" t="s">
        <v>360</v>
      </c>
      <c r="F53" s="44" t="s">
        <v>362</v>
      </c>
      <c r="G53" s="44" t="s">
        <v>401</v>
      </c>
      <c r="H53" s="44" t="s">
        <v>360</v>
      </c>
      <c r="I53" s="44" t="s">
        <v>360</v>
      </c>
      <c r="J53" s="44" t="s">
        <v>360</v>
      </c>
      <c r="K53" s="44" t="s">
        <v>360</v>
      </c>
      <c r="L53" s="44" t="s">
        <v>360</v>
      </c>
      <c r="M53" s="44" t="s">
        <v>360</v>
      </c>
      <c r="N53" s="44" t="s">
        <v>360</v>
      </c>
      <c r="O53" s="44" t="s">
        <v>360</v>
      </c>
      <c r="P53" s="44" t="s">
        <v>360</v>
      </c>
      <c r="Q53" s="44" t="s">
        <v>360</v>
      </c>
      <c r="R53" s="44" t="s">
        <v>360</v>
      </c>
      <c r="S53" s="44" t="s">
        <v>360</v>
      </c>
      <c r="T53" s="44" t="s">
        <v>360</v>
      </c>
      <c r="U53" s="44" t="s">
        <v>360</v>
      </c>
      <c r="V53" s="44" t="s">
        <v>360</v>
      </c>
    </row>
    <row r="54" spans="1:43">
      <c r="A54" s="44" t="s">
        <v>115</v>
      </c>
      <c r="B54" s="44" t="s">
        <v>98</v>
      </c>
      <c r="C54" s="44" t="s">
        <v>99</v>
      </c>
      <c r="D54" s="44" t="s">
        <v>360</v>
      </c>
      <c r="E54" s="44" t="s">
        <v>360</v>
      </c>
      <c r="F54" s="44" t="s">
        <v>360</v>
      </c>
      <c r="G54" s="44" t="s">
        <v>394</v>
      </c>
      <c r="H54" s="44" t="s">
        <v>360</v>
      </c>
      <c r="I54" s="44" t="s">
        <v>360</v>
      </c>
      <c r="J54" s="44" t="s">
        <v>360</v>
      </c>
      <c r="K54" s="44" t="s">
        <v>360</v>
      </c>
      <c r="L54" s="44" t="s">
        <v>360</v>
      </c>
      <c r="M54" s="44" t="s">
        <v>360</v>
      </c>
      <c r="N54" s="44" t="s">
        <v>360</v>
      </c>
      <c r="O54" s="44" t="s">
        <v>360</v>
      </c>
      <c r="P54" s="44" t="s">
        <v>360</v>
      </c>
      <c r="Q54" s="44" t="s">
        <v>360</v>
      </c>
      <c r="R54" s="44" t="s">
        <v>360</v>
      </c>
      <c r="S54" s="44" t="s">
        <v>360</v>
      </c>
      <c r="T54" s="44" t="s">
        <v>360</v>
      </c>
      <c r="U54" s="44" t="s">
        <v>360</v>
      </c>
      <c r="V54" s="44" t="s">
        <v>360</v>
      </c>
    </row>
    <row r="55" spans="1:43">
      <c r="A55" s="44" t="s">
        <v>115</v>
      </c>
      <c r="B55" s="44" t="s">
        <v>100</v>
      </c>
      <c r="C55" s="44" t="s">
        <v>101</v>
      </c>
      <c r="D55" s="44" t="s">
        <v>360</v>
      </c>
      <c r="E55" s="44" t="s">
        <v>360</v>
      </c>
      <c r="F55" s="44" t="s">
        <v>360</v>
      </c>
      <c r="G55" s="44" t="s">
        <v>360</v>
      </c>
      <c r="H55" s="44" t="s">
        <v>360</v>
      </c>
      <c r="I55" s="44" t="s">
        <v>360</v>
      </c>
      <c r="J55" s="44" t="s">
        <v>360</v>
      </c>
      <c r="K55" s="44" t="s">
        <v>360</v>
      </c>
      <c r="L55" s="44" t="s">
        <v>360</v>
      </c>
      <c r="M55" s="44" t="s">
        <v>360</v>
      </c>
      <c r="N55" s="44" t="s">
        <v>360</v>
      </c>
      <c r="O55" s="44" t="s">
        <v>360</v>
      </c>
      <c r="P55" s="44" t="s">
        <v>360</v>
      </c>
      <c r="Q55" s="44" t="s">
        <v>360</v>
      </c>
      <c r="R55" s="44" t="s">
        <v>360</v>
      </c>
      <c r="S55" s="44" t="s">
        <v>360</v>
      </c>
      <c r="T55" s="44" t="s">
        <v>360</v>
      </c>
      <c r="U55" s="44" t="s">
        <v>360</v>
      </c>
      <c r="V55" s="44" t="s">
        <v>376</v>
      </c>
    </row>
    <row r="56" spans="1:43">
      <c r="A56" s="44" t="s">
        <v>115</v>
      </c>
      <c r="B56" s="44" t="s">
        <v>102</v>
      </c>
      <c r="C56" s="44" t="s">
        <v>103</v>
      </c>
      <c r="D56" s="44" t="s">
        <v>360</v>
      </c>
      <c r="E56" s="44" t="s">
        <v>387</v>
      </c>
      <c r="F56" s="44" t="s">
        <v>402</v>
      </c>
      <c r="G56" s="44" t="s">
        <v>360</v>
      </c>
      <c r="H56" s="44" t="s">
        <v>360</v>
      </c>
      <c r="I56" s="44" t="s">
        <v>360</v>
      </c>
      <c r="J56" s="44" t="s">
        <v>360</v>
      </c>
      <c r="K56" s="44" t="s">
        <v>360</v>
      </c>
      <c r="L56" s="44" t="s">
        <v>360</v>
      </c>
      <c r="M56" s="44" t="s">
        <v>360</v>
      </c>
      <c r="N56" s="44" t="s">
        <v>360</v>
      </c>
      <c r="O56" s="44" t="s">
        <v>399</v>
      </c>
      <c r="P56" s="44" t="s">
        <v>360</v>
      </c>
      <c r="Q56" s="44" t="s">
        <v>360</v>
      </c>
      <c r="R56" s="44" t="s">
        <v>360</v>
      </c>
      <c r="S56" s="44" t="s">
        <v>360</v>
      </c>
      <c r="T56" s="44" t="s">
        <v>360</v>
      </c>
      <c r="U56" s="44" t="s">
        <v>360</v>
      </c>
      <c r="V56" s="44" t="s">
        <v>365</v>
      </c>
    </row>
    <row r="57" spans="1:43">
      <c r="A57" s="44" t="s">
        <v>115</v>
      </c>
      <c r="B57" s="44" t="s">
        <v>104</v>
      </c>
      <c r="C57" s="44" t="s">
        <v>105</v>
      </c>
      <c r="D57" s="44" t="s">
        <v>360</v>
      </c>
      <c r="E57" s="44" t="s">
        <v>360</v>
      </c>
      <c r="F57" s="44" t="s">
        <v>395</v>
      </c>
      <c r="G57" s="44" t="s">
        <v>371</v>
      </c>
      <c r="H57" s="44" t="s">
        <v>360</v>
      </c>
      <c r="I57" s="44" t="s">
        <v>360</v>
      </c>
      <c r="J57" s="44" t="s">
        <v>360</v>
      </c>
      <c r="K57" s="44" t="s">
        <v>360</v>
      </c>
      <c r="L57" s="44" t="s">
        <v>360</v>
      </c>
      <c r="M57" s="44" t="s">
        <v>360</v>
      </c>
      <c r="N57" s="44" t="s">
        <v>360</v>
      </c>
      <c r="O57" s="44" t="s">
        <v>360</v>
      </c>
      <c r="P57" s="44" t="s">
        <v>360</v>
      </c>
      <c r="Q57" s="44" t="s">
        <v>360</v>
      </c>
      <c r="R57" s="44" t="s">
        <v>360</v>
      </c>
      <c r="S57" s="44" t="s">
        <v>360</v>
      </c>
      <c r="T57" s="44" t="s">
        <v>360</v>
      </c>
      <c r="U57" s="44" t="s">
        <v>360</v>
      </c>
      <c r="V57" s="44" t="s">
        <v>360</v>
      </c>
    </row>
    <row r="58" spans="1:43">
      <c r="A58" s="44" t="s">
        <v>115</v>
      </c>
      <c r="B58" s="44" t="s">
        <v>106</v>
      </c>
      <c r="C58" s="44" t="s">
        <v>107</v>
      </c>
      <c r="D58" s="44" t="s">
        <v>360</v>
      </c>
      <c r="E58" s="44" t="s">
        <v>360</v>
      </c>
      <c r="F58" s="44" t="s">
        <v>360</v>
      </c>
      <c r="G58" s="44" t="s">
        <v>371</v>
      </c>
      <c r="H58" s="44" t="s">
        <v>360</v>
      </c>
      <c r="I58" s="44" t="s">
        <v>360</v>
      </c>
      <c r="J58" s="44" t="s">
        <v>360</v>
      </c>
      <c r="K58" s="44" t="s">
        <v>360</v>
      </c>
      <c r="L58" s="44" t="s">
        <v>360</v>
      </c>
      <c r="M58" s="44" t="s">
        <v>360</v>
      </c>
      <c r="N58" s="44" t="s">
        <v>360</v>
      </c>
      <c r="O58" s="44" t="s">
        <v>360</v>
      </c>
      <c r="P58" s="44" t="s">
        <v>360</v>
      </c>
      <c r="Q58" s="44" t="s">
        <v>360</v>
      </c>
      <c r="R58" s="44" t="s">
        <v>360</v>
      </c>
      <c r="S58" s="44" t="s">
        <v>360</v>
      </c>
      <c r="T58" s="44" t="s">
        <v>360</v>
      </c>
      <c r="U58" s="44" t="s">
        <v>360</v>
      </c>
      <c r="V58" s="44" t="s">
        <v>360</v>
      </c>
    </row>
    <row r="59" spans="1:43">
      <c r="A59" s="44" t="s">
        <v>115</v>
      </c>
      <c r="B59" s="44" t="s">
        <v>108</v>
      </c>
      <c r="C59" s="44" t="s">
        <v>109</v>
      </c>
      <c r="D59" s="44" t="s">
        <v>360</v>
      </c>
      <c r="E59" s="44" t="s">
        <v>360</v>
      </c>
      <c r="F59" s="44" t="s">
        <v>360</v>
      </c>
      <c r="G59" s="44" t="s">
        <v>375</v>
      </c>
      <c r="H59" s="44" t="s">
        <v>360</v>
      </c>
      <c r="I59" s="44" t="s">
        <v>360</v>
      </c>
      <c r="J59" s="44" t="s">
        <v>360</v>
      </c>
      <c r="K59" s="44" t="s">
        <v>360</v>
      </c>
      <c r="L59" s="44" t="s">
        <v>360</v>
      </c>
      <c r="M59" s="44" t="s">
        <v>360</v>
      </c>
      <c r="N59" s="44" t="s">
        <v>360</v>
      </c>
      <c r="O59" s="44" t="s">
        <v>360</v>
      </c>
      <c r="P59" s="44" t="s">
        <v>360</v>
      </c>
      <c r="Q59" s="44" t="s">
        <v>360</v>
      </c>
      <c r="R59" s="44" t="s">
        <v>360</v>
      </c>
      <c r="S59" s="44" t="s">
        <v>360</v>
      </c>
      <c r="T59" s="44" t="s">
        <v>360</v>
      </c>
      <c r="U59" s="44" t="s">
        <v>360</v>
      </c>
      <c r="V59" s="44" t="s">
        <v>360</v>
      </c>
    </row>
    <row r="60" spans="1:43">
      <c r="A60" s="44" t="s">
        <v>115</v>
      </c>
      <c r="B60" s="44" t="s">
        <v>110</v>
      </c>
      <c r="C60" s="44" t="s">
        <v>111</v>
      </c>
      <c r="D60" s="44" t="s">
        <v>360</v>
      </c>
      <c r="E60" s="44" t="s">
        <v>360</v>
      </c>
      <c r="F60" s="44" t="s">
        <v>385</v>
      </c>
      <c r="G60" s="44" t="s">
        <v>360</v>
      </c>
      <c r="H60" s="44" t="s">
        <v>360</v>
      </c>
      <c r="I60" s="44" t="s">
        <v>360</v>
      </c>
      <c r="J60" s="44" t="s">
        <v>360</v>
      </c>
      <c r="K60" s="44" t="s">
        <v>360</v>
      </c>
      <c r="L60" s="44" t="s">
        <v>360</v>
      </c>
      <c r="M60" s="44" t="s">
        <v>360</v>
      </c>
      <c r="N60" s="44" t="s">
        <v>360</v>
      </c>
      <c r="O60" s="44" t="s">
        <v>360</v>
      </c>
      <c r="P60" s="44" t="s">
        <v>360</v>
      </c>
      <c r="Q60" s="44" t="s">
        <v>360</v>
      </c>
      <c r="R60" s="44" t="s">
        <v>360</v>
      </c>
      <c r="S60" s="44" t="s">
        <v>360</v>
      </c>
      <c r="T60" s="44" t="s">
        <v>360</v>
      </c>
      <c r="U60" s="44" t="s">
        <v>360</v>
      </c>
      <c r="V60" s="44" t="s">
        <v>399</v>
      </c>
    </row>
    <row r="61" spans="1:43">
      <c r="A61" s="44" t="s">
        <v>115</v>
      </c>
      <c r="B61" s="44" t="s">
        <v>112</v>
      </c>
      <c r="C61" s="44" t="s">
        <v>113</v>
      </c>
      <c r="D61" s="44" t="s">
        <v>360</v>
      </c>
      <c r="E61" s="44" t="s">
        <v>371</v>
      </c>
      <c r="F61" s="44" t="s">
        <v>360</v>
      </c>
      <c r="G61" s="44" t="s">
        <v>372</v>
      </c>
      <c r="H61" s="44" t="s">
        <v>360</v>
      </c>
      <c r="I61" s="44" t="s">
        <v>360</v>
      </c>
      <c r="J61" s="44" t="s">
        <v>360</v>
      </c>
      <c r="K61" s="44" t="s">
        <v>360</v>
      </c>
      <c r="L61" s="44" t="s">
        <v>360</v>
      </c>
      <c r="M61" s="44" t="s">
        <v>360</v>
      </c>
      <c r="N61" s="44" t="s">
        <v>360</v>
      </c>
      <c r="O61" s="44" t="s">
        <v>360</v>
      </c>
      <c r="P61" s="44" t="s">
        <v>360</v>
      </c>
      <c r="Q61" s="44" t="s">
        <v>360</v>
      </c>
      <c r="R61" s="44" t="s">
        <v>360</v>
      </c>
      <c r="S61" s="44" t="s">
        <v>360</v>
      </c>
      <c r="T61" s="44" t="s">
        <v>360</v>
      </c>
      <c r="U61" s="44" t="s">
        <v>360</v>
      </c>
      <c r="V61" s="44" t="s">
        <v>374</v>
      </c>
    </row>
    <row r="64" spans="1:43">
      <c r="A64" s="52"/>
      <c r="B64" s="52"/>
      <c r="C64" s="52"/>
      <c r="D64" s="52" t="s">
        <v>463</v>
      </c>
      <c r="E64" s="52" t="s">
        <v>464</v>
      </c>
      <c r="F64" s="52" t="s">
        <v>465</v>
      </c>
      <c r="G64" s="52" t="s">
        <v>466</v>
      </c>
      <c r="H64" s="52" t="s">
        <v>467</v>
      </c>
      <c r="I64" s="52" t="s">
        <v>468</v>
      </c>
      <c r="J64" s="52" t="s">
        <v>469</v>
      </c>
      <c r="K64" s="52" t="s">
        <v>470</v>
      </c>
      <c r="L64" s="52" t="s">
        <v>471</v>
      </c>
      <c r="M64" s="52" t="s">
        <v>472</v>
      </c>
      <c r="N64" s="52" t="s">
        <v>473</v>
      </c>
      <c r="O64" s="52" t="s">
        <v>474</v>
      </c>
      <c r="P64" s="52" t="s">
        <v>475</v>
      </c>
      <c r="Q64" s="52" t="s">
        <v>476</v>
      </c>
      <c r="R64" s="52" t="s">
        <v>477</v>
      </c>
      <c r="S64" s="52" t="s">
        <v>478</v>
      </c>
      <c r="T64" s="52" t="s">
        <v>479</v>
      </c>
      <c r="U64" s="52" t="s">
        <v>480</v>
      </c>
      <c r="V64" s="52" t="s">
        <v>481</v>
      </c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/>
      <c r="AH64" s="54"/>
      <c r="AI64" s="54"/>
      <c r="AJ64" s="54"/>
      <c r="AK64" s="54"/>
      <c r="AL64" s="54"/>
      <c r="AM64" s="54"/>
      <c r="AN64" s="54"/>
      <c r="AO64" s="54"/>
      <c r="AP64" s="54"/>
      <c r="AQ64" s="54"/>
    </row>
    <row r="65" spans="1:43">
      <c r="A65" s="52"/>
      <c r="B65" s="52"/>
      <c r="C65" s="52"/>
      <c r="D65" s="52" t="s">
        <v>482</v>
      </c>
      <c r="E65" s="52" t="s">
        <v>483</v>
      </c>
      <c r="F65" s="52" t="s">
        <v>484</v>
      </c>
      <c r="G65" s="52" t="s">
        <v>485</v>
      </c>
      <c r="H65" s="52" t="s">
        <v>486</v>
      </c>
      <c r="I65" s="52" t="s">
        <v>487</v>
      </c>
      <c r="J65" s="52" t="s">
        <v>488</v>
      </c>
      <c r="K65" s="52" t="s">
        <v>489</v>
      </c>
      <c r="L65" s="52" t="s">
        <v>490</v>
      </c>
      <c r="M65" s="52" t="s">
        <v>491</v>
      </c>
      <c r="N65" s="52" t="s">
        <v>492</v>
      </c>
      <c r="O65" s="52" t="s">
        <v>493</v>
      </c>
      <c r="P65" s="52" t="s">
        <v>494</v>
      </c>
      <c r="Q65" s="52" t="s">
        <v>495</v>
      </c>
      <c r="R65" s="52" t="s">
        <v>496</v>
      </c>
      <c r="S65" s="52" t="s">
        <v>497</v>
      </c>
      <c r="T65" s="52" t="s">
        <v>498</v>
      </c>
      <c r="U65" s="52" t="s">
        <v>499</v>
      </c>
      <c r="V65" s="52" t="s">
        <v>500</v>
      </c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/>
      <c r="AO65" s="54"/>
      <c r="AP65" s="54"/>
      <c r="AQ65" s="54"/>
    </row>
    <row r="66" spans="1:43">
      <c r="A66" s="52" t="s">
        <v>356</v>
      </c>
      <c r="B66" s="52" t="s">
        <v>357</v>
      </c>
      <c r="C66" s="52" t="s">
        <v>0</v>
      </c>
      <c r="D66" s="50">
        <v>2</v>
      </c>
      <c r="E66" s="50">
        <v>2</v>
      </c>
      <c r="F66" s="50">
        <v>2</v>
      </c>
      <c r="G66" s="50">
        <v>2</v>
      </c>
      <c r="H66" s="50">
        <v>2</v>
      </c>
      <c r="I66" s="50">
        <v>2</v>
      </c>
      <c r="J66" s="50">
        <v>2</v>
      </c>
      <c r="K66" s="50">
        <v>2</v>
      </c>
      <c r="L66" s="50">
        <v>2</v>
      </c>
      <c r="M66" s="50">
        <v>2</v>
      </c>
      <c r="N66" s="50">
        <v>2</v>
      </c>
      <c r="O66" s="50">
        <v>2</v>
      </c>
      <c r="P66" s="50">
        <v>2</v>
      </c>
      <c r="Q66" s="50">
        <v>2</v>
      </c>
      <c r="R66" s="50">
        <v>4</v>
      </c>
      <c r="S66" s="50">
        <v>2</v>
      </c>
      <c r="T66" s="50">
        <v>2</v>
      </c>
      <c r="U66" s="50">
        <v>1.5</v>
      </c>
      <c r="V66" s="50">
        <v>2</v>
      </c>
      <c r="W66" s="54" t="s">
        <v>512</v>
      </c>
      <c r="X66" s="45" t="s">
        <v>513</v>
      </c>
      <c r="Y66" s="54" t="s">
        <v>514</v>
      </c>
      <c r="Z66" s="54"/>
      <c r="AA66" s="54"/>
      <c r="AB66" s="54"/>
      <c r="AC66" s="54"/>
      <c r="AD66" s="54"/>
      <c r="AE66" s="54"/>
      <c r="AF66" s="54"/>
      <c r="AG66" s="54"/>
      <c r="AH66" s="54"/>
      <c r="AI66" s="54"/>
      <c r="AJ66" s="54"/>
      <c r="AK66" s="54"/>
      <c r="AL66" s="54"/>
      <c r="AM66" s="54"/>
      <c r="AN66" s="54"/>
      <c r="AO66" s="54"/>
      <c r="AP66" s="54"/>
      <c r="AQ66" s="54"/>
    </row>
    <row r="67" spans="1:43">
      <c r="A67" s="52" t="s">
        <v>114</v>
      </c>
      <c r="B67" s="52">
        <v>2020010644</v>
      </c>
      <c r="C67" s="52" t="s">
        <v>359</v>
      </c>
      <c r="D67" s="52"/>
      <c r="E67" s="52"/>
      <c r="F67" s="52"/>
      <c r="G67" s="52"/>
      <c r="H67" s="52">
        <v>84</v>
      </c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1">
        <f>SUMIF(D67:V67,"&gt;=0",D$66:V$66)</f>
        <v>2</v>
      </c>
      <c r="X67" s="54">
        <v>168</v>
      </c>
      <c r="Y67" s="57">
        <f>X67/W67</f>
        <v>84</v>
      </c>
      <c r="Z67" s="54"/>
      <c r="AA67" s="54"/>
      <c r="AB67" s="54"/>
      <c r="AC67" s="54"/>
      <c r="AD67" s="54"/>
      <c r="AE67" s="54"/>
      <c r="AF67" s="54"/>
      <c r="AG67" s="54"/>
      <c r="AH67" s="54"/>
      <c r="AI67" s="54"/>
      <c r="AJ67" s="54"/>
      <c r="AK67" s="54"/>
      <c r="AL67" s="54"/>
      <c r="AM67" s="54"/>
      <c r="AN67" s="54"/>
      <c r="AO67" s="54"/>
      <c r="AP67" s="54"/>
      <c r="AQ67" s="54"/>
    </row>
    <row r="68" spans="1:43">
      <c r="A68" s="52" t="s">
        <v>114</v>
      </c>
      <c r="B68" s="52">
        <v>2021010374</v>
      </c>
      <c r="C68" s="52" t="s">
        <v>3</v>
      </c>
      <c r="D68" s="52"/>
      <c r="E68" s="52"/>
      <c r="F68" s="52"/>
      <c r="G68" s="52">
        <v>95</v>
      </c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1">
        <f t="shared" ref="W68:W123" si="0">SUMIF(D68:V68,"&gt;=0",D$66:V$66)</f>
        <v>2</v>
      </c>
      <c r="X68" s="54">
        <v>190</v>
      </c>
      <c r="Y68" s="57">
        <f t="shared" ref="Y68:Y123" si="1">X68/W68</f>
        <v>95</v>
      </c>
      <c r="Z68" s="54"/>
      <c r="AA68" s="54"/>
      <c r="AB68" s="54"/>
      <c r="AC68" s="54"/>
      <c r="AD68" s="54"/>
      <c r="AE68" s="54"/>
      <c r="AF68" s="54"/>
      <c r="AG68" s="54"/>
      <c r="AH68" s="54"/>
      <c r="AI68" s="54"/>
      <c r="AJ68" s="54"/>
      <c r="AK68" s="54"/>
      <c r="AL68" s="54"/>
      <c r="AM68" s="54"/>
      <c r="AN68" s="54"/>
      <c r="AO68" s="54"/>
      <c r="AP68" s="54"/>
      <c r="AQ68" s="54"/>
    </row>
    <row r="69" spans="1:43">
      <c r="A69" s="52" t="s">
        <v>114</v>
      </c>
      <c r="B69" s="52">
        <v>2021010376</v>
      </c>
      <c r="C69" s="52" t="s">
        <v>5</v>
      </c>
      <c r="D69" s="52"/>
      <c r="E69" s="52">
        <v>68</v>
      </c>
      <c r="F69" s="52">
        <v>67</v>
      </c>
      <c r="G69" s="52"/>
      <c r="H69" s="52"/>
      <c r="I69" s="52">
        <v>9</v>
      </c>
      <c r="J69" s="52"/>
      <c r="K69" s="52">
        <v>0</v>
      </c>
      <c r="L69" s="52"/>
      <c r="M69" s="52">
        <v>83</v>
      </c>
      <c r="N69" s="52"/>
      <c r="O69" s="52">
        <v>72</v>
      </c>
      <c r="P69" s="52"/>
      <c r="Q69" s="52"/>
      <c r="R69" s="52"/>
      <c r="S69" s="52">
        <v>78</v>
      </c>
      <c r="T69" s="52"/>
      <c r="U69" s="52"/>
      <c r="V69" s="52"/>
      <c r="W69" s="51">
        <f t="shared" si="0"/>
        <v>14</v>
      </c>
      <c r="X69" s="54">
        <v>754</v>
      </c>
      <c r="Y69" s="57">
        <f t="shared" si="1"/>
        <v>53.857142857142854</v>
      </c>
      <c r="Z69" s="54"/>
      <c r="AA69" s="54"/>
      <c r="AB69" s="54"/>
      <c r="AC69" s="54"/>
      <c r="AD69" s="54"/>
      <c r="AE69" s="54"/>
      <c r="AF69" s="54"/>
      <c r="AG69" s="54"/>
      <c r="AH69" s="54"/>
      <c r="AI69" s="54"/>
      <c r="AJ69" s="54"/>
      <c r="AK69" s="54"/>
      <c r="AL69" s="54"/>
      <c r="AM69" s="54"/>
      <c r="AN69" s="54"/>
      <c r="AO69" s="54"/>
      <c r="AP69" s="54"/>
      <c r="AQ69" s="54"/>
    </row>
    <row r="70" spans="1:43">
      <c r="A70" s="52" t="s">
        <v>114</v>
      </c>
      <c r="B70" s="52">
        <v>2021010377</v>
      </c>
      <c r="C70" s="52" t="s">
        <v>7</v>
      </c>
      <c r="D70" s="52">
        <v>16</v>
      </c>
      <c r="E70" s="52"/>
      <c r="F70" s="52">
        <v>60</v>
      </c>
      <c r="G70" s="52"/>
      <c r="H70" s="52"/>
      <c r="I70" s="52"/>
      <c r="J70" s="52"/>
      <c r="K70" s="52">
        <v>80</v>
      </c>
      <c r="L70" s="52"/>
      <c r="M70" s="52">
        <v>75</v>
      </c>
      <c r="N70" s="52"/>
      <c r="O70" s="52"/>
      <c r="P70" s="52">
        <v>0</v>
      </c>
      <c r="Q70" s="52"/>
      <c r="R70" s="52"/>
      <c r="S70" s="52">
        <v>77</v>
      </c>
      <c r="T70" s="52"/>
      <c r="U70" s="52"/>
      <c r="V70" s="52">
        <v>72</v>
      </c>
      <c r="W70" s="51">
        <f t="shared" si="0"/>
        <v>14</v>
      </c>
      <c r="X70" s="54">
        <v>760</v>
      </c>
      <c r="Y70" s="57">
        <f t="shared" si="1"/>
        <v>54.285714285714285</v>
      </c>
      <c r="Z70" s="54"/>
      <c r="AA70" s="54"/>
      <c r="AB70" s="54"/>
      <c r="AC70" s="54"/>
      <c r="AD70" s="54"/>
      <c r="AE70" s="54"/>
      <c r="AF70" s="54"/>
      <c r="AG70" s="54"/>
      <c r="AH70" s="54"/>
      <c r="AI70" s="54"/>
      <c r="AJ70" s="54"/>
      <c r="AK70" s="54"/>
      <c r="AL70" s="54"/>
      <c r="AM70" s="54"/>
      <c r="AN70" s="54"/>
      <c r="AO70" s="54"/>
      <c r="AP70" s="54"/>
      <c r="AQ70" s="54"/>
    </row>
    <row r="71" spans="1:43">
      <c r="A71" s="52" t="s">
        <v>114</v>
      </c>
      <c r="B71" s="52">
        <v>2021010380</v>
      </c>
      <c r="C71" s="52" t="s">
        <v>9</v>
      </c>
      <c r="D71" s="52"/>
      <c r="E71" s="52"/>
      <c r="F71" s="52">
        <v>90</v>
      </c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>
        <v>87</v>
      </c>
      <c r="R71" s="52">
        <v>82</v>
      </c>
      <c r="S71" s="52"/>
      <c r="T71" s="52"/>
      <c r="U71" s="52">
        <v>93</v>
      </c>
      <c r="V71" s="52"/>
      <c r="W71" s="51">
        <f t="shared" si="0"/>
        <v>9.5</v>
      </c>
      <c r="X71" s="54">
        <v>821.5</v>
      </c>
      <c r="Y71" s="57">
        <f t="shared" si="1"/>
        <v>86.473684210526315</v>
      </c>
      <c r="Z71" s="54"/>
      <c r="AA71" s="54"/>
      <c r="AB71" s="54"/>
      <c r="AC71" s="54"/>
      <c r="AD71" s="54"/>
      <c r="AE71" s="54"/>
      <c r="AF71" s="54"/>
      <c r="AG71" s="54"/>
      <c r="AH71" s="54"/>
      <c r="AI71" s="54"/>
      <c r="AJ71" s="54"/>
      <c r="AK71" s="54"/>
      <c r="AL71" s="54"/>
      <c r="AM71" s="54"/>
      <c r="AN71" s="54"/>
      <c r="AO71" s="54"/>
      <c r="AP71" s="54"/>
      <c r="AQ71" s="54"/>
    </row>
    <row r="72" spans="1:43">
      <c r="A72" s="52" t="s">
        <v>114</v>
      </c>
      <c r="B72" s="52">
        <v>2021010381</v>
      </c>
      <c r="C72" s="52" t="s">
        <v>11</v>
      </c>
      <c r="D72" s="52"/>
      <c r="E72" s="52"/>
      <c r="F72" s="52">
        <v>60</v>
      </c>
      <c r="G72" s="52"/>
      <c r="H72" s="52"/>
      <c r="I72" s="52"/>
      <c r="J72" s="52"/>
      <c r="K72" s="52">
        <v>82</v>
      </c>
      <c r="L72" s="52"/>
      <c r="M72" s="52"/>
      <c r="N72" s="52"/>
      <c r="O72" s="52"/>
      <c r="P72" s="52">
        <v>0</v>
      </c>
      <c r="Q72" s="52"/>
      <c r="R72" s="52"/>
      <c r="S72" s="52"/>
      <c r="T72" s="52"/>
      <c r="U72" s="52"/>
      <c r="V72" s="52">
        <v>62</v>
      </c>
      <c r="W72" s="51">
        <f t="shared" si="0"/>
        <v>8</v>
      </c>
      <c r="X72" s="54">
        <v>408</v>
      </c>
      <c r="Y72" s="57">
        <f t="shared" si="1"/>
        <v>51</v>
      </c>
      <c r="Z72" s="54"/>
      <c r="AA72" s="54"/>
      <c r="AB72" s="54"/>
      <c r="AC72" s="54"/>
      <c r="AD72" s="54"/>
      <c r="AE72" s="54"/>
      <c r="AF72" s="54"/>
      <c r="AG72" s="54"/>
      <c r="AH72" s="54"/>
      <c r="AI72" s="54"/>
      <c r="AJ72" s="54"/>
      <c r="AK72" s="54"/>
      <c r="AL72" s="54"/>
      <c r="AM72" s="54"/>
      <c r="AN72" s="54"/>
      <c r="AO72" s="54"/>
      <c r="AP72" s="54"/>
      <c r="AQ72" s="54"/>
    </row>
    <row r="73" spans="1:43">
      <c r="A73" s="52" t="s">
        <v>114</v>
      </c>
      <c r="B73" s="52">
        <v>2021010382</v>
      </c>
      <c r="C73" s="52" t="s">
        <v>13</v>
      </c>
      <c r="D73" s="52"/>
      <c r="E73" s="52">
        <v>81</v>
      </c>
      <c r="F73" s="52">
        <v>61</v>
      </c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1">
        <f t="shared" si="0"/>
        <v>4</v>
      </c>
      <c r="X73" s="54">
        <v>284</v>
      </c>
      <c r="Y73" s="57">
        <f t="shared" si="1"/>
        <v>71</v>
      </c>
      <c r="Z73" s="54"/>
      <c r="AA73" s="54"/>
      <c r="AB73" s="54"/>
      <c r="AC73" s="54"/>
      <c r="AD73" s="54"/>
      <c r="AE73" s="54"/>
      <c r="AF73" s="54"/>
      <c r="AG73" s="54"/>
      <c r="AH73" s="54"/>
      <c r="AI73" s="54"/>
      <c r="AJ73" s="54"/>
      <c r="AK73" s="54"/>
      <c r="AL73" s="54"/>
      <c r="AM73" s="54"/>
      <c r="AN73" s="54"/>
      <c r="AO73" s="54"/>
      <c r="AP73" s="54"/>
      <c r="AQ73" s="54"/>
    </row>
    <row r="74" spans="1:43">
      <c r="A74" s="52" t="s">
        <v>114</v>
      </c>
      <c r="B74" s="52">
        <v>2021010387</v>
      </c>
      <c r="C74" s="52" t="s">
        <v>15</v>
      </c>
      <c r="D74" s="52"/>
      <c r="E74" s="52">
        <v>88</v>
      </c>
      <c r="F74" s="52">
        <v>68</v>
      </c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1">
        <f t="shared" si="0"/>
        <v>4</v>
      </c>
      <c r="X74" s="54">
        <v>312</v>
      </c>
      <c r="Y74" s="57">
        <f t="shared" si="1"/>
        <v>78</v>
      </c>
      <c r="Z74" s="54"/>
      <c r="AA74" s="54"/>
      <c r="AB74" s="54"/>
      <c r="AC74" s="54"/>
      <c r="AD74" s="54"/>
      <c r="AE74" s="54"/>
      <c r="AF74" s="54"/>
      <c r="AG74" s="54"/>
      <c r="AH74" s="54"/>
      <c r="AI74" s="54"/>
      <c r="AJ74" s="54"/>
      <c r="AK74" s="54"/>
      <c r="AL74" s="54"/>
      <c r="AM74" s="54"/>
      <c r="AN74" s="54"/>
      <c r="AO74" s="54"/>
      <c r="AP74" s="54"/>
      <c r="AQ74" s="54"/>
    </row>
    <row r="75" spans="1:43">
      <c r="A75" s="52" t="s">
        <v>114</v>
      </c>
      <c r="B75" s="52">
        <v>2021010389</v>
      </c>
      <c r="C75" s="52" t="s">
        <v>17</v>
      </c>
      <c r="D75" s="52"/>
      <c r="E75" s="52">
        <v>85</v>
      </c>
      <c r="F75" s="52">
        <v>60</v>
      </c>
      <c r="G75" s="52">
        <v>70</v>
      </c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1">
        <f t="shared" si="0"/>
        <v>6</v>
      </c>
      <c r="X75" s="54">
        <v>430</v>
      </c>
      <c r="Y75" s="57">
        <f t="shared" si="1"/>
        <v>71.666666666666671</v>
      </c>
      <c r="Z75" s="54"/>
      <c r="AA75" s="54"/>
      <c r="AB75" s="54"/>
      <c r="AC75" s="54"/>
      <c r="AD75" s="54"/>
      <c r="AE75" s="54"/>
      <c r="AF75" s="54"/>
      <c r="AG75" s="54"/>
      <c r="AH75" s="54"/>
      <c r="AI75" s="54"/>
      <c r="AJ75" s="54"/>
      <c r="AK75" s="54"/>
      <c r="AL75" s="54"/>
      <c r="AM75" s="54"/>
      <c r="AN75" s="54"/>
      <c r="AO75" s="54"/>
      <c r="AP75" s="54"/>
      <c r="AQ75" s="54"/>
    </row>
    <row r="76" spans="1:43">
      <c r="A76" s="52" t="s">
        <v>114</v>
      </c>
      <c r="B76" s="52">
        <v>2021010392</v>
      </c>
      <c r="C76" s="52" t="s">
        <v>19</v>
      </c>
      <c r="D76" s="52"/>
      <c r="E76" s="52"/>
      <c r="F76" s="52"/>
      <c r="G76" s="52">
        <v>60</v>
      </c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>
        <v>90</v>
      </c>
      <c r="U76" s="52"/>
      <c r="V76" s="52"/>
      <c r="W76" s="51">
        <f t="shared" si="0"/>
        <v>4</v>
      </c>
      <c r="X76" s="54">
        <v>300</v>
      </c>
      <c r="Y76" s="57">
        <f t="shared" si="1"/>
        <v>75</v>
      </c>
      <c r="Z76" s="54"/>
      <c r="AA76" s="54"/>
      <c r="AB76" s="54"/>
      <c r="AC76" s="54"/>
      <c r="AD76" s="54"/>
      <c r="AE76" s="54"/>
      <c r="AF76" s="54"/>
      <c r="AG76" s="54"/>
      <c r="AH76" s="54"/>
      <c r="AI76" s="54"/>
      <c r="AJ76" s="54"/>
      <c r="AK76" s="54"/>
      <c r="AL76" s="54"/>
      <c r="AM76" s="54"/>
      <c r="AN76" s="54"/>
      <c r="AO76" s="54"/>
      <c r="AP76" s="54"/>
      <c r="AQ76" s="54"/>
    </row>
    <row r="77" spans="1:43">
      <c r="A77" s="52" t="s">
        <v>114</v>
      </c>
      <c r="B77" s="52">
        <v>2021010393</v>
      </c>
      <c r="C77" s="52" t="s">
        <v>21</v>
      </c>
      <c r="D77" s="52"/>
      <c r="E77" s="52"/>
      <c r="F77" s="52">
        <v>61</v>
      </c>
      <c r="G77" s="52">
        <v>69</v>
      </c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1">
        <f t="shared" si="0"/>
        <v>4</v>
      </c>
      <c r="X77" s="54">
        <v>260</v>
      </c>
      <c r="Y77" s="57">
        <f t="shared" si="1"/>
        <v>65</v>
      </c>
      <c r="Z77" s="54"/>
      <c r="AA77" s="54"/>
      <c r="AB77" s="54"/>
      <c r="AC77" s="54"/>
      <c r="AD77" s="54"/>
      <c r="AE77" s="54"/>
      <c r="AF77" s="54"/>
      <c r="AG77" s="54"/>
      <c r="AH77" s="54"/>
      <c r="AI77" s="54"/>
      <c r="AJ77" s="54"/>
      <c r="AK77" s="54"/>
      <c r="AL77" s="54"/>
      <c r="AM77" s="54"/>
      <c r="AN77" s="54"/>
      <c r="AO77" s="54"/>
      <c r="AP77" s="54"/>
      <c r="AQ77" s="54"/>
    </row>
    <row r="78" spans="1:43">
      <c r="A78" s="52" t="s">
        <v>114</v>
      </c>
      <c r="B78" s="52">
        <v>2021010428</v>
      </c>
      <c r="C78" s="52" t="s">
        <v>23</v>
      </c>
      <c r="D78" s="52"/>
      <c r="E78" s="52">
        <v>88</v>
      </c>
      <c r="F78" s="52">
        <v>75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1">
        <f t="shared" si="0"/>
        <v>4</v>
      </c>
      <c r="X78" s="54">
        <v>326</v>
      </c>
      <c r="Y78" s="57">
        <f t="shared" si="1"/>
        <v>81.5</v>
      </c>
      <c r="Z78" s="54"/>
      <c r="AA78" s="54"/>
      <c r="AB78" s="54"/>
      <c r="AC78" s="54"/>
      <c r="AD78" s="54"/>
      <c r="AE78" s="54"/>
      <c r="AF78" s="54"/>
      <c r="AG78" s="54"/>
      <c r="AH78" s="54"/>
      <c r="AI78" s="54"/>
      <c r="AJ78" s="54"/>
      <c r="AK78" s="54"/>
      <c r="AL78" s="54"/>
      <c r="AM78" s="54"/>
      <c r="AN78" s="54"/>
      <c r="AO78" s="54"/>
      <c r="AP78" s="54"/>
      <c r="AQ78" s="54"/>
    </row>
    <row r="79" spans="1:43">
      <c r="A79" s="52" t="s">
        <v>114</v>
      </c>
      <c r="B79" s="52">
        <v>2021010431</v>
      </c>
      <c r="C79" s="52" t="s">
        <v>25</v>
      </c>
      <c r="D79" s="52"/>
      <c r="E79" s="52">
        <v>90</v>
      </c>
      <c r="F79" s="52"/>
      <c r="G79" s="52">
        <v>76</v>
      </c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>
        <v>86</v>
      </c>
      <c r="W79" s="51">
        <f t="shared" si="0"/>
        <v>6</v>
      </c>
      <c r="X79" s="54">
        <v>504</v>
      </c>
      <c r="Y79" s="57">
        <f t="shared" si="1"/>
        <v>84</v>
      </c>
      <c r="Z79" s="54"/>
      <c r="AA79" s="54"/>
      <c r="AB79" s="54"/>
      <c r="AC79" s="54"/>
      <c r="AD79" s="54"/>
      <c r="AE79" s="54"/>
      <c r="AF79" s="54"/>
      <c r="AG79" s="54"/>
      <c r="AH79" s="54"/>
      <c r="AI79" s="54"/>
      <c r="AJ79" s="54"/>
      <c r="AK79" s="54"/>
      <c r="AL79" s="54"/>
      <c r="AM79" s="54"/>
      <c r="AN79" s="54"/>
      <c r="AO79" s="54"/>
      <c r="AP79" s="54"/>
      <c r="AQ79" s="54"/>
    </row>
    <row r="80" spans="1:43">
      <c r="A80" s="52" t="s">
        <v>114</v>
      </c>
      <c r="B80" s="52">
        <v>2021010432</v>
      </c>
      <c r="C80" s="52" t="s">
        <v>27</v>
      </c>
      <c r="D80" s="52"/>
      <c r="E80" s="52"/>
      <c r="F80" s="52">
        <v>60</v>
      </c>
      <c r="G80" s="52">
        <v>74</v>
      </c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1">
        <f t="shared" si="0"/>
        <v>4</v>
      </c>
      <c r="X80" s="54">
        <v>268</v>
      </c>
      <c r="Y80" s="57">
        <f t="shared" si="1"/>
        <v>67</v>
      </c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</row>
    <row r="81" spans="1:43">
      <c r="A81" s="52" t="s">
        <v>114</v>
      </c>
      <c r="B81" s="52">
        <v>2021010433</v>
      </c>
      <c r="C81" s="52" t="s">
        <v>29</v>
      </c>
      <c r="D81" s="52"/>
      <c r="E81" s="52"/>
      <c r="F81" s="52">
        <v>65</v>
      </c>
      <c r="G81" s="52">
        <v>67</v>
      </c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1">
        <f t="shared" si="0"/>
        <v>4</v>
      </c>
      <c r="X81" s="54">
        <v>264</v>
      </c>
      <c r="Y81" s="57">
        <f t="shared" si="1"/>
        <v>66</v>
      </c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</row>
    <row r="82" spans="1:43">
      <c r="A82" s="52" t="s">
        <v>114</v>
      </c>
      <c r="B82" s="52">
        <v>2021010442</v>
      </c>
      <c r="C82" s="52" t="s">
        <v>31</v>
      </c>
      <c r="D82" s="52"/>
      <c r="E82" s="52"/>
      <c r="F82" s="52">
        <v>80</v>
      </c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>
        <v>93</v>
      </c>
      <c r="W82" s="51">
        <f t="shared" si="0"/>
        <v>4</v>
      </c>
      <c r="X82" s="54">
        <v>346</v>
      </c>
      <c r="Y82" s="57">
        <f t="shared" si="1"/>
        <v>86.5</v>
      </c>
      <c r="Z82" s="54"/>
      <c r="AA82" s="54"/>
      <c r="AB82" s="54"/>
      <c r="AC82" s="54"/>
      <c r="AD82" s="54"/>
      <c r="AE82" s="54"/>
      <c r="AF82" s="54"/>
      <c r="AG82" s="54"/>
      <c r="AH82" s="54"/>
      <c r="AI82" s="54"/>
      <c r="AJ82" s="54"/>
      <c r="AK82" s="54"/>
      <c r="AL82" s="54"/>
      <c r="AM82" s="54"/>
      <c r="AN82" s="54"/>
      <c r="AO82" s="54"/>
      <c r="AP82" s="54"/>
      <c r="AQ82" s="54"/>
    </row>
    <row r="83" spans="1:43">
      <c r="A83" s="52" t="s">
        <v>114</v>
      </c>
      <c r="B83" s="52">
        <v>2021010443</v>
      </c>
      <c r="C83" s="52" t="s">
        <v>33</v>
      </c>
      <c r="D83" s="52"/>
      <c r="E83" s="52">
        <v>78</v>
      </c>
      <c r="F83" s="52">
        <v>61</v>
      </c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>
        <v>85</v>
      </c>
      <c r="W83" s="51">
        <f t="shared" si="0"/>
        <v>6</v>
      </c>
      <c r="X83" s="54">
        <v>448</v>
      </c>
      <c r="Y83" s="57">
        <f t="shared" si="1"/>
        <v>74.666666666666671</v>
      </c>
      <c r="Z83" s="54"/>
      <c r="AA83" s="54"/>
      <c r="AB83" s="54"/>
      <c r="AC83" s="54"/>
      <c r="AD83" s="54"/>
      <c r="AE83" s="54"/>
      <c r="AF83" s="54"/>
      <c r="AG83" s="54"/>
      <c r="AH83" s="54"/>
      <c r="AI83" s="54"/>
      <c r="AJ83" s="54"/>
      <c r="AK83" s="54"/>
      <c r="AL83" s="54"/>
      <c r="AM83" s="54"/>
      <c r="AN83" s="54"/>
      <c r="AO83" s="54"/>
      <c r="AP83" s="54"/>
      <c r="AQ83" s="54"/>
    </row>
    <row r="84" spans="1:43">
      <c r="A84" s="52" t="s">
        <v>114</v>
      </c>
      <c r="B84" s="52">
        <v>2021010445</v>
      </c>
      <c r="C84" s="52" t="s">
        <v>35</v>
      </c>
      <c r="D84" s="52"/>
      <c r="E84" s="52"/>
      <c r="F84" s="52">
        <v>72</v>
      </c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>
        <v>81</v>
      </c>
      <c r="W84" s="51">
        <f t="shared" si="0"/>
        <v>4</v>
      </c>
      <c r="X84" s="54">
        <v>306</v>
      </c>
      <c r="Y84" s="57">
        <f t="shared" si="1"/>
        <v>76.5</v>
      </c>
      <c r="Z84" s="54"/>
      <c r="AA84" s="54"/>
      <c r="AB84" s="54"/>
      <c r="AC84" s="54"/>
      <c r="AD84" s="54"/>
      <c r="AE84" s="54"/>
      <c r="AF84" s="54"/>
      <c r="AG84" s="54"/>
      <c r="AH84" s="54"/>
      <c r="AI84" s="54"/>
      <c r="AJ84" s="54"/>
      <c r="AK84" s="54"/>
      <c r="AL84" s="54"/>
      <c r="AM84" s="54"/>
      <c r="AN84" s="54"/>
      <c r="AO84" s="54"/>
      <c r="AP84" s="54"/>
      <c r="AQ84" s="54"/>
    </row>
    <row r="85" spans="1:43">
      <c r="A85" s="52" t="s">
        <v>114</v>
      </c>
      <c r="B85" s="52">
        <v>2021010457</v>
      </c>
      <c r="C85" s="52" t="s">
        <v>37</v>
      </c>
      <c r="D85" s="52"/>
      <c r="E85" s="52"/>
      <c r="F85" s="52"/>
      <c r="G85" s="52">
        <v>90</v>
      </c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1">
        <f t="shared" si="0"/>
        <v>2</v>
      </c>
      <c r="X85" s="54">
        <v>180</v>
      </c>
      <c r="Y85" s="57">
        <f t="shared" si="1"/>
        <v>90</v>
      </c>
      <c r="Z85" s="54"/>
      <c r="AA85" s="54"/>
      <c r="AB85" s="54"/>
      <c r="AC85" s="54"/>
      <c r="AD85" s="54"/>
      <c r="AE85" s="54"/>
      <c r="AF85" s="54"/>
      <c r="AG85" s="54"/>
      <c r="AH85" s="54"/>
      <c r="AI85" s="54"/>
      <c r="AJ85" s="54"/>
      <c r="AK85" s="54"/>
      <c r="AL85" s="54"/>
      <c r="AM85" s="54"/>
      <c r="AN85" s="54"/>
      <c r="AO85" s="54"/>
      <c r="AP85" s="54"/>
      <c r="AQ85" s="54"/>
    </row>
    <row r="86" spans="1:43">
      <c r="A86" s="52" t="s">
        <v>114</v>
      </c>
      <c r="B86" s="52">
        <v>2021010465</v>
      </c>
      <c r="C86" s="52" t="s">
        <v>39</v>
      </c>
      <c r="D86" s="52"/>
      <c r="E86" s="52">
        <v>87</v>
      </c>
      <c r="F86" s="52"/>
      <c r="G86" s="52">
        <v>92</v>
      </c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1">
        <f t="shared" si="0"/>
        <v>4</v>
      </c>
      <c r="X86" s="54">
        <v>358</v>
      </c>
      <c r="Y86" s="57">
        <f t="shared" si="1"/>
        <v>89.5</v>
      </c>
      <c r="Z86" s="54"/>
      <c r="AA86" s="54"/>
      <c r="AB86" s="54"/>
      <c r="AC86" s="54"/>
      <c r="AD86" s="54"/>
      <c r="AE86" s="54"/>
      <c r="AF86" s="54"/>
      <c r="AG86" s="54"/>
      <c r="AH86" s="54"/>
      <c r="AI86" s="54"/>
      <c r="AJ86" s="54"/>
      <c r="AK86" s="54"/>
      <c r="AL86" s="54"/>
      <c r="AM86" s="54"/>
      <c r="AN86" s="54"/>
      <c r="AO86" s="54"/>
      <c r="AP86" s="54"/>
      <c r="AQ86" s="54"/>
    </row>
    <row r="87" spans="1:43">
      <c r="A87" s="52" t="s">
        <v>114</v>
      </c>
      <c r="B87" s="52">
        <v>2021010482</v>
      </c>
      <c r="C87" s="52" t="s">
        <v>41</v>
      </c>
      <c r="D87" s="52"/>
      <c r="E87" s="52"/>
      <c r="F87" s="52">
        <v>70</v>
      </c>
      <c r="G87" s="52">
        <v>83</v>
      </c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1">
        <f t="shared" si="0"/>
        <v>4</v>
      </c>
      <c r="X87" s="54">
        <v>306</v>
      </c>
      <c r="Y87" s="57">
        <f t="shared" si="1"/>
        <v>76.5</v>
      </c>
      <c r="Z87" s="54"/>
      <c r="AA87" s="54"/>
      <c r="AB87" s="54"/>
      <c r="AC87" s="54"/>
      <c r="AD87" s="54"/>
      <c r="AE87" s="54"/>
      <c r="AF87" s="54"/>
      <c r="AG87" s="54"/>
      <c r="AH87" s="54"/>
      <c r="AI87" s="54"/>
      <c r="AJ87" s="54"/>
      <c r="AK87" s="54"/>
      <c r="AL87" s="54"/>
      <c r="AM87" s="54"/>
      <c r="AN87" s="54"/>
      <c r="AO87" s="54"/>
      <c r="AP87" s="54"/>
      <c r="AQ87" s="54"/>
    </row>
    <row r="88" spans="1:43">
      <c r="A88" s="52" t="s">
        <v>114</v>
      </c>
      <c r="B88" s="52">
        <v>2021010493</v>
      </c>
      <c r="C88" s="52" t="s">
        <v>43</v>
      </c>
      <c r="D88" s="52"/>
      <c r="E88" s="52"/>
      <c r="F88" s="52">
        <v>64</v>
      </c>
      <c r="G88" s="52">
        <v>76</v>
      </c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1">
        <f t="shared" si="0"/>
        <v>4</v>
      </c>
      <c r="X88" s="54">
        <v>280</v>
      </c>
      <c r="Y88" s="57">
        <f t="shared" si="1"/>
        <v>70</v>
      </c>
      <c r="Z88" s="54"/>
      <c r="AA88" s="54"/>
      <c r="AB88" s="54"/>
      <c r="AC88" s="54"/>
      <c r="AD88" s="54"/>
      <c r="AE88" s="54"/>
      <c r="AF88" s="54"/>
      <c r="AG88" s="54"/>
      <c r="AH88" s="54"/>
      <c r="AI88" s="54"/>
      <c r="AJ88" s="54"/>
      <c r="AK88" s="54"/>
      <c r="AL88" s="54"/>
      <c r="AM88" s="54"/>
      <c r="AN88" s="54"/>
      <c r="AO88" s="54"/>
      <c r="AP88" s="54"/>
      <c r="AQ88" s="54"/>
    </row>
    <row r="89" spans="1:43">
      <c r="A89" s="52" t="s">
        <v>114</v>
      </c>
      <c r="B89" s="52">
        <v>2021010494</v>
      </c>
      <c r="C89" s="52" t="s">
        <v>45</v>
      </c>
      <c r="D89" s="52"/>
      <c r="E89" s="52"/>
      <c r="F89" s="52"/>
      <c r="G89" s="52">
        <v>70</v>
      </c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>
        <v>80</v>
      </c>
      <c r="W89" s="51">
        <f t="shared" si="0"/>
        <v>4</v>
      </c>
      <c r="X89" s="54">
        <v>300</v>
      </c>
      <c r="Y89" s="57">
        <f t="shared" si="1"/>
        <v>75</v>
      </c>
      <c r="Z89" s="54"/>
      <c r="AA89" s="54"/>
      <c r="AB89" s="54"/>
      <c r="AC89" s="54"/>
      <c r="AD89" s="54"/>
      <c r="AE89" s="54"/>
      <c r="AF89" s="54"/>
      <c r="AG89" s="54"/>
      <c r="AH89" s="54"/>
      <c r="AI89" s="54"/>
      <c r="AJ89" s="54"/>
      <c r="AK89" s="54"/>
      <c r="AL89" s="54"/>
      <c r="AM89" s="54"/>
      <c r="AN89" s="54"/>
      <c r="AO89" s="54"/>
      <c r="AP89" s="54"/>
      <c r="AQ89" s="54"/>
    </row>
    <row r="90" spans="1:43">
      <c r="A90" s="52" t="s">
        <v>114</v>
      </c>
      <c r="B90" s="52">
        <v>2021010496</v>
      </c>
      <c r="C90" s="52" t="s">
        <v>47</v>
      </c>
      <c r="D90" s="52"/>
      <c r="E90" s="52"/>
      <c r="F90" s="52">
        <v>75</v>
      </c>
      <c r="G90" s="52">
        <v>86</v>
      </c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1">
        <f t="shared" si="0"/>
        <v>4</v>
      </c>
      <c r="X90" s="54">
        <v>322</v>
      </c>
      <c r="Y90" s="57">
        <f t="shared" si="1"/>
        <v>80.5</v>
      </c>
      <c r="Z90" s="54"/>
      <c r="AA90" s="54"/>
      <c r="AB90" s="54"/>
      <c r="AC90" s="54"/>
      <c r="AD90" s="54"/>
      <c r="AE90" s="54"/>
      <c r="AF90" s="54"/>
      <c r="AG90" s="54"/>
      <c r="AH90" s="54"/>
      <c r="AI90" s="54"/>
      <c r="AJ90" s="54"/>
      <c r="AK90" s="54"/>
      <c r="AL90" s="54"/>
      <c r="AM90" s="54"/>
      <c r="AN90" s="54"/>
      <c r="AO90" s="54"/>
      <c r="AP90" s="54"/>
      <c r="AQ90" s="54"/>
    </row>
    <row r="91" spans="1:43">
      <c r="A91" s="52" t="s">
        <v>114</v>
      </c>
      <c r="B91" s="52">
        <v>2021010498</v>
      </c>
      <c r="C91" s="52" t="s">
        <v>49</v>
      </c>
      <c r="D91" s="52"/>
      <c r="E91" s="52"/>
      <c r="F91" s="52"/>
      <c r="G91" s="52">
        <v>64</v>
      </c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1">
        <f t="shared" si="0"/>
        <v>2</v>
      </c>
      <c r="X91" s="54">
        <v>128</v>
      </c>
      <c r="Y91" s="57">
        <f t="shared" si="1"/>
        <v>64</v>
      </c>
      <c r="Z91" s="54"/>
      <c r="AA91" s="54"/>
      <c r="AB91" s="54"/>
      <c r="AC91" s="54"/>
      <c r="AD91" s="54"/>
      <c r="AE91" s="54"/>
      <c r="AF91" s="54"/>
      <c r="AG91" s="54"/>
      <c r="AH91" s="54"/>
      <c r="AI91" s="54"/>
      <c r="AJ91" s="54"/>
      <c r="AK91" s="54"/>
      <c r="AL91" s="54"/>
      <c r="AM91" s="54"/>
      <c r="AN91" s="54"/>
      <c r="AO91" s="54"/>
      <c r="AP91" s="54"/>
      <c r="AQ91" s="54"/>
    </row>
    <row r="92" spans="1:43">
      <c r="A92" s="52" t="s">
        <v>114</v>
      </c>
      <c r="B92" s="52">
        <v>2021010513</v>
      </c>
      <c r="C92" s="52" t="s">
        <v>51</v>
      </c>
      <c r="D92" s="52"/>
      <c r="E92" s="52">
        <v>76</v>
      </c>
      <c r="F92" s="52">
        <v>56</v>
      </c>
      <c r="G92" s="52">
        <v>60</v>
      </c>
      <c r="H92" s="52"/>
      <c r="I92" s="52"/>
      <c r="J92" s="52"/>
      <c r="K92" s="52"/>
      <c r="L92" s="52"/>
      <c r="M92" s="52"/>
      <c r="N92" s="52">
        <v>63</v>
      </c>
      <c r="O92" s="52"/>
      <c r="P92" s="52"/>
      <c r="Q92" s="52"/>
      <c r="R92" s="52"/>
      <c r="S92" s="52"/>
      <c r="T92" s="52"/>
      <c r="U92" s="52"/>
      <c r="V92" s="52">
        <v>90</v>
      </c>
      <c r="W92" s="51">
        <f t="shared" si="0"/>
        <v>10</v>
      </c>
      <c r="X92" s="54">
        <v>690</v>
      </c>
      <c r="Y92" s="57">
        <f t="shared" si="1"/>
        <v>69</v>
      </c>
      <c r="Z92" s="54"/>
      <c r="AA92" s="54"/>
      <c r="AB92" s="54"/>
      <c r="AC92" s="54"/>
      <c r="AD92" s="54"/>
      <c r="AE92" s="54"/>
      <c r="AF92" s="54"/>
      <c r="AG92" s="54"/>
      <c r="AH92" s="54"/>
      <c r="AI92" s="54"/>
      <c r="AJ92" s="54"/>
      <c r="AK92" s="54"/>
      <c r="AL92" s="54"/>
      <c r="AM92" s="54"/>
      <c r="AN92" s="54"/>
      <c r="AO92" s="54"/>
      <c r="AP92" s="54"/>
      <c r="AQ92" s="54"/>
    </row>
    <row r="93" spans="1:43">
      <c r="A93" s="52" t="s">
        <v>114</v>
      </c>
      <c r="B93" s="52">
        <v>2021010514</v>
      </c>
      <c r="C93" s="52" t="s">
        <v>53</v>
      </c>
      <c r="D93" s="52"/>
      <c r="E93" s="52"/>
      <c r="F93" s="52">
        <v>71</v>
      </c>
      <c r="G93" s="52">
        <v>85</v>
      </c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>
        <v>90</v>
      </c>
      <c r="W93" s="51">
        <f t="shared" si="0"/>
        <v>6</v>
      </c>
      <c r="X93" s="54">
        <v>492</v>
      </c>
      <c r="Y93" s="57">
        <f t="shared" si="1"/>
        <v>82</v>
      </c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</row>
    <row r="94" spans="1:43">
      <c r="A94" s="52" t="s">
        <v>114</v>
      </c>
      <c r="B94" s="52">
        <v>2021010515</v>
      </c>
      <c r="C94" s="52" t="s">
        <v>55</v>
      </c>
      <c r="D94" s="52"/>
      <c r="E94" s="52"/>
      <c r="F94" s="52">
        <v>61</v>
      </c>
      <c r="G94" s="52">
        <v>64</v>
      </c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>
        <v>86</v>
      </c>
      <c r="W94" s="51">
        <f t="shared" si="0"/>
        <v>6</v>
      </c>
      <c r="X94" s="54">
        <v>422</v>
      </c>
      <c r="Y94" s="57">
        <f t="shared" si="1"/>
        <v>70.333333333333329</v>
      </c>
      <c r="Z94" s="54"/>
      <c r="AA94" s="54"/>
      <c r="AB94" s="54"/>
      <c r="AC94" s="54"/>
      <c r="AD94" s="54"/>
      <c r="AE94" s="54"/>
      <c r="AF94" s="54"/>
      <c r="AG94" s="54"/>
      <c r="AH94" s="54"/>
      <c r="AI94" s="54"/>
      <c r="AJ94" s="54"/>
      <c r="AK94" s="54"/>
      <c r="AL94" s="54"/>
      <c r="AM94" s="54"/>
      <c r="AN94" s="54"/>
      <c r="AO94" s="54"/>
      <c r="AP94" s="54"/>
      <c r="AQ94" s="54"/>
    </row>
    <row r="95" spans="1:43">
      <c r="A95" s="52" t="s">
        <v>115</v>
      </c>
      <c r="B95" s="52">
        <v>2021010395</v>
      </c>
      <c r="C95" s="52" t="s">
        <v>57</v>
      </c>
      <c r="D95" s="52"/>
      <c r="E95" s="52"/>
      <c r="F95" s="52"/>
      <c r="G95" s="52">
        <v>94</v>
      </c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1">
        <f t="shared" si="0"/>
        <v>2</v>
      </c>
      <c r="X95" s="54">
        <v>188</v>
      </c>
      <c r="Y95" s="57">
        <f t="shared" si="1"/>
        <v>94</v>
      </c>
      <c r="Z95" s="54"/>
      <c r="AA95" s="54"/>
      <c r="AB95" s="54"/>
      <c r="AC95" s="54"/>
      <c r="AD95" s="54"/>
      <c r="AE95" s="54"/>
      <c r="AF95" s="54"/>
      <c r="AG95" s="54"/>
      <c r="AH95" s="54"/>
      <c r="AI95" s="54"/>
      <c r="AJ95" s="54"/>
      <c r="AK95" s="54"/>
      <c r="AL95" s="54"/>
      <c r="AM95" s="54"/>
      <c r="AN95" s="54"/>
      <c r="AO95" s="54"/>
      <c r="AP95" s="54"/>
      <c r="AQ95" s="54"/>
    </row>
    <row r="96" spans="1:43">
      <c r="A96" s="52" t="s">
        <v>115</v>
      </c>
      <c r="B96" s="52">
        <v>2021010403</v>
      </c>
      <c r="C96" s="52" t="s">
        <v>59</v>
      </c>
      <c r="D96" s="52"/>
      <c r="E96" s="52"/>
      <c r="F96" s="52">
        <v>77</v>
      </c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1">
        <f t="shared" si="0"/>
        <v>2</v>
      </c>
      <c r="X96" s="54">
        <v>154</v>
      </c>
      <c r="Y96" s="57">
        <f t="shared" si="1"/>
        <v>77</v>
      </c>
      <c r="Z96" s="54"/>
      <c r="AA96" s="54"/>
      <c r="AB96" s="54"/>
      <c r="AC96" s="54"/>
      <c r="AD96" s="54"/>
      <c r="AE96" s="54"/>
      <c r="AF96" s="54"/>
      <c r="AG96" s="54"/>
      <c r="AH96" s="54"/>
      <c r="AI96" s="54"/>
      <c r="AJ96" s="54"/>
      <c r="AK96" s="54"/>
      <c r="AL96" s="54"/>
      <c r="AM96" s="54"/>
      <c r="AN96" s="54"/>
      <c r="AO96" s="54"/>
      <c r="AP96" s="54"/>
      <c r="AQ96" s="54"/>
    </row>
    <row r="97" spans="1:43">
      <c r="A97" s="52" t="s">
        <v>115</v>
      </c>
      <c r="B97" s="52">
        <v>2021010409</v>
      </c>
      <c r="C97" s="52" t="s">
        <v>61</v>
      </c>
      <c r="D97" s="52"/>
      <c r="E97" s="52"/>
      <c r="F97" s="52">
        <v>70</v>
      </c>
      <c r="G97" s="52">
        <v>64</v>
      </c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>
        <v>75</v>
      </c>
      <c r="V97" s="52">
        <v>72</v>
      </c>
      <c r="W97" s="51">
        <f t="shared" si="0"/>
        <v>7.5</v>
      </c>
      <c r="X97" s="54">
        <v>524.5</v>
      </c>
      <c r="Y97" s="57">
        <f t="shared" si="1"/>
        <v>69.933333333333337</v>
      </c>
      <c r="Z97" s="54"/>
      <c r="AA97" s="54"/>
      <c r="AB97" s="54"/>
      <c r="AC97" s="54"/>
      <c r="AD97" s="54"/>
      <c r="AE97" s="54"/>
      <c r="AF97" s="54"/>
      <c r="AG97" s="54"/>
      <c r="AH97" s="54"/>
      <c r="AI97" s="54"/>
      <c r="AJ97" s="54"/>
      <c r="AK97" s="54"/>
      <c r="AL97" s="54"/>
      <c r="AM97" s="54"/>
      <c r="AN97" s="54"/>
      <c r="AO97" s="54"/>
      <c r="AP97" s="54"/>
      <c r="AQ97" s="54"/>
    </row>
    <row r="98" spans="1:43">
      <c r="A98" s="52" t="s">
        <v>115</v>
      </c>
      <c r="B98" s="52">
        <v>2021010412</v>
      </c>
      <c r="C98" s="52" t="s">
        <v>63</v>
      </c>
      <c r="D98" s="52"/>
      <c r="E98" s="52"/>
      <c r="F98" s="52">
        <v>74</v>
      </c>
      <c r="G98" s="52">
        <v>79</v>
      </c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1">
        <f t="shared" si="0"/>
        <v>4</v>
      </c>
      <c r="X98" s="54">
        <v>306</v>
      </c>
      <c r="Y98" s="57">
        <f t="shared" si="1"/>
        <v>76.5</v>
      </c>
      <c r="Z98" s="54"/>
      <c r="AA98" s="54"/>
      <c r="AB98" s="54"/>
      <c r="AC98" s="54"/>
      <c r="AD98" s="54"/>
      <c r="AE98" s="54"/>
      <c r="AF98" s="54"/>
      <c r="AG98" s="54"/>
      <c r="AH98" s="54"/>
      <c r="AI98" s="54"/>
      <c r="AJ98" s="54"/>
      <c r="AK98" s="54"/>
      <c r="AL98" s="54"/>
      <c r="AM98" s="54"/>
      <c r="AN98" s="54"/>
      <c r="AO98" s="54"/>
      <c r="AP98" s="54"/>
      <c r="AQ98" s="54"/>
    </row>
    <row r="99" spans="1:43">
      <c r="A99" s="52" t="s">
        <v>115</v>
      </c>
      <c r="B99" s="52">
        <v>2021010413</v>
      </c>
      <c r="C99" s="52" t="s">
        <v>65</v>
      </c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>
        <v>66</v>
      </c>
      <c r="W99" s="51">
        <f t="shared" si="0"/>
        <v>2</v>
      </c>
      <c r="X99" s="54">
        <v>132</v>
      </c>
      <c r="Y99" s="57">
        <f t="shared" si="1"/>
        <v>66</v>
      </c>
      <c r="Z99" s="54"/>
      <c r="AA99" s="54"/>
      <c r="AB99" s="54"/>
      <c r="AC99" s="54"/>
      <c r="AD99" s="54"/>
      <c r="AE99" s="54"/>
      <c r="AF99" s="54"/>
      <c r="AG99" s="54"/>
      <c r="AH99" s="54"/>
      <c r="AI99" s="54"/>
      <c r="AJ99" s="54"/>
      <c r="AK99" s="54"/>
      <c r="AL99" s="54"/>
      <c r="AM99" s="54"/>
      <c r="AN99" s="54"/>
      <c r="AO99" s="54"/>
      <c r="AP99" s="54"/>
      <c r="AQ99" s="54"/>
    </row>
    <row r="100" spans="1:43">
      <c r="A100" s="52" t="s">
        <v>115</v>
      </c>
      <c r="B100" s="52">
        <v>2021010419</v>
      </c>
      <c r="C100" s="52" t="s">
        <v>67</v>
      </c>
      <c r="D100" s="52"/>
      <c r="E100" s="52"/>
      <c r="F100" s="52">
        <v>27</v>
      </c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1">
        <f t="shared" si="0"/>
        <v>2</v>
      </c>
      <c r="X100" s="54">
        <v>54</v>
      </c>
      <c r="Y100" s="57">
        <f t="shared" si="1"/>
        <v>27</v>
      </c>
      <c r="Z100" s="54"/>
      <c r="AA100" s="54"/>
      <c r="AB100" s="54"/>
      <c r="AC100" s="54"/>
      <c r="AD100" s="54"/>
      <c r="AE100" s="54"/>
      <c r="AF100" s="54"/>
      <c r="AG100" s="54"/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</row>
    <row r="101" spans="1:43">
      <c r="A101" s="52" t="s">
        <v>115</v>
      </c>
      <c r="B101" s="52">
        <v>2021010426</v>
      </c>
      <c r="C101" s="52" t="s">
        <v>69</v>
      </c>
      <c r="D101" s="52"/>
      <c r="E101" s="52"/>
      <c r="F101" s="52">
        <v>79</v>
      </c>
      <c r="G101" s="52">
        <v>65</v>
      </c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>
        <v>60</v>
      </c>
      <c r="W101" s="51">
        <f t="shared" si="0"/>
        <v>6</v>
      </c>
      <c r="X101" s="54">
        <v>408</v>
      </c>
      <c r="Y101" s="57">
        <f t="shared" si="1"/>
        <v>68</v>
      </c>
      <c r="Z101" s="54"/>
      <c r="AA101" s="54"/>
      <c r="AB101" s="54"/>
      <c r="AC101" s="54"/>
      <c r="AD101" s="54"/>
      <c r="AE101" s="54"/>
      <c r="AF101" s="54"/>
      <c r="AG101" s="54"/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</row>
    <row r="102" spans="1:43">
      <c r="A102" s="52" t="s">
        <v>115</v>
      </c>
      <c r="B102" s="52">
        <v>2021010427</v>
      </c>
      <c r="C102" s="52" t="s">
        <v>71</v>
      </c>
      <c r="D102" s="52"/>
      <c r="E102" s="52">
        <v>85</v>
      </c>
      <c r="F102" s="52">
        <v>70</v>
      </c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1">
        <f t="shared" si="0"/>
        <v>4</v>
      </c>
      <c r="X102" s="54">
        <v>310</v>
      </c>
      <c r="Y102" s="57">
        <f t="shared" si="1"/>
        <v>77.5</v>
      </c>
      <c r="Z102" s="54"/>
      <c r="AA102" s="54"/>
      <c r="AB102" s="54"/>
      <c r="AC102" s="54"/>
      <c r="AD102" s="54"/>
      <c r="AE102" s="54"/>
      <c r="AF102" s="54"/>
      <c r="AG102" s="54"/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</row>
    <row r="103" spans="1:43">
      <c r="A103" s="52" t="s">
        <v>115</v>
      </c>
      <c r="B103" s="52">
        <v>2021010439</v>
      </c>
      <c r="C103" s="52" t="s">
        <v>73</v>
      </c>
      <c r="D103" s="52"/>
      <c r="E103" s="52"/>
      <c r="F103" s="52">
        <v>65</v>
      </c>
      <c r="G103" s="52"/>
      <c r="H103" s="52"/>
      <c r="I103" s="52"/>
      <c r="J103" s="52">
        <v>84</v>
      </c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1">
        <f t="shared" si="0"/>
        <v>4</v>
      </c>
      <c r="X103" s="54">
        <v>298</v>
      </c>
      <c r="Y103" s="57">
        <f t="shared" si="1"/>
        <v>74.5</v>
      </c>
      <c r="Z103" s="54"/>
      <c r="AA103" s="54"/>
      <c r="AB103" s="54"/>
      <c r="AC103" s="54"/>
      <c r="AD103" s="54"/>
      <c r="AE103" s="54"/>
      <c r="AF103" s="54"/>
      <c r="AG103" s="54"/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</row>
    <row r="104" spans="1:43">
      <c r="A104" s="52" t="s">
        <v>115</v>
      </c>
      <c r="B104" s="52">
        <v>2021010450</v>
      </c>
      <c r="C104" s="52" t="s">
        <v>75</v>
      </c>
      <c r="D104" s="52"/>
      <c r="E104" s="52"/>
      <c r="F104" s="52"/>
      <c r="G104" s="52">
        <v>71</v>
      </c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>
        <v>80</v>
      </c>
      <c r="W104" s="51">
        <f t="shared" si="0"/>
        <v>4</v>
      </c>
      <c r="X104" s="54">
        <v>302</v>
      </c>
      <c r="Y104" s="57">
        <f t="shared" si="1"/>
        <v>75.5</v>
      </c>
      <c r="Z104" s="54"/>
      <c r="AA104" s="54"/>
      <c r="AB104" s="54"/>
      <c r="AC104" s="54"/>
      <c r="AD104" s="54"/>
      <c r="AE104" s="54"/>
      <c r="AF104" s="54"/>
      <c r="AG104" s="54"/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</row>
    <row r="105" spans="1:43">
      <c r="A105" s="52" t="s">
        <v>115</v>
      </c>
      <c r="B105" s="52">
        <v>2021010461</v>
      </c>
      <c r="C105" s="52" t="s">
        <v>77</v>
      </c>
      <c r="D105" s="52"/>
      <c r="E105" s="52"/>
      <c r="F105" s="52">
        <v>81</v>
      </c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>
        <v>83</v>
      </c>
      <c r="W105" s="51">
        <f t="shared" si="0"/>
        <v>4</v>
      </c>
      <c r="X105" s="54">
        <v>328</v>
      </c>
      <c r="Y105" s="57">
        <f t="shared" si="1"/>
        <v>82</v>
      </c>
      <c r="Z105" s="54"/>
      <c r="AA105" s="54"/>
      <c r="AB105" s="54"/>
      <c r="AC105" s="54"/>
      <c r="AD105" s="54"/>
      <c r="AE105" s="54"/>
      <c r="AF105" s="54"/>
      <c r="AG105" s="54"/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</row>
    <row r="106" spans="1:43">
      <c r="A106" s="52" t="s">
        <v>115</v>
      </c>
      <c r="B106" s="52">
        <v>2021010462</v>
      </c>
      <c r="C106" s="52" t="s">
        <v>79</v>
      </c>
      <c r="D106" s="52"/>
      <c r="E106" s="52"/>
      <c r="F106" s="52">
        <v>87</v>
      </c>
      <c r="G106" s="52">
        <v>82</v>
      </c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1">
        <f t="shared" si="0"/>
        <v>4</v>
      </c>
      <c r="X106" s="54">
        <v>338</v>
      </c>
      <c r="Y106" s="57">
        <f t="shared" si="1"/>
        <v>84.5</v>
      </c>
      <c r="Z106" s="54"/>
      <c r="AA106" s="54"/>
      <c r="AB106" s="54"/>
      <c r="AC106" s="54"/>
      <c r="AD106" s="54"/>
      <c r="AE106" s="54"/>
      <c r="AF106" s="54"/>
      <c r="AG106" s="54"/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</row>
    <row r="107" spans="1:43">
      <c r="A107" s="52" t="s">
        <v>115</v>
      </c>
      <c r="B107" s="52">
        <v>2021010464</v>
      </c>
      <c r="C107" s="52" t="s">
        <v>81</v>
      </c>
      <c r="D107" s="52"/>
      <c r="E107" s="52"/>
      <c r="F107" s="52">
        <v>70</v>
      </c>
      <c r="G107" s="52">
        <v>73</v>
      </c>
      <c r="H107" s="52"/>
      <c r="I107" s="52"/>
      <c r="J107" s="52"/>
      <c r="K107" s="52"/>
      <c r="L107" s="52">
        <v>88</v>
      </c>
      <c r="M107" s="52">
        <v>83</v>
      </c>
      <c r="N107" s="52"/>
      <c r="O107" s="52"/>
      <c r="P107" s="52"/>
      <c r="Q107" s="52"/>
      <c r="R107" s="52"/>
      <c r="S107" s="52"/>
      <c r="T107" s="52"/>
      <c r="U107" s="52"/>
      <c r="V107" s="52">
        <v>77</v>
      </c>
      <c r="W107" s="51">
        <f t="shared" si="0"/>
        <v>10</v>
      </c>
      <c r="X107" s="54">
        <v>782</v>
      </c>
      <c r="Y107" s="57">
        <f t="shared" si="1"/>
        <v>78.2</v>
      </c>
      <c r="Z107" s="54"/>
      <c r="AA107" s="54"/>
      <c r="AB107" s="54"/>
      <c r="AC107" s="54"/>
      <c r="AD107" s="54"/>
      <c r="AE107" s="54"/>
      <c r="AF107" s="54"/>
      <c r="AG107" s="54"/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</row>
    <row r="108" spans="1:43">
      <c r="A108" s="52" t="s">
        <v>115</v>
      </c>
      <c r="B108" s="52">
        <v>2021010466</v>
      </c>
      <c r="C108" s="52" t="s">
        <v>83</v>
      </c>
      <c r="D108" s="52"/>
      <c r="E108" s="52"/>
      <c r="F108" s="52"/>
      <c r="G108" s="52">
        <v>86</v>
      </c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1">
        <f t="shared" si="0"/>
        <v>2</v>
      </c>
      <c r="X108" s="54">
        <v>172</v>
      </c>
      <c r="Y108" s="57">
        <f t="shared" si="1"/>
        <v>86</v>
      </c>
      <c r="Z108" s="54"/>
      <c r="AA108" s="54"/>
      <c r="AB108" s="54"/>
      <c r="AC108" s="54"/>
      <c r="AD108" s="54"/>
      <c r="AE108" s="54"/>
      <c r="AF108" s="54"/>
      <c r="AG108" s="54"/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</row>
    <row r="109" spans="1:43">
      <c r="A109" s="52" t="s">
        <v>115</v>
      </c>
      <c r="B109" s="52">
        <v>2021010467</v>
      </c>
      <c r="C109" s="52" t="s">
        <v>85</v>
      </c>
      <c r="D109" s="52"/>
      <c r="E109" s="52"/>
      <c r="F109" s="52">
        <v>88</v>
      </c>
      <c r="G109" s="52">
        <v>91</v>
      </c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>
        <v>90</v>
      </c>
      <c r="W109" s="51">
        <f t="shared" si="0"/>
        <v>6</v>
      </c>
      <c r="X109" s="54">
        <v>538</v>
      </c>
      <c r="Y109" s="57">
        <f t="shared" si="1"/>
        <v>89.666666666666671</v>
      </c>
      <c r="Z109" s="54"/>
      <c r="AA109" s="54"/>
      <c r="AB109" s="54"/>
      <c r="AC109" s="54"/>
      <c r="AD109" s="54"/>
      <c r="AE109" s="54"/>
      <c r="AF109" s="54"/>
      <c r="AG109" s="54"/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</row>
    <row r="110" spans="1:43">
      <c r="A110" s="52" t="s">
        <v>115</v>
      </c>
      <c r="B110" s="52">
        <v>2021010470</v>
      </c>
      <c r="C110" s="52" t="s">
        <v>87</v>
      </c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>
        <v>92</v>
      </c>
      <c r="W110" s="51">
        <f t="shared" si="0"/>
        <v>2</v>
      </c>
      <c r="X110" s="54">
        <v>184</v>
      </c>
      <c r="Y110" s="57">
        <f t="shared" si="1"/>
        <v>92</v>
      </c>
      <c r="Z110" s="54"/>
      <c r="AA110" s="54"/>
      <c r="AB110" s="54"/>
      <c r="AC110" s="54"/>
      <c r="AD110" s="54"/>
      <c r="AE110" s="54"/>
      <c r="AF110" s="54"/>
      <c r="AG110" s="54"/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</row>
    <row r="111" spans="1:43">
      <c r="A111" s="52" t="s">
        <v>115</v>
      </c>
      <c r="B111" s="52">
        <v>2021010471</v>
      </c>
      <c r="C111" s="52" t="s">
        <v>89</v>
      </c>
      <c r="D111" s="52"/>
      <c r="E111" s="52"/>
      <c r="F111" s="52">
        <v>81</v>
      </c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1">
        <f t="shared" si="0"/>
        <v>2</v>
      </c>
      <c r="X111" s="54">
        <v>162</v>
      </c>
      <c r="Y111" s="57">
        <f t="shared" si="1"/>
        <v>81</v>
      </c>
      <c r="Z111" s="54"/>
      <c r="AA111" s="54"/>
      <c r="AB111" s="54"/>
      <c r="AC111" s="54"/>
      <c r="AD111" s="54"/>
      <c r="AE111" s="54"/>
      <c r="AF111" s="54"/>
      <c r="AG111" s="54"/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</row>
    <row r="112" spans="1:43">
      <c r="A112" s="52" t="s">
        <v>115</v>
      </c>
      <c r="B112" s="52">
        <v>2021010475</v>
      </c>
      <c r="C112" s="52" t="s">
        <v>91</v>
      </c>
      <c r="D112" s="52"/>
      <c r="E112" s="52"/>
      <c r="F112" s="52">
        <v>69</v>
      </c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>
        <v>92</v>
      </c>
      <c r="W112" s="51">
        <f t="shared" si="0"/>
        <v>4</v>
      </c>
      <c r="X112" s="54">
        <v>322</v>
      </c>
      <c r="Y112" s="57">
        <f t="shared" si="1"/>
        <v>80.5</v>
      </c>
      <c r="Z112" s="54"/>
      <c r="AA112" s="54"/>
      <c r="AB112" s="54"/>
      <c r="AC112" s="54"/>
      <c r="AD112" s="54"/>
      <c r="AE112" s="54"/>
      <c r="AF112" s="54"/>
      <c r="AG112" s="54"/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</row>
    <row r="113" spans="1:43">
      <c r="A113" s="52" t="s">
        <v>115</v>
      </c>
      <c r="B113" s="52">
        <v>2021010476</v>
      </c>
      <c r="C113" s="52" t="s">
        <v>93</v>
      </c>
      <c r="D113" s="52"/>
      <c r="E113" s="52">
        <v>83</v>
      </c>
      <c r="F113" s="52">
        <v>67</v>
      </c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>
        <v>83</v>
      </c>
      <c r="W113" s="51">
        <f t="shared" si="0"/>
        <v>6</v>
      </c>
      <c r="X113" s="54">
        <v>466</v>
      </c>
      <c r="Y113" s="57">
        <f t="shared" si="1"/>
        <v>77.666666666666671</v>
      </c>
      <c r="Z113" s="54"/>
      <c r="AA113" s="54"/>
      <c r="AB113" s="54"/>
      <c r="AC113" s="54"/>
      <c r="AD113" s="54"/>
      <c r="AE113" s="54"/>
      <c r="AF113" s="54"/>
      <c r="AG113" s="54"/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</row>
    <row r="114" spans="1:43">
      <c r="A114" s="52" t="s">
        <v>115</v>
      </c>
      <c r="B114" s="52">
        <v>2021010477</v>
      </c>
      <c r="C114" s="52" t="s">
        <v>95</v>
      </c>
      <c r="D114" s="52"/>
      <c r="E114" s="52">
        <v>76</v>
      </c>
      <c r="F114" s="52">
        <v>77</v>
      </c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>
        <v>71</v>
      </c>
      <c r="W114" s="51">
        <f t="shared" si="0"/>
        <v>6</v>
      </c>
      <c r="X114" s="54">
        <v>448</v>
      </c>
      <c r="Y114" s="57">
        <f t="shared" si="1"/>
        <v>74.666666666666671</v>
      </c>
      <c r="Z114" s="54"/>
      <c r="AA114" s="54"/>
      <c r="AB114" s="54"/>
      <c r="AC114" s="54"/>
      <c r="AD114" s="54"/>
      <c r="AE114" s="54"/>
      <c r="AF114" s="54"/>
      <c r="AG114" s="54"/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</row>
    <row r="115" spans="1:43">
      <c r="A115" s="52" t="s">
        <v>115</v>
      </c>
      <c r="B115" s="52">
        <v>2021010478</v>
      </c>
      <c r="C115" s="52" t="s">
        <v>97</v>
      </c>
      <c r="D115" s="52"/>
      <c r="E115" s="52"/>
      <c r="F115" s="52">
        <v>62</v>
      </c>
      <c r="G115" s="52">
        <v>76</v>
      </c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1">
        <f t="shared" si="0"/>
        <v>4</v>
      </c>
      <c r="X115" s="54">
        <v>276</v>
      </c>
      <c r="Y115" s="57">
        <f t="shared" si="1"/>
        <v>69</v>
      </c>
      <c r="Z115" s="54"/>
      <c r="AA115" s="54"/>
      <c r="AB115" s="54"/>
      <c r="AC115" s="54"/>
      <c r="AD115" s="54"/>
      <c r="AE115" s="54"/>
      <c r="AF115" s="54"/>
      <c r="AG115" s="54"/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</row>
    <row r="116" spans="1:43">
      <c r="A116" s="52" t="s">
        <v>115</v>
      </c>
      <c r="B116" s="52">
        <v>2021010479</v>
      </c>
      <c r="C116" s="52" t="s">
        <v>99</v>
      </c>
      <c r="D116" s="52"/>
      <c r="E116" s="52"/>
      <c r="F116" s="52"/>
      <c r="G116" s="52">
        <v>63</v>
      </c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1">
        <f t="shared" si="0"/>
        <v>2</v>
      </c>
      <c r="X116" s="54">
        <v>126</v>
      </c>
      <c r="Y116" s="57">
        <f t="shared" si="1"/>
        <v>63</v>
      </c>
      <c r="Z116" s="54"/>
      <c r="AA116" s="54"/>
      <c r="AB116" s="54"/>
      <c r="AC116" s="54"/>
      <c r="AD116" s="54"/>
      <c r="AE116" s="54"/>
      <c r="AF116" s="54"/>
      <c r="AG116" s="54"/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</row>
    <row r="117" spans="1:43">
      <c r="A117" s="52" t="s">
        <v>115</v>
      </c>
      <c r="B117" s="52">
        <v>2021010486</v>
      </c>
      <c r="C117" s="52" t="s">
        <v>101</v>
      </c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>
        <v>97</v>
      </c>
      <c r="W117" s="51">
        <f t="shared" si="0"/>
        <v>2</v>
      </c>
      <c r="X117" s="54">
        <v>194</v>
      </c>
      <c r="Y117" s="57">
        <f t="shared" si="1"/>
        <v>97</v>
      </c>
      <c r="Z117" s="54"/>
      <c r="AA117" s="54"/>
      <c r="AB117" s="54"/>
      <c r="AC117" s="54"/>
      <c r="AD117" s="54"/>
      <c r="AE117" s="54"/>
      <c r="AF117" s="54"/>
      <c r="AG117" s="54"/>
      <c r="AH117" s="54"/>
      <c r="AI117" s="54"/>
      <c r="AJ117" s="54"/>
      <c r="AK117" s="54"/>
      <c r="AL117" s="54"/>
      <c r="AM117" s="54"/>
      <c r="AN117" s="54"/>
      <c r="AO117" s="54"/>
      <c r="AP117" s="54"/>
      <c r="AQ117" s="54"/>
    </row>
    <row r="118" spans="1:43">
      <c r="A118" s="52" t="s">
        <v>115</v>
      </c>
      <c r="B118" s="52">
        <v>2021010487</v>
      </c>
      <c r="C118" s="52" t="s">
        <v>103</v>
      </c>
      <c r="D118" s="52"/>
      <c r="E118" s="52">
        <v>82</v>
      </c>
      <c r="F118" s="52">
        <v>81</v>
      </c>
      <c r="G118" s="52"/>
      <c r="H118" s="52"/>
      <c r="I118" s="52"/>
      <c r="J118" s="52"/>
      <c r="K118" s="52"/>
      <c r="L118" s="52"/>
      <c r="M118" s="52"/>
      <c r="N118" s="52"/>
      <c r="O118" s="52">
        <v>77</v>
      </c>
      <c r="P118" s="52"/>
      <c r="Q118" s="52"/>
      <c r="R118" s="52"/>
      <c r="S118" s="52"/>
      <c r="T118" s="52"/>
      <c r="U118" s="52"/>
      <c r="V118" s="52">
        <v>80</v>
      </c>
      <c r="W118" s="51">
        <f t="shared" si="0"/>
        <v>8</v>
      </c>
      <c r="X118" s="54">
        <v>640</v>
      </c>
      <c r="Y118" s="57">
        <f t="shared" si="1"/>
        <v>80</v>
      </c>
      <c r="Z118" s="54"/>
      <c r="AA118" s="54"/>
      <c r="AB118" s="54"/>
      <c r="AC118" s="54"/>
      <c r="AD118" s="54"/>
      <c r="AE118" s="54"/>
      <c r="AF118" s="54"/>
      <c r="AG118" s="54"/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</row>
    <row r="119" spans="1:43">
      <c r="A119" s="52" t="s">
        <v>115</v>
      </c>
      <c r="B119" s="52">
        <v>2021010492</v>
      </c>
      <c r="C119" s="52" t="s">
        <v>105</v>
      </c>
      <c r="D119" s="52"/>
      <c r="E119" s="52"/>
      <c r="F119" s="52">
        <v>79</v>
      </c>
      <c r="G119" s="52">
        <v>91</v>
      </c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1">
        <f t="shared" si="0"/>
        <v>4</v>
      </c>
      <c r="X119" s="54">
        <v>340</v>
      </c>
      <c r="Y119" s="57">
        <f t="shared" si="1"/>
        <v>85</v>
      </c>
      <c r="Z119" s="54"/>
      <c r="AA119" s="54"/>
      <c r="AB119" s="54"/>
      <c r="AC119" s="54"/>
      <c r="AD119" s="54"/>
      <c r="AE119" s="54"/>
      <c r="AF119" s="54"/>
      <c r="AG119" s="54"/>
      <c r="AH119" s="54"/>
      <c r="AI119" s="54"/>
      <c r="AJ119" s="54"/>
      <c r="AK119" s="54"/>
      <c r="AL119" s="54"/>
      <c r="AM119" s="54"/>
      <c r="AN119" s="54"/>
      <c r="AO119" s="54"/>
      <c r="AP119" s="54"/>
      <c r="AQ119" s="54"/>
    </row>
    <row r="120" spans="1:43">
      <c r="A120" s="52" t="s">
        <v>115</v>
      </c>
      <c r="B120" s="52">
        <v>2021010501</v>
      </c>
      <c r="C120" s="52" t="s">
        <v>107</v>
      </c>
      <c r="D120" s="52"/>
      <c r="E120" s="52"/>
      <c r="F120" s="52"/>
      <c r="G120" s="52">
        <v>91</v>
      </c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1">
        <f t="shared" si="0"/>
        <v>2</v>
      </c>
      <c r="X120" s="54">
        <v>182</v>
      </c>
      <c r="Y120" s="57">
        <f t="shared" si="1"/>
        <v>91</v>
      </c>
      <c r="Z120" s="54"/>
      <c r="AA120" s="54"/>
      <c r="AB120" s="54"/>
      <c r="AC120" s="54"/>
      <c r="AD120" s="54"/>
      <c r="AE120" s="54"/>
      <c r="AF120" s="54"/>
      <c r="AG120" s="54"/>
      <c r="AH120" s="54"/>
      <c r="AI120" s="54"/>
      <c r="AJ120" s="54"/>
      <c r="AK120" s="54"/>
      <c r="AL120" s="54"/>
      <c r="AM120" s="54"/>
      <c r="AN120" s="54"/>
      <c r="AO120" s="54"/>
      <c r="AP120" s="54"/>
      <c r="AQ120" s="54"/>
    </row>
    <row r="121" spans="1:43">
      <c r="A121" s="52" t="s">
        <v>115</v>
      </c>
      <c r="B121" s="52">
        <v>2021010502</v>
      </c>
      <c r="C121" s="52" t="s">
        <v>109</v>
      </c>
      <c r="D121" s="52"/>
      <c r="E121" s="52"/>
      <c r="F121" s="52"/>
      <c r="G121" s="52">
        <v>93</v>
      </c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1">
        <f t="shared" si="0"/>
        <v>2</v>
      </c>
      <c r="X121" s="54">
        <v>186</v>
      </c>
      <c r="Y121" s="57">
        <f t="shared" si="1"/>
        <v>93</v>
      </c>
      <c r="Z121" s="54"/>
      <c r="AA121" s="54"/>
      <c r="AB121" s="54"/>
      <c r="AC121" s="54"/>
      <c r="AD121" s="54"/>
      <c r="AE121" s="54"/>
      <c r="AF121" s="54"/>
      <c r="AG121" s="54"/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</row>
    <row r="122" spans="1:43">
      <c r="A122" s="52" t="s">
        <v>115</v>
      </c>
      <c r="B122" s="52">
        <v>2021010506</v>
      </c>
      <c r="C122" s="52" t="s">
        <v>111</v>
      </c>
      <c r="D122" s="52"/>
      <c r="E122" s="52"/>
      <c r="F122" s="52">
        <v>70</v>
      </c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>
        <v>77</v>
      </c>
      <c r="W122" s="51">
        <f t="shared" si="0"/>
        <v>4</v>
      </c>
      <c r="X122" s="54">
        <v>294</v>
      </c>
      <c r="Y122" s="57">
        <f t="shared" si="1"/>
        <v>73.5</v>
      </c>
      <c r="Z122" s="54"/>
      <c r="AA122" s="54"/>
      <c r="AB122" s="54"/>
      <c r="AC122" s="54"/>
      <c r="AD122" s="54"/>
      <c r="AE122" s="54"/>
      <c r="AF122" s="54"/>
      <c r="AG122" s="54"/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</row>
    <row r="123" spans="1:43">
      <c r="A123" s="52" t="s">
        <v>115</v>
      </c>
      <c r="B123" s="52">
        <v>2021010521</v>
      </c>
      <c r="C123" s="52" t="s">
        <v>113</v>
      </c>
      <c r="D123" s="52"/>
      <c r="E123" s="52">
        <v>91</v>
      </c>
      <c r="F123" s="52"/>
      <c r="G123" s="52">
        <v>90</v>
      </c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>
        <v>92</v>
      </c>
      <c r="W123" s="51">
        <f t="shared" si="0"/>
        <v>6</v>
      </c>
      <c r="X123" s="54">
        <v>546</v>
      </c>
      <c r="Y123" s="57">
        <f t="shared" si="1"/>
        <v>91</v>
      </c>
      <c r="Z123" s="54"/>
      <c r="AA123" s="54"/>
      <c r="AB123" s="54"/>
      <c r="AC123" s="54"/>
      <c r="AD123" s="54"/>
      <c r="AE123" s="54"/>
      <c r="AF123" s="54"/>
      <c r="AG123" s="54"/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</row>
    <row r="124" spans="1:43">
      <c r="A124" s="54"/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/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</row>
    <row r="125" spans="1:43">
      <c r="A125" s="54"/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4"/>
      <c r="S125" s="54"/>
      <c r="T125" s="54"/>
      <c r="U125" s="54"/>
      <c r="V125" s="54"/>
      <c r="W125" s="54"/>
      <c r="X125" s="54"/>
      <c r="Y125" s="54"/>
      <c r="Z125" s="54"/>
      <c r="AA125" s="54"/>
      <c r="AB125" s="54"/>
      <c r="AC125" s="54"/>
      <c r="AD125" s="54"/>
      <c r="AE125" s="54"/>
      <c r="AF125" s="54"/>
      <c r="AG125" s="54"/>
      <c r="AH125" s="54"/>
      <c r="AI125" s="54"/>
      <c r="AJ125" s="54"/>
      <c r="AK125" s="54"/>
      <c r="AL125" s="54"/>
      <c r="AM125" s="54"/>
      <c r="AN125" s="54"/>
      <c r="AO125" s="54"/>
      <c r="AP125" s="54"/>
      <c r="AQ125" s="54"/>
    </row>
    <row r="126" spans="1:43">
      <c r="A126" s="54"/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/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</row>
    <row r="127" spans="1:43">
      <c r="A127" s="52"/>
      <c r="B127" s="52"/>
      <c r="C127" s="52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/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</row>
    <row r="128" spans="1:43">
      <c r="A128" s="52"/>
      <c r="B128" s="52"/>
      <c r="C128" s="52"/>
      <c r="D128" s="52" t="s">
        <v>463</v>
      </c>
      <c r="E128" s="52" t="s">
        <v>464</v>
      </c>
      <c r="F128" s="52" t="s">
        <v>465</v>
      </c>
      <c r="G128" s="52" t="s">
        <v>466</v>
      </c>
      <c r="H128" s="52" t="s">
        <v>467</v>
      </c>
      <c r="I128" s="52" t="s">
        <v>468</v>
      </c>
      <c r="J128" s="52" t="s">
        <v>469</v>
      </c>
      <c r="K128" s="52" t="s">
        <v>470</v>
      </c>
      <c r="L128" s="52" t="s">
        <v>471</v>
      </c>
      <c r="M128" s="52" t="s">
        <v>472</v>
      </c>
      <c r="N128" s="52" t="s">
        <v>473</v>
      </c>
      <c r="O128" s="52" t="s">
        <v>474</v>
      </c>
      <c r="P128" s="52" t="s">
        <v>475</v>
      </c>
      <c r="Q128" s="52" t="s">
        <v>476</v>
      </c>
      <c r="R128" s="52" t="s">
        <v>477</v>
      </c>
      <c r="S128" s="52" t="s">
        <v>478</v>
      </c>
      <c r="T128" s="52" t="s">
        <v>479</v>
      </c>
      <c r="U128" s="52" t="s">
        <v>480</v>
      </c>
      <c r="V128" s="52" t="s">
        <v>481</v>
      </c>
      <c r="W128" s="54"/>
      <c r="X128" s="54"/>
      <c r="Y128" s="54"/>
      <c r="Z128" s="54"/>
      <c r="AA128" s="54"/>
      <c r="AB128" s="54"/>
      <c r="AC128" s="54"/>
      <c r="AD128" s="54"/>
      <c r="AE128" s="54"/>
      <c r="AF128" s="54"/>
      <c r="AG128" s="54"/>
      <c r="AH128" s="54"/>
      <c r="AI128" s="54"/>
      <c r="AJ128" s="54"/>
      <c r="AK128" s="54"/>
      <c r="AL128" s="54"/>
      <c r="AM128" s="54"/>
      <c r="AN128" s="54"/>
      <c r="AO128" s="54"/>
      <c r="AP128" s="54"/>
      <c r="AQ128" s="54"/>
    </row>
    <row r="129" spans="1:23">
      <c r="A129" s="52" t="s">
        <v>356</v>
      </c>
      <c r="B129" s="52" t="s">
        <v>357</v>
      </c>
      <c r="C129" s="52" t="s">
        <v>0</v>
      </c>
      <c r="D129" s="52" t="s">
        <v>482</v>
      </c>
      <c r="E129" s="52" t="s">
        <v>483</v>
      </c>
      <c r="F129" s="52" t="s">
        <v>484</v>
      </c>
      <c r="G129" s="52" t="s">
        <v>485</v>
      </c>
      <c r="H129" s="52" t="s">
        <v>486</v>
      </c>
      <c r="I129" s="52" t="s">
        <v>487</v>
      </c>
      <c r="J129" s="52" t="s">
        <v>488</v>
      </c>
      <c r="K129" s="52" t="s">
        <v>489</v>
      </c>
      <c r="L129" s="52" t="s">
        <v>490</v>
      </c>
      <c r="M129" s="52" t="s">
        <v>491</v>
      </c>
      <c r="N129" s="52" t="s">
        <v>492</v>
      </c>
      <c r="O129" s="52" t="s">
        <v>493</v>
      </c>
      <c r="P129" s="52" t="s">
        <v>494</v>
      </c>
      <c r="Q129" s="52" t="s">
        <v>495</v>
      </c>
      <c r="R129" s="52" t="s">
        <v>496</v>
      </c>
      <c r="S129" s="52" t="s">
        <v>497</v>
      </c>
      <c r="T129" s="52" t="s">
        <v>498</v>
      </c>
      <c r="U129" s="52" t="s">
        <v>499</v>
      </c>
      <c r="V129" s="52" t="s">
        <v>500</v>
      </c>
      <c r="W129" s="45" t="s">
        <v>513</v>
      </c>
    </row>
    <row r="130" spans="1:23">
      <c r="A130" s="52" t="s">
        <v>114</v>
      </c>
      <c r="B130" s="52">
        <v>2020010644</v>
      </c>
      <c r="C130" s="52" t="s">
        <v>359</v>
      </c>
      <c r="D130" s="45">
        <f>D$66*D67</f>
        <v>0</v>
      </c>
      <c r="E130" s="45">
        <f t="shared" ref="E130:V130" si="2">E$66*E67</f>
        <v>0</v>
      </c>
      <c r="F130" s="45">
        <f t="shared" si="2"/>
        <v>0</v>
      </c>
      <c r="G130" s="45">
        <f t="shared" si="2"/>
        <v>0</v>
      </c>
      <c r="H130" s="45">
        <f t="shared" si="2"/>
        <v>168</v>
      </c>
      <c r="I130" s="45">
        <f t="shared" si="2"/>
        <v>0</v>
      </c>
      <c r="J130" s="45">
        <f t="shared" si="2"/>
        <v>0</v>
      </c>
      <c r="K130" s="45">
        <f t="shared" si="2"/>
        <v>0</v>
      </c>
      <c r="L130" s="45">
        <f t="shared" si="2"/>
        <v>0</v>
      </c>
      <c r="M130" s="45">
        <f t="shared" si="2"/>
        <v>0</v>
      </c>
      <c r="N130" s="45">
        <f t="shared" si="2"/>
        <v>0</v>
      </c>
      <c r="O130" s="45">
        <f t="shared" si="2"/>
        <v>0</v>
      </c>
      <c r="P130" s="45">
        <f t="shared" si="2"/>
        <v>0</v>
      </c>
      <c r="Q130" s="45">
        <f t="shared" si="2"/>
        <v>0</v>
      </c>
      <c r="R130" s="45">
        <f t="shared" si="2"/>
        <v>0</v>
      </c>
      <c r="S130" s="45">
        <f t="shared" si="2"/>
        <v>0</v>
      </c>
      <c r="T130" s="45">
        <f t="shared" si="2"/>
        <v>0</v>
      </c>
      <c r="U130" s="45">
        <f t="shared" si="2"/>
        <v>0</v>
      </c>
      <c r="V130" s="45">
        <f t="shared" si="2"/>
        <v>0</v>
      </c>
      <c r="W130" s="45">
        <f>SUM(D130:V130)</f>
        <v>168</v>
      </c>
    </row>
    <row r="131" spans="1:23">
      <c r="A131" s="52" t="s">
        <v>114</v>
      </c>
      <c r="B131" s="52">
        <v>2021010374</v>
      </c>
      <c r="C131" s="52" t="s">
        <v>3</v>
      </c>
      <c r="D131" s="45">
        <f t="shared" ref="D131:V131" si="3">D$66*D68</f>
        <v>0</v>
      </c>
      <c r="E131" s="45">
        <f t="shared" si="3"/>
        <v>0</v>
      </c>
      <c r="F131" s="45">
        <f t="shared" si="3"/>
        <v>0</v>
      </c>
      <c r="G131" s="45">
        <f t="shared" si="3"/>
        <v>190</v>
      </c>
      <c r="H131" s="45">
        <f t="shared" si="3"/>
        <v>0</v>
      </c>
      <c r="I131" s="45">
        <f t="shared" si="3"/>
        <v>0</v>
      </c>
      <c r="J131" s="45">
        <f t="shared" si="3"/>
        <v>0</v>
      </c>
      <c r="K131" s="45">
        <f t="shared" si="3"/>
        <v>0</v>
      </c>
      <c r="L131" s="45">
        <f t="shared" si="3"/>
        <v>0</v>
      </c>
      <c r="M131" s="45">
        <f t="shared" si="3"/>
        <v>0</v>
      </c>
      <c r="N131" s="45">
        <f t="shared" si="3"/>
        <v>0</v>
      </c>
      <c r="O131" s="45">
        <f t="shared" si="3"/>
        <v>0</v>
      </c>
      <c r="P131" s="45">
        <f t="shared" si="3"/>
        <v>0</v>
      </c>
      <c r="Q131" s="45">
        <f t="shared" si="3"/>
        <v>0</v>
      </c>
      <c r="R131" s="45">
        <f t="shared" si="3"/>
        <v>0</v>
      </c>
      <c r="S131" s="45">
        <f t="shared" si="3"/>
        <v>0</v>
      </c>
      <c r="T131" s="45">
        <f t="shared" si="3"/>
        <v>0</v>
      </c>
      <c r="U131" s="45">
        <f t="shared" si="3"/>
        <v>0</v>
      </c>
      <c r="V131" s="45">
        <f t="shared" si="3"/>
        <v>0</v>
      </c>
      <c r="W131" s="45">
        <f t="shared" ref="W131:W186" si="4">SUM(D131:V131)</f>
        <v>190</v>
      </c>
    </row>
    <row r="132" spans="1:23">
      <c r="A132" s="52" t="s">
        <v>114</v>
      </c>
      <c r="B132" s="52">
        <v>2021010376</v>
      </c>
      <c r="C132" s="52" t="s">
        <v>5</v>
      </c>
      <c r="D132" s="45">
        <f t="shared" ref="D132:V132" si="5">D$66*D69</f>
        <v>0</v>
      </c>
      <c r="E132" s="45">
        <f t="shared" si="5"/>
        <v>136</v>
      </c>
      <c r="F132" s="45">
        <f t="shared" si="5"/>
        <v>134</v>
      </c>
      <c r="G132" s="45">
        <f t="shared" si="5"/>
        <v>0</v>
      </c>
      <c r="H132" s="45">
        <f t="shared" si="5"/>
        <v>0</v>
      </c>
      <c r="I132" s="45">
        <f t="shared" si="5"/>
        <v>18</v>
      </c>
      <c r="J132" s="45">
        <f t="shared" si="5"/>
        <v>0</v>
      </c>
      <c r="K132" s="45">
        <f t="shared" si="5"/>
        <v>0</v>
      </c>
      <c r="L132" s="45">
        <f t="shared" si="5"/>
        <v>0</v>
      </c>
      <c r="M132" s="45">
        <f t="shared" si="5"/>
        <v>166</v>
      </c>
      <c r="N132" s="45">
        <f t="shared" si="5"/>
        <v>0</v>
      </c>
      <c r="O132" s="45">
        <f t="shared" si="5"/>
        <v>144</v>
      </c>
      <c r="P132" s="45">
        <f t="shared" si="5"/>
        <v>0</v>
      </c>
      <c r="Q132" s="45">
        <f t="shared" si="5"/>
        <v>0</v>
      </c>
      <c r="R132" s="45">
        <f t="shared" si="5"/>
        <v>0</v>
      </c>
      <c r="S132" s="45">
        <f t="shared" si="5"/>
        <v>156</v>
      </c>
      <c r="T132" s="45">
        <f t="shared" si="5"/>
        <v>0</v>
      </c>
      <c r="U132" s="45">
        <f t="shared" si="5"/>
        <v>0</v>
      </c>
      <c r="V132" s="45">
        <f t="shared" si="5"/>
        <v>0</v>
      </c>
      <c r="W132" s="45">
        <f t="shared" si="4"/>
        <v>754</v>
      </c>
    </row>
    <row r="133" spans="1:23">
      <c r="A133" s="52" t="s">
        <v>114</v>
      </c>
      <c r="B133" s="52">
        <v>2021010377</v>
      </c>
      <c r="C133" s="52" t="s">
        <v>7</v>
      </c>
      <c r="D133" s="45">
        <f t="shared" ref="D133:V133" si="6">D$66*D70</f>
        <v>32</v>
      </c>
      <c r="E133" s="45">
        <f t="shared" si="6"/>
        <v>0</v>
      </c>
      <c r="F133" s="45">
        <f t="shared" si="6"/>
        <v>120</v>
      </c>
      <c r="G133" s="45">
        <f t="shared" si="6"/>
        <v>0</v>
      </c>
      <c r="H133" s="45">
        <f t="shared" si="6"/>
        <v>0</v>
      </c>
      <c r="I133" s="45">
        <f t="shared" si="6"/>
        <v>0</v>
      </c>
      <c r="J133" s="45">
        <f t="shared" si="6"/>
        <v>0</v>
      </c>
      <c r="K133" s="45">
        <f t="shared" si="6"/>
        <v>160</v>
      </c>
      <c r="L133" s="45">
        <f t="shared" si="6"/>
        <v>0</v>
      </c>
      <c r="M133" s="45">
        <f t="shared" si="6"/>
        <v>150</v>
      </c>
      <c r="N133" s="45">
        <f t="shared" si="6"/>
        <v>0</v>
      </c>
      <c r="O133" s="45">
        <f t="shared" si="6"/>
        <v>0</v>
      </c>
      <c r="P133" s="45">
        <f t="shared" si="6"/>
        <v>0</v>
      </c>
      <c r="Q133" s="45">
        <f t="shared" si="6"/>
        <v>0</v>
      </c>
      <c r="R133" s="45">
        <f t="shared" si="6"/>
        <v>0</v>
      </c>
      <c r="S133" s="45">
        <f t="shared" si="6"/>
        <v>154</v>
      </c>
      <c r="T133" s="45">
        <f t="shared" si="6"/>
        <v>0</v>
      </c>
      <c r="U133" s="45">
        <f t="shared" si="6"/>
        <v>0</v>
      </c>
      <c r="V133" s="45">
        <f t="shared" si="6"/>
        <v>144</v>
      </c>
      <c r="W133" s="45">
        <f t="shared" si="4"/>
        <v>760</v>
      </c>
    </row>
    <row r="134" spans="1:23">
      <c r="A134" s="52" t="s">
        <v>114</v>
      </c>
      <c r="B134" s="52">
        <v>2021010380</v>
      </c>
      <c r="C134" s="52" t="s">
        <v>9</v>
      </c>
      <c r="D134" s="45">
        <f t="shared" ref="D134:V134" si="7">D$66*D71</f>
        <v>0</v>
      </c>
      <c r="E134" s="45">
        <f t="shared" si="7"/>
        <v>0</v>
      </c>
      <c r="F134" s="45">
        <f t="shared" si="7"/>
        <v>180</v>
      </c>
      <c r="G134" s="45">
        <f t="shared" si="7"/>
        <v>0</v>
      </c>
      <c r="H134" s="45">
        <f t="shared" si="7"/>
        <v>0</v>
      </c>
      <c r="I134" s="45">
        <f t="shared" si="7"/>
        <v>0</v>
      </c>
      <c r="J134" s="45">
        <f t="shared" si="7"/>
        <v>0</v>
      </c>
      <c r="K134" s="45">
        <f t="shared" si="7"/>
        <v>0</v>
      </c>
      <c r="L134" s="45">
        <f t="shared" si="7"/>
        <v>0</v>
      </c>
      <c r="M134" s="45">
        <f t="shared" si="7"/>
        <v>0</v>
      </c>
      <c r="N134" s="45">
        <f t="shared" si="7"/>
        <v>0</v>
      </c>
      <c r="O134" s="45">
        <f t="shared" si="7"/>
        <v>0</v>
      </c>
      <c r="P134" s="45">
        <f t="shared" si="7"/>
        <v>0</v>
      </c>
      <c r="Q134" s="45">
        <f t="shared" si="7"/>
        <v>174</v>
      </c>
      <c r="R134" s="45">
        <f t="shared" si="7"/>
        <v>328</v>
      </c>
      <c r="S134" s="45">
        <f t="shared" si="7"/>
        <v>0</v>
      </c>
      <c r="T134" s="45">
        <f t="shared" si="7"/>
        <v>0</v>
      </c>
      <c r="U134" s="45">
        <f t="shared" si="7"/>
        <v>139.5</v>
      </c>
      <c r="V134" s="45">
        <f t="shared" si="7"/>
        <v>0</v>
      </c>
      <c r="W134" s="45">
        <f t="shared" si="4"/>
        <v>821.5</v>
      </c>
    </row>
    <row r="135" spans="1:23">
      <c r="A135" s="52" t="s">
        <v>114</v>
      </c>
      <c r="B135" s="52">
        <v>2021010381</v>
      </c>
      <c r="C135" s="52" t="s">
        <v>11</v>
      </c>
      <c r="D135" s="45">
        <f t="shared" ref="D135:V135" si="8">D$66*D72</f>
        <v>0</v>
      </c>
      <c r="E135" s="45">
        <f t="shared" si="8"/>
        <v>0</v>
      </c>
      <c r="F135" s="45">
        <f t="shared" si="8"/>
        <v>120</v>
      </c>
      <c r="G135" s="45">
        <f t="shared" si="8"/>
        <v>0</v>
      </c>
      <c r="H135" s="45">
        <f t="shared" si="8"/>
        <v>0</v>
      </c>
      <c r="I135" s="45">
        <f t="shared" si="8"/>
        <v>0</v>
      </c>
      <c r="J135" s="45">
        <f t="shared" si="8"/>
        <v>0</v>
      </c>
      <c r="K135" s="45">
        <f t="shared" si="8"/>
        <v>164</v>
      </c>
      <c r="L135" s="45">
        <f t="shared" si="8"/>
        <v>0</v>
      </c>
      <c r="M135" s="45">
        <f t="shared" si="8"/>
        <v>0</v>
      </c>
      <c r="N135" s="45">
        <f t="shared" si="8"/>
        <v>0</v>
      </c>
      <c r="O135" s="45">
        <f t="shared" si="8"/>
        <v>0</v>
      </c>
      <c r="P135" s="45">
        <f t="shared" si="8"/>
        <v>0</v>
      </c>
      <c r="Q135" s="45">
        <f t="shared" si="8"/>
        <v>0</v>
      </c>
      <c r="R135" s="45">
        <f t="shared" si="8"/>
        <v>0</v>
      </c>
      <c r="S135" s="45">
        <f t="shared" si="8"/>
        <v>0</v>
      </c>
      <c r="T135" s="45">
        <f t="shared" si="8"/>
        <v>0</v>
      </c>
      <c r="U135" s="45">
        <f t="shared" si="8"/>
        <v>0</v>
      </c>
      <c r="V135" s="45">
        <f t="shared" si="8"/>
        <v>124</v>
      </c>
      <c r="W135" s="45">
        <f t="shared" si="4"/>
        <v>408</v>
      </c>
    </row>
    <row r="136" spans="1:23">
      <c r="A136" s="52" t="s">
        <v>114</v>
      </c>
      <c r="B136" s="52">
        <v>2021010382</v>
      </c>
      <c r="C136" s="52" t="s">
        <v>13</v>
      </c>
      <c r="D136" s="45">
        <f t="shared" ref="D136:V136" si="9">D$66*D73</f>
        <v>0</v>
      </c>
      <c r="E136" s="45">
        <f t="shared" si="9"/>
        <v>162</v>
      </c>
      <c r="F136" s="45">
        <f t="shared" si="9"/>
        <v>122</v>
      </c>
      <c r="G136" s="45">
        <f t="shared" si="9"/>
        <v>0</v>
      </c>
      <c r="H136" s="45">
        <f t="shared" si="9"/>
        <v>0</v>
      </c>
      <c r="I136" s="45">
        <f t="shared" si="9"/>
        <v>0</v>
      </c>
      <c r="J136" s="45">
        <f t="shared" si="9"/>
        <v>0</v>
      </c>
      <c r="K136" s="45">
        <f t="shared" si="9"/>
        <v>0</v>
      </c>
      <c r="L136" s="45">
        <f t="shared" si="9"/>
        <v>0</v>
      </c>
      <c r="M136" s="45">
        <f t="shared" si="9"/>
        <v>0</v>
      </c>
      <c r="N136" s="45">
        <f t="shared" si="9"/>
        <v>0</v>
      </c>
      <c r="O136" s="45">
        <f t="shared" si="9"/>
        <v>0</v>
      </c>
      <c r="P136" s="45">
        <f t="shared" si="9"/>
        <v>0</v>
      </c>
      <c r="Q136" s="45">
        <f t="shared" si="9"/>
        <v>0</v>
      </c>
      <c r="R136" s="45">
        <f t="shared" si="9"/>
        <v>0</v>
      </c>
      <c r="S136" s="45">
        <f t="shared" si="9"/>
        <v>0</v>
      </c>
      <c r="T136" s="45">
        <f t="shared" si="9"/>
        <v>0</v>
      </c>
      <c r="U136" s="45">
        <f t="shared" si="9"/>
        <v>0</v>
      </c>
      <c r="V136" s="45">
        <f t="shared" si="9"/>
        <v>0</v>
      </c>
      <c r="W136" s="45">
        <f t="shared" si="4"/>
        <v>284</v>
      </c>
    </row>
    <row r="137" spans="1:23">
      <c r="A137" s="52" t="s">
        <v>114</v>
      </c>
      <c r="B137" s="52">
        <v>2021010387</v>
      </c>
      <c r="C137" s="52" t="s">
        <v>15</v>
      </c>
      <c r="D137" s="45">
        <f t="shared" ref="D137:V137" si="10">D$66*D74</f>
        <v>0</v>
      </c>
      <c r="E137" s="45">
        <f t="shared" si="10"/>
        <v>176</v>
      </c>
      <c r="F137" s="45">
        <f t="shared" si="10"/>
        <v>136</v>
      </c>
      <c r="G137" s="45">
        <f t="shared" si="10"/>
        <v>0</v>
      </c>
      <c r="H137" s="45">
        <f t="shared" si="10"/>
        <v>0</v>
      </c>
      <c r="I137" s="45">
        <f t="shared" si="10"/>
        <v>0</v>
      </c>
      <c r="J137" s="45">
        <f t="shared" si="10"/>
        <v>0</v>
      </c>
      <c r="K137" s="45">
        <f t="shared" si="10"/>
        <v>0</v>
      </c>
      <c r="L137" s="45">
        <f t="shared" si="10"/>
        <v>0</v>
      </c>
      <c r="M137" s="45">
        <f t="shared" si="10"/>
        <v>0</v>
      </c>
      <c r="N137" s="45">
        <f t="shared" si="10"/>
        <v>0</v>
      </c>
      <c r="O137" s="45">
        <f t="shared" si="10"/>
        <v>0</v>
      </c>
      <c r="P137" s="45">
        <f t="shared" si="10"/>
        <v>0</v>
      </c>
      <c r="Q137" s="45">
        <f t="shared" si="10"/>
        <v>0</v>
      </c>
      <c r="R137" s="45">
        <f t="shared" si="10"/>
        <v>0</v>
      </c>
      <c r="S137" s="45">
        <f t="shared" si="10"/>
        <v>0</v>
      </c>
      <c r="T137" s="45">
        <f t="shared" si="10"/>
        <v>0</v>
      </c>
      <c r="U137" s="45">
        <f t="shared" si="10"/>
        <v>0</v>
      </c>
      <c r="V137" s="45">
        <f t="shared" si="10"/>
        <v>0</v>
      </c>
      <c r="W137" s="45">
        <f t="shared" si="4"/>
        <v>312</v>
      </c>
    </row>
    <row r="138" spans="1:23">
      <c r="A138" s="52" t="s">
        <v>114</v>
      </c>
      <c r="B138" s="52">
        <v>2021010389</v>
      </c>
      <c r="C138" s="52" t="s">
        <v>17</v>
      </c>
      <c r="D138" s="45">
        <f t="shared" ref="D138:V138" si="11">D$66*D75</f>
        <v>0</v>
      </c>
      <c r="E138" s="45">
        <f t="shared" si="11"/>
        <v>170</v>
      </c>
      <c r="F138" s="45">
        <f t="shared" si="11"/>
        <v>120</v>
      </c>
      <c r="G138" s="45">
        <f t="shared" si="11"/>
        <v>140</v>
      </c>
      <c r="H138" s="45">
        <f t="shared" si="11"/>
        <v>0</v>
      </c>
      <c r="I138" s="45">
        <f t="shared" si="11"/>
        <v>0</v>
      </c>
      <c r="J138" s="45">
        <f t="shared" si="11"/>
        <v>0</v>
      </c>
      <c r="K138" s="45">
        <f t="shared" si="11"/>
        <v>0</v>
      </c>
      <c r="L138" s="45">
        <f t="shared" si="11"/>
        <v>0</v>
      </c>
      <c r="M138" s="45">
        <f t="shared" si="11"/>
        <v>0</v>
      </c>
      <c r="N138" s="45">
        <f t="shared" si="11"/>
        <v>0</v>
      </c>
      <c r="O138" s="45">
        <f t="shared" si="11"/>
        <v>0</v>
      </c>
      <c r="P138" s="45">
        <f t="shared" si="11"/>
        <v>0</v>
      </c>
      <c r="Q138" s="45">
        <f t="shared" si="11"/>
        <v>0</v>
      </c>
      <c r="R138" s="45">
        <f t="shared" si="11"/>
        <v>0</v>
      </c>
      <c r="S138" s="45">
        <f t="shared" si="11"/>
        <v>0</v>
      </c>
      <c r="T138" s="45">
        <f t="shared" si="11"/>
        <v>0</v>
      </c>
      <c r="U138" s="45">
        <f t="shared" si="11"/>
        <v>0</v>
      </c>
      <c r="V138" s="45">
        <f t="shared" si="11"/>
        <v>0</v>
      </c>
      <c r="W138" s="45">
        <f t="shared" si="4"/>
        <v>430</v>
      </c>
    </row>
    <row r="139" spans="1:23">
      <c r="A139" s="52" t="s">
        <v>114</v>
      </c>
      <c r="B139" s="52">
        <v>2021010392</v>
      </c>
      <c r="C139" s="52" t="s">
        <v>19</v>
      </c>
      <c r="D139" s="45">
        <f t="shared" ref="D139:V139" si="12">D$66*D76</f>
        <v>0</v>
      </c>
      <c r="E139" s="45">
        <f t="shared" si="12"/>
        <v>0</v>
      </c>
      <c r="F139" s="45">
        <f t="shared" si="12"/>
        <v>0</v>
      </c>
      <c r="G139" s="45">
        <f t="shared" si="12"/>
        <v>120</v>
      </c>
      <c r="H139" s="45">
        <f t="shared" si="12"/>
        <v>0</v>
      </c>
      <c r="I139" s="45">
        <f t="shared" si="12"/>
        <v>0</v>
      </c>
      <c r="J139" s="45">
        <f t="shared" si="12"/>
        <v>0</v>
      </c>
      <c r="K139" s="45">
        <f t="shared" si="12"/>
        <v>0</v>
      </c>
      <c r="L139" s="45">
        <f t="shared" si="12"/>
        <v>0</v>
      </c>
      <c r="M139" s="45">
        <f t="shared" si="12"/>
        <v>0</v>
      </c>
      <c r="N139" s="45">
        <f t="shared" si="12"/>
        <v>0</v>
      </c>
      <c r="O139" s="45">
        <f t="shared" si="12"/>
        <v>0</v>
      </c>
      <c r="P139" s="45">
        <f t="shared" si="12"/>
        <v>0</v>
      </c>
      <c r="Q139" s="45">
        <f t="shared" si="12"/>
        <v>0</v>
      </c>
      <c r="R139" s="45">
        <f t="shared" si="12"/>
        <v>0</v>
      </c>
      <c r="S139" s="45">
        <f t="shared" si="12"/>
        <v>0</v>
      </c>
      <c r="T139" s="45">
        <f t="shared" si="12"/>
        <v>180</v>
      </c>
      <c r="U139" s="45">
        <f t="shared" si="12"/>
        <v>0</v>
      </c>
      <c r="V139" s="45">
        <f t="shared" si="12"/>
        <v>0</v>
      </c>
      <c r="W139" s="45">
        <f t="shared" si="4"/>
        <v>300</v>
      </c>
    </row>
    <row r="140" spans="1:23">
      <c r="A140" s="52" t="s">
        <v>114</v>
      </c>
      <c r="B140" s="52">
        <v>2021010393</v>
      </c>
      <c r="C140" s="52" t="s">
        <v>21</v>
      </c>
      <c r="D140" s="45">
        <f t="shared" ref="D140:V140" si="13">D$66*D77</f>
        <v>0</v>
      </c>
      <c r="E140" s="45">
        <f t="shared" si="13"/>
        <v>0</v>
      </c>
      <c r="F140" s="45">
        <f t="shared" si="13"/>
        <v>122</v>
      </c>
      <c r="G140" s="45">
        <f t="shared" si="13"/>
        <v>138</v>
      </c>
      <c r="H140" s="45">
        <f t="shared" si="13"/>
        <v>0</v>
      </c>
      <c r="I140" s="45">
        <f t="shared" si="13"/>
        <v>0</v>
      </c>
      <c r="J140" s="45">
        <f t="shared" si="13"/>
        <v>0</v>
      </c>
      <c r="K140" s="45">
        <f t="shared" si="13"/>
        <v>0</v>
      </c>
      <c r="L140" s="45">
        <f t="shared" si="13"/>
        <v>0</v>
      </c>
      <c r="M140" s="45">
        <f t="shared" si="13"/>
        <v>0</v>
      </c>
      <c r="N140" s="45">
        <f t="shared" si="13"/>
        <v>0</v>
      </c>
      <c r="O140" s="45">
        <f t="shared" si="13"/>
        <v>0</v>
      </c>
      <c r="P140" s="45">
        <f t="shared" si="13"/>
        <v>0</v>
      </c>
      <c r="Q140" s="45">
        <f t="shared" si="13"/>
        <v>0</v>
      </c>
      <c r="R140" s="45">
        <f t="shared" si="13"/>
        <v>0</v>
      </c>
      <c r="S140" s="45">
        <f t="shared" si="13"/>
        <v>0</v>
      </c>
      <c r="T140" s="45">
        <f t="shared" si="13"/>
        <v>0</v>
      </c>
      <c r="U140" s="45">
        <f t="shared" si="13"/>
        <v>0</v>
      </c>
      <c r="V140" s="45">
        <f t="shared" si="13"/>
        <v>0</v>
      </c>
      <c r="W140" s="45">
        <f t="shared" si="4"/>
        <v>260</v>
      </c>
    </row>
    <row r="141" spans="1:23">
      <c r="A141" s="52" t="s">
        <v>114</v>
      </c>
      <c r="B141" s="52">
        <v>2021010428</v>
      </c>
      <c r="C141" s="52" t="s">
        <v>23</v>
      </c>
      <c r="D141" s="45">
        <f t="shared" ref="D141:V141" si="14">D$66*D78</f>
        <v>0</v>
      </c>
      <c r="E141" s="45">
        <f t="shared" si="14"/>
        <v>176</v>
      </c>
      <c r="F141" s="45">
        <f t="shared" si="14"/>
        <v>150</v>
      </c>
      <c r="G141" s="45">
        <f t="shared" si="14"/>
        <v>0</v>
      </c>
      <c r="H141" s="45">
        <f t="shared" si="14"/>
        <v>0</v>
      </c>
      <c r="I141" s="45">
        <f t="shared" si="14"/>
        <v>0</v>
      </c>
      <c r="J141" s="45">
        <f t="shared" si="14"/>
        <v>0</v>
      </c>
      <c r="K141" s="45">
        <f t="shared" si="14"/>
        <v>0</v>
      </c>
      <c r="L141" s="45">
        <f t="shared" si="14"/>
        <v>0</v>
      </c>
      <c r="M141" s="45">
        <f t="shared" si="14"/>
        <v>0</v>
      </c>
      <c r="N141" s="45">
        <f t="shared" si="14"/>
        <v>0</v>
      </c>
      <c r="O141" s="45">
        <f t="shared" si="14"/>
        <v>0</v>
      </c>
      <c r="P141" s="45">
        <f t="shared" si="14"/>
        <v>0</v>
      </c>
      <c r="Q141" s="45">
        <f t="shared" si="14"/>
        <v>0</v>
      </c>
      <c r="R141" s="45">
        <f t="shared" si="14"/>
        <v>0</v>
      </c>
      <c r="S141" s="45">
        <f t="shared" si="14"/>
        <v>0</v>
      </c>
      <c r="T141" s="45">
        <f t="shared" si="14"/>
        <v>0</v>
      </c>
      <c r="U141" s="45">
        <f t="shared" si="14"/>
        <v>0</v>
      </c>
      <c r="V141" s="45">
        <f t="shared" si="14"/>
        <v>0</v>
      </c>
      <c r="W141" s="45">
        <f t="shared" si="4"/>
        <v>326</v>
      </c>
    </row>
    <row r="142" spans="1:23">
      <c r="A142" s="52" t="s">
        <v>114</v>
      </c>
      <c r="B142" s="52">
        <v>2021010431</v>
      </c>
      <c r="C142" s="52" t="s">
        <v>25</v>
      </c>
      <c r="D142" s="45">
        <f t="shared" ref="D142:V142" si="15">D$66*D79</f>
        <v>0</v>
      </c>
      <c r="E142" s="45">
        <f t="shared" si="15"/>
        <v>180</v>
      </c>
      <c r="F142" s="45">
        <f t="shared" si="15"/>
        <v>0</v>
      </c>
      <c r="G142" s="45">
        <f t="shared" si="15"/>
        <v>152</v>
      </c>
      <c r="H142" s="45">
        <f t="shared" si="15"/>
        <v>0</v>
      </c>
      <c r="I142" s="45">
        <f t="shared" si="15"/>
        <v>0</v>
      </c>
      <c r="J142" s="45">
        <f t="shared" si="15"/>
        <v>0</v>
      </c>
      <c r="K142" s="45">
        <f t="shared" si="15"/>
        <v>0</v>
      </c>
      <c r="L142" s="45">
        <f t="shared" si="15"/>
        <v>0</v>
      </c>
      <c r="M142" s="45">
        <f t="shared" si="15"/>
        <v>0</v>
      </c>
      <c r="N142" s="45">
        <f t="shared" si="15"/>
        <v>0</v>
      </c>
      <c r="O142" s="45">
        <f t="shared" si="15"/>
        <v>0</v>
      </c>
      <c r="P142" s="45">
        <f t="shared" si="15"/>
        <v>0</v>
      </c>
      <c r="Q142" s="45">
        <f t="shared" si="15"/>
        <v>0</v>
      </c>
      <c r="R142" s="45">
        <f t="shared" si="15"/>
        <v>0</v>
      </c>
      <c r="S142" s="45">
        <f t="shared" si="15"/>
        <v>0</v>
      </c>
      <c r="T142" s="45">
        <f t="shared" si="15"/>
        <v>0</v>
      </c>
      <c r="U142" s="45">
        <f t="shared" si="15"/>
        <v>0</v>
      </c>
      <c r="V142" s="45">
        <f t="shared" si="15"/>
        <v>172</v>
      </c>
      <c r="W142" s="45">
        <f t="shared" si="4"/>
        <v>504</v>
      </c>
    </row>
    <row r="143" spans="1:23">
      <c r="A143" s="52" t="s">
        <v>114</v>
      </c>
      <c r="B143" s="52">
        <v>2021010432</v>
      </c>
      <c r="C143" s="52" t="s">
        <v>27</v>
      </c>
      <c r="D143" s="45">
        <f t="shared" ref="D143:V143" si="16">D$66*D80</f>
        <v>0</v>
      </c>
      <c r="E143" s="45">
        <f t="shared" si="16"/>
        <v>0</v>
      </c>
      <c r="F143" s="45">
        <f t="shared" si="16"/>
        <v>120</v>
      </c>
      <c r="G143" s="45">
        <f t="shared" si="16"/>
        <v>148</v>
      </c>
      <c r="H143" s="45">
        <f t="shared" si="16"/>
        <v>0</v>
      </c>
      <c r="I143" s="45">
        <f t="shared" si="16"/>
        <v>0</v>
      </c>
      <c r="J143" s="45">
        <f t="shared" si="16"/>
        <v>0</v>
      </c>
      <c r="K143" s="45">
        <f t="shared" si="16"/>
        <v>0</v>
      </c>
      <c r="L143" s="45">
        <f t="shared" si="16"/>
        <v>0</v>
      </c>
      <c r="M143" s="45">
        <f t="shared" si="16"/>
        <v>0</v>
      </c>
      <c r="N143" s="45">
        <f t="shared" si="16"/>
        <v>0</v>
      </c>
      <c r="O143" s="45">
        <f t="shared" si="16"/>
        <v>0</v>
      </c>
      <c r="P143" s="45">
        <f t="shared" si="16"/>
        <v>0</v>
      </c>
      <c r="Q143" s="45">
        <f t="shared" si="16"/>
        <v>0</v>
      </c>
      <c r="R143" s="45">
        <f t="shared" si="16"/>
        <v>0</v>
      </c>
      <c r="S143" s="45">
        <f t="shared" si="16"/>
        <v>0</v>
      </c>
      <c r="T143" s="45">
        <f t="shared" si="16"/>
        <v>0</v>
      </c>
      <c r="U143" s="45">
        <f t="shared" si="16"/>
        <v>0</v>
      </c>
      <c r="V143" s="45">
        <f t="shared" si="16"/>
        <v>0</v>
      </c>
      <c r="W143" s="45">
        <f t="shared" si="4"/>
        <v>268</v>
      </c>
    </row>
    <row r="144" spans="1:23">
      <c r="A144" s="52" t="s">
        <v>114</v>
      </c>
      <c r="B144" s="52">
        <v>2021010433</v>
      </c>
      <c r="C144" s="52" t="s">
        <v>29</v>
      </c>
      <c r="D144" s="45">
        <f t="shared" ref="D144:V144" si="17">D$66*D81</f>
        <v>0</v>
      </c>
      <c r="E144" s="45">
        <f t="shared" si="17"/>
        <v>0</v>
      </c>
      <c r="F144" s="45">
        <f t="shared" si="17"/>
        <v>130</v>
      </c>
      <c r="G144" s="45">
        <f t="shared" si="17"/>
        <v>134</v>
      </c>
      <c r="H144" s="45">
        <f t="shared" si="17"/>
        <v>0</v>
      </c>
      <c r="I144" s="45">
        <f t="shared" si="17"/>
        <v>0</v>
      </c>
      <c r="J144" s="45">
        <f t="shared" si="17"/>
        <v>0</v>
      </c>
      <c r="K144" s="45">
        <f t="shared" si="17"/>
        <v>0</v>
      </c>
      <c r="L144" s="45">
        <f t="shared" si="17"/>
        <v>0</v>
      </c>
      <c r="M144" s="45">
        <f t="shared" si="17"/>
        <v>0</v>
      </c>
      <c r="N144" s="45">
        <f t="shared" si="17"/>
        <v>0</v>
      </c>
      <c r="O144" s="45">
        <f t="shared" si="17"/>
        <v>0</v>
      </c>
      <c r="P144" s="45">
        <f t="shared" si="17"/>
        <v>0</v>
      </c>
      <c r="Q144" s="45">
        <f t="shared" si="17"/>
        <v>0</v>
      </c>
      <c r="R144" s="45">
        <f t="shared" si="17"/>
        <v>0</v>
      </c>
      <c r="S144" s="45">
        <f t="shared" si="17"/>
        <v>0</v>
      </c>
      <c r="T144" s="45">
        <f t="shared" si="17"/>
        <v>0</v>
      </c>
      <c r="U144" s="45">
        <f t="shared" si="17"/>
        <v>0</v>
      </c>
      <c r="V144" s="45">
        <f t="shared" si="17"/>
        <v>0</v>
      </c>
      <c r="W144" s="45">
        <f t="shared" si="4"/>
        <v>264</v>
      </c>
    </row>
    <row r="145" spans="1:23">
      <c r="A145" s="52" t="s">
        <v>114</v>
      </c>
      <c r="B145" s="52">
        <v>2021010442</v>
      </c>
      <c r="C145" s="52" t="s">
        <v>31</v>
      </c>
      <c r="D145" s="45">
        <f t="shared" ref="D145:V145" si="18">D$66*D82</f>
        <v>0</v>
      </c>
      <c r="E145" s="45">
        <f t="shared" si="18"/>
        <v>0</v>
      </c>
      <c r="F145" s="45">
        <f t="shared" si="18"/>
        <v>160</v>
      </c>
      <c r="G145" s="45">
        <f t="shared" si="18"/>
        <v>0</v>
      </c>
      <c r="H145" s="45">
        <f t="shared" si="18"/>
        <v>0</v>
      </c>
      <c r="I145" s="45">
        <f t="shared" si="18"/>
        <v>0</v>
      </c>
      <c r="J145" s="45">
        <f t="shared" si="18"/>
        <v>0</v>
      </c>
      <c r="K145" s="45">
        <f t="shared" si="18"/>
        <v>0</v>
      </c>
      <c r="L145" s="45">
        <f t="shared" si="18"/>
        <v>0</v>
      </c>
      <c r="M145" s="45">
        <f t="shared" si="18"/>
        <v>0</v>
      </c>
      <c r="N145" s="45">
        <f t="shared" si="18"/>
        <v>0</v>
      </c>
      <c r="O145" s="45">
        <f t="shared" si="18"/>
        <v>0</v>
      </c>
      <c r="P145" s="45">
        <f t="shared" si="18"/>
        <v>0</v>
      </c>
      <c r="Q145" s="45">
        <f t="shared" si="18"/>
        <v>0</v>
      </c>
      <c r="R145" s="45">
        <f t="shared" si="18"/>
        <v>0</v>
      </c>
      <c r="S145" s="45">
        <f t="shared" si="18"/>
        <v>0</v>
      </c>
      <c r="T145" s="45">
        <f t="shared" si="18"/>
        <v>0</v>
      </c>
      <c r="U145" s="45">
        <f t="shared" si="18"/>
        <v>0</v>
      </c>
      <c r="V145" s="45">
        <f t="shared" si="18"/>
        <v>186</v>
      </c>
      <c r="W145" s="45">
        <f t="shared" si="4"/>
        <v>346</v>
      </c>
    </row>
    <row r="146" spans="1:23">
      <c r="A146" s="52" t="s">
        <v>114</v>
      </c>
      <c r="B146" s="52">
        <v>2021010443</v>
      </c>
      <c r="C146" s="52" t="s">
        <v>33</v>
      </c>
      <c r="D146" s="45">
        <f t="shared" ref="D146:V146" si="19">D$66*D83</f>
        <v>0</v>
      </c>
      <c r="E146" s="45">
        <f t="shared" si="19"/>
        <v>156</v>
      </c>
      <c r="F146" s="45">
        <f t="shared" si="19"/>
        <v>122</v>
      </c>
      <c r="G146" s="45">
        <f t="shared" si="19"/>
        <v>0</v>
      </c>
      <c r="H146" s="45">
        <f t="shared" si="19"/>
        <v>0</v>
      </c>
      <c r="I146" s="45">
        <f t="shared" si="19"/>
        <v>0</v>
      </c>
      <c r="J146" s="45">
        <f t="shared" si="19"/>
        <v>0</v>
      </c>
      <c r="K146" s="45">
        <f t="shared" si="19"/>
        <v>0</v>
      </c>
      <c r="L146" s="45">
        <f t="shared" si="19"/>
        <v>0</v>
      </c>
      <c r="M146" s="45">
        <f t="shared" si="19"/>
        <v>0</v>
      </c>
      <c r="N146" s="45">
        <f t="shared" si="19"/>
        <v>0</v>
      </c>
      <c r="O146" s="45">
        <f t="shared" si="19"/>
        <v>0</v>
      </c>
      <c r="P146" s="45">
        <f t="shared" si="19"/>
        <v>0</v>
      </c>
      <c r="Q146" s="45">
        <f t="shared" si="19"/>
        <v>0</v>
      </c>
      <c r="R146" s="45">
        <f t="shared" si="19"/>
        <v>0</v>
      </c>
      <c r="S146" s="45">
        <f t="shared" si="19"/>
        <v>0</v>
      </c>
      <c r="T146" s="45">
        <f t="shared" si="19"/>
        <v>0</v>
      </c>
      <c r="U146" s="45">
        <f t="shared" si="19"/>
        <v>0</v>
      </c>
      <c r="V146" s="45">
        <f t="shared" si="19"/>
        <v>170</v>
      </c>
      <c r="W146" s="45">
        <f t="shared" si="4"/>
        <v>448</v>
      </c>
    </row>
    <row r="147" spans="1:23">
      <c r="A147" s="52" t="s">
        <v>114</v>
      </c>
      <c r="B147" s="52">
        <v>2021010445</v>
      </c>
      <c r="C147" s="52" t="s">
        <v>35</v>
      </c>
      <c r="D147" s="45">
        <f t="shared" ref="D147:V147" si="20">D$66*D84</f>
        <v>0</v>
      </c>
      <c r="E147" s="45">
        <f t="shared" si="20"/>
        <v>0</v>
      </c>
      <c r="F147" s="45">
        <f t="shared" si="20"/>
        <v>144</v>
      </c>
      <c r="G147" s="45">
        <f t="shared" si="20"/>
        <v>0</v>
      </c>
      <c r="H147" s="45">
        <f t="shared" si="20"/>
        <v>0</v>
      </c>
      <c r="I147" s="45">
        <f t="shared" si="20"/>
        <v>0</v>
      </c>
      <c r="J147" s="45">
        <f t="shared" si="20"/>
        <v>0</v>
      </c>
      <c r="K147" s="45">
        <f t="shared" si="20"/>
        <v>0</v>
      </c>
      <c r="L147" s="45">
        <f t="shared" si="20"/>
        <v>0</v>
      </c>
      <c r="M147" s="45">
        <f t="shared" si="20"/>
        <v>0</v>
      </c>
      <c r="N147" s="45">
        <f t="shared" si="20"/>
        <v>0</v>
      </c>
      <c r="O147" s="45">
        <f t="shared" si="20"/>
        <v>0</v>
      </c>
      <c r="P147" s="45">
        <f t="shared" si="20"/>
        <v>0</v>
      </c>
      <c r="Q147" s="45">
        <f t="shared" si="20"/>
        <v>0</v>
      </c>
      <c r="R147" s="45">
        <f t="shared" si="20"/>
        <v>0</v>
      </c>
      <c r="S147" s="45">
        <f t="shared" si="20"/>
        <v>0</v>
      </c>
      <c r="T147" s="45">
        <f t="shared" si="20"/>
        <v>0</v>
      </c>
      <c r="U147" s="45">
        <f t="shared" si="20"/>
        <v>0</v>
      </c>
      <c r="V147" s="45">
        <f t="shared" si="20"/>
        <v>162</v>
      </c>
      <c r="W147" s="45">
        <f t="shared" si="4"/>
        <v>306</v>
      </c>
    </row>
    <row r="148" spans="1:23">
      <c r="A148" s="52" t="s">
        <v>114</v>
      </c>
      <c r="B148" s="52">
        <v>2021010457</v>
      </c>
      <c r="C148" s="52" t="s">
        <v>37</v>
      </c>
      <c r="D148" s="45">
        <f t="shared" ref="D148:V148" si="21">D$66*D85</f>
        <v>0</v>
      </c>
      <c r="E148" s="45">
        <f t="shared" si="21"/>
        <v>0</v>
      </c>
      <c r="F148" s="45">
        <f t="shared" si="21"/>
        <v>0</v>
      </c>
      <c r="G148" s="45">
        <f t="shared" si="21"/>
        <v>180</v>
      </c>
      <c r="H148" s="45">
        <f t="shared" si="21"/>
        <v>0</v>
      </c>
      <c r="I148" s="45">
        <f t="shared" si="21"/>
        <v>0</v>
      </c>
      <c r="J148" s="45">
        <f t="shared" si="21"/>
        <v>0</v>
      </c>
      <c r="K148" s="45">
        <f t="shared" si="21"/>
        <v>0</v>
      </c>
      <c r="L148" s="45">
        <f t="shared" si="21"/>
        <v>0</v>
      </c>
      <c r="M148" s="45">
        <f t="shared" si="21"/>
        <v>0</v>
      </c>
      <c r="N148" s="45">
        <f t="shared" si="21"/>
        <v>0</v>
      </c>
      <c r="O148" s="45">
        <f t="shared" si="21"/>
        <v>0</v>
      </c>
      <c r="P148" s="45">
        <f t="shared" si="21"/>
        <v>0</v>
      </c>
      <c r="Q148" s="45">
        <f t="shared" si="21"/>
        <v>0</v>
      </c>
      <c r="R148" s="45">
        <f t="shared" si="21"/>
        <v>0</v>
      </c>
      <c r="S148" s="45">
        <f t="shared" si="21"/>
        <v>0</v>
      </c>
      <c r="T148" s="45">
        <f t="shared" si="21"/>
        <v>0</v>
      </c>
      <c r="U148" s="45">
        <f t="shared" si="21"/>
        <v>0</v>
      </c>
      <c r="V148" s="45">
        <f t="shared" si="21"/>
        <v>0</v>
      </c>
      <c r="W148" s="45">
        <f t="shared" si="4"/>
        <v>180</v>
      </c>
    </row>
    <row r="149" spans="1:23">
      <c r="A149" s="52" t="s">
        <v>114</v>
      </c>
      <c r="B149" s="52">
        <v>2021010465</v>
      </c>
      <c r="C149" s="52" t="s">
        <v>39</v>
      </c>
      <c r="D149" s="45">
        <f t="shared" ref="D149:V149" si="22">D$66*D86</f>
        <v>0</v>
      </c>
      <c r="E149" s="45">
        <f t="shared" si="22"/>
        <v>174</v>
      </c>
      <c r="F149" s="45">
        <f t="shared" si="22"/>
        <v>0</v>
      </c>
      <c r="G149" s="45">
        <f t="shared" si="22"/>
        <v>184</v>
      </c>
      <c r="H149" s="45">
        <f t="shared" si="22"/>
        <v>0</v>
      </c>
      <c r="I149" s="45">
        <f t="shared" si="22"/>
        <v>0</v>
      </c>
      <c r="J149" s="45">
        <f t="shared" si="22"/>
        <v>0</v>
      </c>
      <c r="K149" s="45">
        <f t="shared" si="22"/>
        <v>0</v>
      </c>
      <c r="L149" s="45">
        <f t="shared" si="22"/>
        <v>0</v>
      </c>
      <c r="M149" s="45">
        <f t="shared" si="22"/>
        <v>0</v>
      </c>
      <c r="N149" s="45">
        <f t="shared" si="22"/>
        <v>0</v>
      </c>
      <c r="O149" s="45">
        <f t="shared" si="22"/>
        <v>0</v>
      </c>
      <c r="P149" s="45">
        <f t="shared" si="22"/>
        <v>0</v>
      </c>
      <c r="Q149" s="45">
        <f t="shared" si="22"/>
        <v>0</v>
      </c>
      <c r="R149" s="45">
        <f t="shared" si="22"/>
        <v>0</v>
      </c>
      <c r="S149" s="45">
        <f t="shared" si="22"/>
        <v>0</v>
      </c>
      <c r="T149" s="45">
        <f t="shared" si="22"/>
        <v>0</v>
      </c>
      <c r="U149" s="45">
        <f t="shared" si="22"/>
        <v>0</v>
      </c>
      <c r="V149" s="45">
        <f t="shared" si="22"/>
        <v>0</v>
      </c>
      <c r="W149" s="45">
        <f t="shared" si="4"/>
        <v>358</v>
      </c>
    </row>
    <row r="150" spans="1:23">
      <c r="A150" s="52" t="s">
        <v>114</v>
      </c>
      <c r="B150" s="52">
        <v>2021010482</v>
      </c>
      <c r="C150" s="52" t="s">
        <v>41</v>
      </c>
      <c r="D150" s="45">
        <f t="shared" ref="D150:V150" si="23">D$66*D87</f>
        <v>0</v>
      </c>
      <c r="E150" s="45">
        <f t="shared" si="23"/>
        <v>0</v>
      </c>
      <c r="F150" s="45">
        <f t="shared" si="23"/>
        <v>140</v>
      </c>
      <c r="G150" s="45">
        <f t="shared" si="23"/>
        <v>166</v>
      </c>
      <c r="H150" s="45">
        <f t="shared" si="23"/>
        <v>0</v>
      </c>
      <c r="I150" s="45">
        <f t="shared" si="23"/>
        <v>0</v>
      </c>
      <c r="J150" s="45">
        <f t="shared" si="23"/>
        <v>0</v>
      </c>
      <c r="K150" s="45">
        <f t="shared" si="23"/>
        <v>0</v>
      </c>
      <c r="L150" s="45">
        <f t="shared" si="23"/>
        <v>0</v>
      </c>
      <c r="M150" s="45">
        <f t="shared" si="23"/>
        <v>0</v>
      </c>
      <c r="N150" s="45">
        <f t="shared" si="23"/>
        <v>0</v>
      </c>
      <c r="O150" s="45">
        <f t="shared" si="23"/>
        <v>0</v>
      </c>
      <c r="P150" s="45">
        <f t="shared" si="23"/>
        <v>0</v>
      </c>
      <c r="Q150" s="45">
        <f t="shared" si="23"/>
        <v>0</v>
      </c>
      <c r="R150" s="45">
        <f t="shared" si="23"/>
        <v>0</v>
      </c>
      <c r="S150" s="45">
        <f t="shared" si="23"/>
        <v>0</v>
      </c>
      <c r="T150" s="45">
        <f t="shared" si="23"/>
        <v>0</v>
      </c>
      <c r="U150" s="45">
        <f t="shared" si="23"/>
        <v>0</v>
      </c>
      <c r="V150" s="45">
        <f t="shared" si="23"/>
        <v>0</v>
      </c>
      <c r="W150" s="45">
        <f t="shared" si="4"/>
        <v>306</v>
      </c>
    </row>
    <row r="151" spans="1:23">
      <c r="A151" s="52" t="s">
        <v>114</v>
      </c>
      <c r="B151" s="52">
        <v>2021010493</v>
      </c>
      <c r="C151" s="52" t="s">
        <v>43</v>
      </c>
      <c r="D151" s="45">
        <f t="shared" ref="D151:V151" si="24">D$66*D88</f>
        <v>0</v>
      </c>
      <c r="E151" s="45">
        <f t="shared" si="24"/>
        <v>0</v>
      </c>
      <c r="F151" s="45">
        <f t="shared" si="24"/>
        <v>128</v>
      </c>
      <c r="G151" s="45">
        <f t="shared" si="24"/>
        <v>152</v>
      </c>
      <c r="H151" s="45">
        <f t="shared" si="24"/>
        <v>0</v>
      </c>
      <c r="I151" s="45">
        <f t="shared" si="24"/>
        <v>0</v>
      </c>
      <c r="J151" s="45">
        <f t="shared" si="24"/>
        <v>0</v>
      </c>
      <c r="K151" s="45">
        <f t="shared" si="24"/>
        <v>0</v>
      </c>
      <c r="L151" s="45">
        <f t="shared" si="24"/>
        <v>0</v>
      </c>
      <c r="M151" s="45">
        <f t="shared" si="24"/>
        <v>0</v>
      </c>
      <c r="N151" s="45">
        <f t="shared" si="24"/>
        <v>0</v>
      </c>
      <c r="O151" s="45">
        <f t="shared" si="24"/>
        <v>0</v>
      </c>
      <c r="P151" s="45">
        <f t="shared" si="24"/>
        <v>0</v>
      </c>
      <c r="Q151" s="45">
        <f t="shared" si="24"/>
        <v>0</v>
      </c>
      <c r="R151" s="45">
        <f t="shared" si="24"/>
        <v>0</v>
      </c>
      <c r="S151" s="45">
        <f t="shared" si="24"/>
        <v>0</v>
      </c>
      <c r="T151" s="45">
        <f t="shared" si="24"/>
        <v>0</v>
      </c>
      <c r="U151" s="45">
        <f t="shared" si="24"/>
        <v>0</v>
      </c>
      <c r="V151" s="45">
        <f t="shared" si="24"/>
        <v>0</v>
      </c>
      <c r="W151" s="45">
        <f t="shared" si="4"/>
        <v>280</v>
      </c>
    </row>
    <row r="152" spans="1:23">
      <c r="A152" s="52" t="s">
        <v>114</v>
      </c>
      <c r="B152" s="52">
        <v>2021010494</v>
      </c>
      <c r="C152" s="52" t="s">
        <v>45</v>
      </c>
      <c r="D152" s="45">
        <f t="shared" ref="D152:V152" si="25">D$66*D89</f>
        <v>0</v>
      </c>
      <c r="E152" s="45">
        <f t="shared" si="25"/>
        <v>0</v>
      </c>
      <c r="F152" s="45">
        <f t="shared" si="25"/>
        <v>0</v>
      </c>
      <c r="G152" s="45">
        <f t="shared" si="25"/>
        <v>140</v>
      </c>
      <c r="H152" s="45">
        <f t="shared" si="25"/>
        <v>0</v>
      </c>
      <c r="I152" s="45">
        <f t="shared" si="25"/>
        <v>0</v>
      </c>
      <c r="J152" s="45">
        <f t="shared" si="25"/>
        <v>0</v>
      </c>
      <c r="K152" s="45">
        <f t="shared" si="25"/>
        <v>0</v>
      </c>
      <c r="L152" s="45">
        <f t="shared" si="25"/>
        <v>0</v>
      </c>
      <c r="M152" s="45">
        <f t="shared" si="25"/>
        <v>0</v>
      </c>
      <c r="N152" s="45">
        <f t="shared" si="25"/>
        <v>0</v>
      </c>
      <c r="O152" s="45">
        <f t="shared" si="25"/>
        <v>0</v>
      </c>
      <c r="P152" s="45">
        <f t="shared" si="25"/>
        <v>0</v>
      </c>
      <c r="Q152" s="45">
        <f t="shared" si="25"/>
        <v>0</v>
      </c>
      <c r="R152" s="45">
        <f t="shared" si="25"/>
        <v>0</v>
      </c>
      <c r="S152" s="45">
        <f t="shared" si="25"/>
        <v>0</v>
      </c>
      <c r="T152" s="45">
        <f t="shared" si="25"/>
        <v>0</v>
      </c>
      <c r="U152" s="45">
        <f t="shared" si="25"/>
        <v>0</v>
      </c>
      <c r="V152" s="45">
        <f t="shared" si="25"/>
        <v>160</v>
      </c>
      <c r="W152" s="45">
        <f t="shared" si="4"/>
        <v>300</v>
      </c>
    </row>
    <row r="153" spans="1:23">
      <c r="A153" s="52" t="s">
        <v>114</v>
      </c>
      <c r="B153" s="52">
        <v>2021010496</v>
      </c>
      <c r="C153" s="52" t="s">
        <v>47</v>
      </c>
      <c r="D153" s="45">
        <f t="shared" ref="D153:V153" si="26">D$66*D90</f>
        <v>0</v>
      </c>
      <c r="E153" s="45">
        <f t="shared" si="26"/>
        <v>0</v>
      </c>
      <c r="F153" s="45">
        <f t="shared" si="26"/>
        <v>150</v>
      </c>
      <c r="G153" s="45">
        <f t="shared" si="26"/>
        <v>172</v>
      </c>
      <c r="H153" s="45">
        <f t="shared" si="26"/>
        <v>0</v>
      </c>
      <c r="I153" s="45">
        <f t="shared" si="26"/>
        <v>0</v>
      </c>
      <c r="J153" s="45">
        <f t="shared" si="26"/>
        <v>0</v>
      </c>
      <c r="K153" s="45">
        <f t="shared" si="26"/>
        <v>0</v>
      </c>
      <c r="L153" s="45">
        <f t="shared" si="26"/>
        <v>0</v>
      </c>
      <c r="M153" s="45">
        <f t="shared" si="26"/>
        <v>0</v>
      </c>
      <c r="N153" s="45">
        <f t="shared" si="26"/>
        <v>0</v>
      </c>
      <c r="O153" s="45">
        <f t="shared" si="26"/>
        <v>0</v>
      </c>
      <c r="P153" s="45">
        <f t="shared" si="26"/>
        <v>0</v>
      </c>
      <c r="Q153" s="45">
        <f t="shared" si="26"/>
        <v>0</v>
      </c>
      <c r="R153" s="45">
        <f t="shared" si="26"/>
        <v>0</v>
      </c>
      <c r="S153" s="45">
        <f t="shared" si="26"/>
        <v>0</v>
      </c>
      <c r="T153" s="45">
        <f t="shared" si="26"/>
        <v>0</v>
      </c>
      <c r="U153" s="45">
        <f t="shared" si="26"/>
        <v>0</v>
      </c>
      <c r="V153" s="45">
        <f t="shared" si="26"/>
        <v>0</v>
      </c>
      <c r="W153" s="45">
        <f t="shared" si="4"/>
        <v>322</v>
      </c>
    </row>
    <row r="154" spans="1:23">
      <c r="A154" s="52" t="s">
        <v>114</v>
      </c>
      <c r="B154" s="52">
        <v>2021010498</v>
      </c>
      <c r="C154" s="52" t="s">
        <v>49</v>
      </c>
      <c r="D154" s="45">
        <f t="shared" ref="D154:V154" si="27">D$66*D91</f>
        <v>0</v>
      </c>
      <c r="E154" s="45">
        <f t="shared" si="27"/>
        <v>0</v>
      </c>
      <c r="F154" s="45">
        <f t="shared" si="27"/>
        <v>0</v>
      </c>
      <c r="G154" s="45">
        <f t="shared" si="27"/>
        <v>128</v>
      </c>
      <c r="H154" s="45">
        <f t="shared" si="27"/>
        <v>0</v>
      </c>
      <c r="I154" s="45">
        <f t="shared" si="27"/>
        <v>0</v>
      </c>
      <c r="J154" s="45">
        <f t="shared" si="27"/>
        <v>0</v>
      </c>
      <c r="K154" s="45">
        <f t="shared" si="27"/>
        <v>0</v>
      </c>
      <c r="L154" s="45">
        <f t="shared" si="27"/>
        <v>0</v>
      </c>
      <c r="M154" s="45">
        <f t="shared" si="27"/>
        <v>0</v>
      </c>
      <c r="N154" s="45">
        <f t="shared" si="27"/>
        <v>0</v>
      </c>
      <c r="O154" s="45">
        <f t="shared" si="27"/>
        <v>0</v>
      </c>
      <c r="P154" s="45">
        <f t="shared" si="27"/>
        <v>0</v>
      </c>
      <c r="Q154" s="45">
        <f t="shared" si="27"/>
        <v>0</v>
      </c>
      <c r="R154" s="45">
        <f t="shared" si="27"/>
        <v>0</v>
      </c>
      <c r="S154" s="45">
        <f t="shared" si="27"/>
        <v>0</v>
      </c>
      <c r="T154" s="45">
        <f t="shared" si="27"/>
        <v>0</v>
      </c>
      <c r="U154" s="45">
        <f t="shared" si="27"/>
        <v>0</v>
      </c>
      <c r="V154" s="45">
        <f t="shared" si="27"/>
        <v>0</v>
      </c>
      <c r="W154" s="45">
        <f t="shared" si="4"/>
        <v>128</v>
      </c>
    </row>
    <row r="155" spans="1:23">
      <c r="A155" s="52" t="s">
        <v>114</v>
      </c>
      <c r="B155" s="52">
        <v>2021010513</v>
      </c>
      <c r="C155" s="52" t="s">
        <v>51</v>
      </c>
      <c r="D155" s="45">
        <f t="shared" ref="D155:V155" si="28">D$66*D92</f>
        <v>0</v>
      </c>
      <c r="E155" s="45">
        <f t="shared" si="28"/>
        <v>152</v>
      </c>
      <c r="F155" s="45">
        <f t="shared" si="28"/>
        <v>112</v>
      </c>
      <c r="G155" s="45">
        <f t="shared" si="28"/>
        <v>120</v>
      </c>
      <c r="H155" s="45">
        <f t="shared" si="28"/>
        <v>0</v>
      </c>
      <c r="I155" s="45">
        <f t="shared" si="28"/>
        <v>0</v>
      </c>
      <c r="J155" s="45">
        <f t="shared" si="28"/>
        <v>0</v>
      </c>
      <c r="K155" s="45">
        <f t="shared" si="28"/>
        <v>0</v>
      </c>
      <c r="L155" s="45">
        <f t="shared" si="28"/>
        <v>0</v>
      </c>
      <c r="M155" s="45">
        <f t="shared" si="28"/>
        <v>0</v>
      </c>
      <c r="N155" s="45">
        <f t="shared" si="28"/>
        <v>126</v>
      </c>
      <c r="O155" s="45">
        <f t="shared" si="28"/>
        <v>0</v>
      </c>
      <c r="P155" s="45">
        <f t="shared" si="28"/>
        <v>0</v>
      </c>
      <c r="Q155" s="45">
        <f t="shared" si="28"/>
        <v>0</v>
      </c>
      <c r="R155" s="45">
        <f t="shared" si="28"/>
        <v>0</v>
      </c>
      <c r="S155" s="45">
        <f t="shared" si="28"/>
        <v>0</v>
      </c>
      <c r="T155" s="45">
        <f t="shared" si="28"/>
        <v>0</v>
      </c>
      <c r="U155" s="45">
        <f t="shared" si="28"/>
        <v>0</v>
      </c>
      <c r="V155" s="45">
        <f t="shared" si="28"/>
        <v>180</v>
      </c>
      <c r="W155" s="45">
        <f t="shared" si="4"/>
        <v>690</v>
      </c>
    </row>
    <row r="156" spans="1:23">
      <c r="A156" s="52" t="s">
        <v>114</v>
      </c>
      <c r="B156" s="52">
        <v>2021010514</v>
      </c>
      <c r="C156" s="52" t="s">
        <v>53</v>
      </c>
      <c r="D156" s="45">
        <f t="shared" ref="D156:V156" si="29">D$66*D93</f>
        <v>0</v>
      </c>
      <c r="E156" s="45">
        <f t="shared" si="29"/>
        <v>0</v>
      </c>
      <c r="F156" s="45">
        <f t="shared" si="29"/>
        <v>142</v>
      </c>
      <c r="G156" s="45">
        <f t="shared" si="29"/>
        <v>170</v>
      </c>
      <c r="H156" s="45">
        <f t="shared" si="29"/>
        <v>0</v>
      </c>
      <c r="I156" s="45">
        <f t="shared" si="29"/>
        <v>0</v>
      </c>
      <c r="J156" s="45">
        <f t="shared" si="29"/>
        <v>0</v>
      </c>
      <c r="K156" s="45">
        <f t="shared" si="29"/>
        <v>0</v>
      </c>
      <c r="L156" s="45">
        <f t="shared" si="29"/>
        <v>0</v>
      </c>
      <c r="M156" s="45">
        <f t="shared" si="29"/>
        <v>0</v>
      </c>
      <c r="N156" s="45">
        <f t="shared" si="29"/>
        <v>0</v>
      </c>
      <c r="O156" s="45">
        <f t="shared" si="29"/>
        <v>0</v>
      </c>
      <c r="P156" s="45">
        <f t="shared" si="29"/>
        <v>0</v>
      </c>
      <c r="Q156" s="45">
        <f t="shared" si="29"/>
        <v>0</v>
      </c>
      <c r="R156" s="45">
        <f t="shared" si="29"/>
        <v>0</v>
      </c>
      <c r="S156" s="45">
        <f t="shared" si="29"/>
        <v>0</v>
      </c>
      <c r="T156" s="45">
        <f t="shared" si="29"/>
        <v>0</v>
      </c>
      <c r="U156" s="45">
        <f t="shared" si="29"/>
        <v>0</v>
      </c>
      <c r="V156" s="45">
        <f t="shared" si="29"/>
        <v>180</v>
      </c>
      <c r="W156" s="45">
        <f t="shared" si="4"/>
        <v>492</v>
      </c>
    </row>
    <row r="157" spans="1:23">
      <c r="A157" s="52" t="s">
        <v>114</v>
      </c>
      <c r="B157" s="52">
        <v>2021010515</v>
      </c>
      <c r="C157" s="52" t="s">
        <v>55</v>
      </c>
      <c r="D157" s="45">
        <f t="shared" ref="D157:V157" si="30">D$66*D94</f>
        <v>0</v>
      </c>
      <c r="E157" s="45">
        <f t="shared" si="30"/>
        <v>0</v>
      </c>
      <c r="F157" s="45">
        <f t="shared" si="30"/>
        <v>122</v>
      </c>
      <c r="G157" s="45">
        <f t="shared" si="30"/>
        <v>128</v>
      </c>
      <c r="H157" s="45">
        <f t="shared" si="30"/>
        <v>0</v>
      </c>
      <c r="I157" s="45">
        <f t="shared" si="30"/>
        <v>0</v>
      </c>
      <c r="J157" s="45">
        <f t="shared" si="30"/>
        <v>0</v>
      </c>
      <c r="K157" s="45">
        <f t="shared" si="30"/>
        <v>0</v>
      </c>
      <c r="L157" s="45">
        <f t="shared" si="30"/>
        <v>0</v>
      </c>
      <c r="M157" s="45">
        <f t="shared" si="30"/>
        <v>0</v>
      </c>
      <c r="N157" s="45">
        <f t="shared" si="30"/>
        <v>0</v>
      </c>
      <c r="O157" s="45">
        <f t="shared" si="30"/>
        <v>0</v>
      </c>
      <c r="P157" s="45">
        <f t="shared" si="30"/>
        <v>0</v>
      </c>
      <c r="Q157" s="45">
        <f t="shared" si="30"/>
        <v>0</v>
      </c>
      <c r="R157" s="45">
        <f t="shared" si="30"/>
        <v>0</v>
      </c>
      <c r="S157" s="45">
        <f t="shared" si="30"/>
        <v>0</v>
      </c>
      <c r="T157" s="45">
        <f t="shared" si="30"/>
        <v>0</v>
      </c>
      <c r="U157" s="45">
        <f t="shared" si="30"/>
        <v>0</v>
      </c>
      <c r="V157" s="45">
        <f t="shared" si="30"/>
        <v>172</v>
      </c>
      <c r="W157" s="45">
        <f t="shared" si="4"/>
        <v>422</v>
      </c>
    </row>
    <row r="158" spans="1:23">
      <c r="A158" s="52" t="s">
        <v>115</v>
      </c>
      <c r="B158" s="52">
        <v>2021010395</v>
      </c>
      <c r="C158" s="52" t="s">
        <v>57</v>
      </c>
      <c r="D158" s="45">
        <f t="shared" ref="D158:V158" si="31">D$66*D95</f>
        <v>0</v>
      </c>
      <c r="E158" s="45">
        <f t="shared" si="31"/>
        <v>0</v>
      </c>
      <c r="F158" s="45">
        <f t="shared" si="31"/>
        <v>0</v>
      </c>
      <c r="G158" s="45">
        <f t="shared" si="31"/>
        <v>188</v>
      </c>
      <c r="H158" s="45">
        <f t="shared" si="31"/>
        <v>0</v>
      </c>
      <c r="I158" s="45">
        <f t="shared" si="31"/>
        <v>0</v>
      </c>
      <c r="J158" s="45">
        <f t="shared" si="31"/>
        <v>0</v>
      </c>
      <c r="K158" s="45">
        <f t="shared" si="31"/>
        <v>0</v>
      </c>
      <c r="L158" s="45">
        <f t="shared" si="31"/>
        <v>0</v>
      </c>
      <c r="M158" s="45">
        <f t="shared" si="31"/>
        <v>0</v>
      </c>
      <c r="N158" s="45">
        <f t="shared" si="31"/>
        <v>0</v>
      </c>
      <c r="O158" s="45">
        <f t="shared" si="31"/>
        <v>0</v>
      </c>
      <c r="P158" s="45">
        <f t="shared" si="31"/>
        <v>0</v>
      </c>
      <c r="Q158" s="45">
        <f t="shared" si="31"/>
        <v>0</v>
      </c>
      <c r="R158" s="45">
        <f t="shared" si="31"/>
        <v>0</v>
      </c>
      <c r="S158" s="45">
        <f t="shared" si="31"/>
        <v>0</v>
      </c>
      <c r="T158" s="45">
        <f t="shared" si="31"/>
        <v>0</v>
      </c>
      <c r="U158" s="45">
        <f t="shared" si="31"/>
        <v>0</v>
      </c>
      <c r="V158" s="45">
        <f t="shared" si="31"/>
        <v>0</v>
      </c>
      <c r="W158" s="45">
        <f t="shared" si="4"/>
        <v>188</v>
      </c>
    </row>
    <row r="159" spans="1:23">
      <c r="A159" s="52" t="s">
        <v>115</v>
      </c>
      <c r="B159" s="52">
        <v>2021010403</v>
      </c>
      <c r="C159" s="52" t="s">
        <v>59</v>
      </c>
      <c r="D159" s="45">
        <f t="shared" ref="D159:V159" si="32">D$66*D96</f>
        <v>0</v>
      </c>
      <c r="E159" s="45">
        <f t="shared" si="32"/>
        <v>0</v>
      </c>
      <c r="F159" s="45">
        <f t="shared" si="32"/>
        <v>154</v>
      </c>
      <c r="G159" s="45">
        <f t="shared" si="32"/>
        <v>0</v>
      </c>
      <c r="H159" s="45">
        <f t="shared" si="32"/>
        <v>0</v>
      </c>
      <c r="I159" s="45">
        <f t="shared" si="32"/>
        <v>0</v>
      </c>
      <c r="J159" s="45">
        <f t="shared" si="32"/>
        <v>0</v>
      </c>
      <c r="K159" s="45">
        <f t="shared" si="32"/>
        <v>0</v>
      </c>
      <c r="L159" s="45">
        <f t="shared" si="32"/>
        <v>0</v>
      </c>
      <c r="M159" s="45">
        <f t="shared" si="32"/>
        <v>0</v>
      </c>
      <c r="N159" s="45">
        <f t="shared" si="32"/>
        <v>0</v>
      </c>
      <c r="O159" s="45">
        <f t="shared" si="32"/>
        <v>0</v>
      </c>
      <c r="P159" s="45">
        <f t="shared" si="32"/>
        <v>0</v>
      </c>
      <c r="Q159" s="45">
        <f t="shared" si="32"/>
        <v>0</v>
      </c>
      <c r="R159" s="45">
        <f t="shared" si="32"/>
        <v>0</v>
      </c>
      <c r="S159" s="45">
        <f t="shared" si="32"/>
        <v>0</v>
      </c>
      <c r="T159" s="45">
        <f t="shared" si="32"/>
        <v>0</v>
      </c>
      <c r="U159" s="45">
        <f t="shared" si="32"/>
        <v>0</v>
      </c>
      <c r="V159" s="45">
        <f t="shared" si="32"/>
        <v>0</v>
      </c>
      <c r="W159" s="45">
        <f t="shared" si="4"/>
        <v>154</v>
      </c>
    </row>
    <row r="160" spans="1:23">
      <c r="A160" s="52" t="s">
        <v>115</v>
      </c>
      <c r="B160" s="52">
        <v>2021010409</v>
      </c>
      <c r="C160" s="52" t="s">
        <v>61</v>
      </c>
      <c r="D160" s="45">
        <f t="shared" ref="D160:V160" si="33">D$66*D97</f>
        <v>0</v>
      </c>
      <c r="E160" s="45">
        <f t="shared" si="33"/>
        <v>0</v>
      </c>
      <c r="F160" s="45">
        <f t="shared" si="33"/>
        <v>140</v>
      </c>
      <c r="G160" s="45">
        <f t="shared" si="33"/>
        <v>128</v>
      </c>
      <c r="H160" s="45">
        <f t="shared" si="33"/>
        <v>0</v>
      </c>
      <c r="I160" s="45">
        <f t="shared" si="33"/>
        <v>0</v>
      </c>
      <c r="J160" s="45">
        <f t="shared" si="33"/>
        <v>0</v>
      </c>
      <c r="K160" s="45">
        <f t="shared" si="33"/>
        <v>0</v>
      </c>
      <c r="L160" s="45">
        <f t="shared" si="33"/>
        <v>0</v>
      </c>
      <c r="M160" s="45">
        <f t="shared" si="33"/>
        <v>0</v>
      </c>
      <c r="N160" s="45">
        <f t="shared" si="33"/>
        <v>0</v>
      </c>
      <c r="O160" s="45">
        <f t="shared" si="33"/>
        <v>0</v>
      </c>
      <c r="P160" s="45">
        <f t="shared" si="33"/>
        <v>0</v>
      </c>
      <c r="Q160" s="45">
        <f t="shared" si="33"/>
        <v>0</v>
      </c>
      <c r="R160" s="45">
        <f t="shared" si="33"/>
        <v>0</v>
      </c>
      <c r="S160" s="45">
        <f t="shared" si="33"/>
        <v>0</v>
      </c>
      <c r="T160" s="45">
        <f t="shared" si="33"/>
        <v>0</v>
      </c>
      <c r="U160" s="45">
        <f t="shared" si="33"/>
        <v>112.5</v>
      </c>
      <c r="V160" s="45">
        <f t="shared" si="33"/>
        <v>144</v>
      </c>
      <c r="W160" s="45">
        <f t="shared" si="4"/>
        <v>524.5</v>
      </c>
    </row>
    <row r="161" spans="1:23">
      <c r="A161" s="52" t="s">
        <v>115</v>
      </c>
      <c r="B161" s="52">
        <v>2021010412</v>
      </c>
      <c r="C161" s="52" t="s">
        <v>63</v>
      </c>
      <c r="D161" s="45">
        <f t="shared" ref="D161:V161" si="34">D$66*D98</f>
        <v>0</v>
      </c>
      <c r="E161" s="45">
        <f t="shared" si="34"/>
        <v>0</v>
      </c>
      <c r="F161" s="45">
        <f t="shared" si="34"/>
        <v>148</v>
      </c>
      <c r="G161" s="45">
        <f t="shared" si="34"/>
        <v>158</v>
      </c>
      <c r="H161" s="45">
        <f t="shared" si="34"/>
        <v>0</v>
      </c>
      <c r="I161" s="45">
        <f t="shared" si="34"/>
        <v>0</v>
      </c>
      <c r="J161" s="45">
        <f t="shared" si="34"/>
        <v>0</v>
      </c>
      <c r="K161" s="45">
        <f t="shared" si="34"/>
        <v>0</v>
      </c>
      <c r="L161" s="45">
        <f t="shared" si="34"/>
        <v>0</v>
      </c>
      <c r="M161" s="45">
        <f t="shared" si="34"/>
        <v>0</v>
      </c>
      <c r="N161" s="45">
        <f t="shared" si="34"/>
        <v>0</v>
      </c>
      <c r="O161" s="45">
        <f t="shared" si="34"/>
        <v>0</v>
      </c>
      <c r="P161" s="45">
        <f t="shared" si="34"/>
        <v>0</v>
      </c>
      <c r="Q161" s="45">
        <f t="shared" si="34"/>
        <v>0</v>
      </c>
      <c r="R161" s="45">
        <f t="shared" si="34"/>
        <v>0</v>
      </c>
      <c r="S161" s="45">
        <f t="shared" si="34"/>
        <v>0</v>
      </c>
      <c r="T161" s="45">
        <f t="shared" si="34"/>
        <v>0</v>
      </c>
      <c r="U161" s="45">
        <f t="shared" si="34"/>
        <v>0</v>
      </c>
      <c r="V161" s="45">
        <f t="shared" si="34"/>
        <v>0</v>
      </c>
      <c r="W161" s="45">
        <f t="shared" si="4"/>
        <v>306</v>
      </c>
    </row>
    <row r="162" spans="1:23">
      <c r="A162" s="52" t="s">
        <v>115</v>
      </c>
      <c r="B162" s="52">
        <v>2021010413</v>
      </c>
      <c r="C162" s="52" t="s">
        <v>65</v>
      </c>
      <c r="D162" s="45">
        <f t="shared" ref="D162:V162" si="35">D$66*D99</f>
        <v>0</v>
      </c>
      <c r="E162" s="45">
        <f t="shared" si="35"/>
        <v>0</v>
      </c>
      <c r="F162" s="45">
        <f t="shared" si="35"/>
        <v>0</v>
      </c>
      <c r="G162" s="45">
        <f t="shared" si="35"/>
        <v>0</v>
      </c>
      <c r="H162" s="45">
        <f t="shared" si="35"/>
        <v>0</v>
      </c>
      <c r="I162" s="45">
        <f t="shared" si="35"/>
        <v>0</v>
      </c>
      <c r="J162" s="45">
        <f t="shared" si="35"/>
        <v>0</v>
      </c>
      <c r="K162" s="45">
        <f t="shared" si="35"/>
        <v>0</v>
      </c>
      <c r="L162" s="45">
        <f t="shared" si="35"/>
        <v>0</v>
      </c>
      <c r="M162" s="45">
        <f t="shared" si="35"/>
        <v>0</v>
      </c>
      <c r="N162" s="45">
        <f t="shared" si="35"/>
        <v>0</v>
      </c>
      <c r="O162" s="45">
        <f t="shared" si="35"/>
        <v>0</v>
      </c>
      <c r="P162" s="45">
        <f t="shared" si="35"/>
        <v>0</v>
      </c>
      <c r="Q162" s="45">
        <f t="shared" si="35"/>
        <v>0</v>
      </c>
      <c r="R162" s="45">
        <f t="shared" si="35"/>
        <v>0</v>
      </c>
      <c r="S162" s="45">
        <f t="shared" si="35"/>
        <v>0</v>
      </c>
      <c r="T162" s="45">
        <f t="shared" si="35"/>
        <v>0</v>
      </c>
      <c r="U162" s="45">
        <f t="shared" si="35"/>
        <v>0</v>
      </c>
      <c r="V162" s="45">
        <f t="shared" si="35"/>
        <v>132</v>
      </c>
      <c r="W162" s="45">
        <f t="shared" si="4"/>
        <v>132</v>
      </c>
    </row>
    <row r="163" spans="1:23">
      <c r="A163" s="52" t="s">
        <v>115</v>
      </c>
      <c r="B163" s="52">
        <v>2021010419</v>
      </c>
      <c r="C163" s="52" t="s">
        <v>67</v>
      </c>
      <c r="D163" s="45">
        <f t="shared" ref="D163:V163" si="36">D$66*D100</f>
        <v>0</v>
      </c>
      <c r="E163" s="45">
        <f t="shared" si="36"/>
        <v>0</v>
      </c>
      <c r="F163" s="45">
        <f t="shared" si="36"/>
        <v>54</v>
      </c>
      <c r="G163" s="45">
        <f t="shared" si="36"/>
        <v>0</v>
      </c>
      <c r="H163" s="45">
        <f t="shared" si="36"/>
        <v>0</v>
      </c>
      <c r="I163" s="45">
        <f t="shared" si="36"/>
        <v>0</v>
      </c>
      <c r="J163" s="45">
        <f t="shared" si="36"/>
        <v>0</v>
      </c>
      <c r="K163" s="45">
        <f t="shared" si="36"/>
        <v>0</v>
      </c>
      <c r="L163" s="45">
        <f t="shared" si="36"/>
        <v>0</v>
      </c>
      <c r="M163" s="45">
        <f t="shared" si="36"/>
        <v>0</v>
      </c>
      <c r="N163" s="45">
        <f t="shared" si="36"/>
        <v>0</v>
      </c>
      <c r="O163" s="45">
        <f t="shared" si="36"/>
        <v>0</v>
      </c>
      <c r="P163" s="45">
        <f t="shared" si="36"/>
        <v>0</v>
      </c>
      <c r="Q163" s="45">
        <f t="shared" si="36"/>
        <v>0</v>
      </c>
      <c r="R163" s="45">
        <f t="shared" si="36"/>
        <v>0</v>
      </c>
      <c r="S163" s="45">
        <f t="shared" si="36"/>
        <v>0</v>
      </c>
      <c r="T163" s="45">
        <f t="shared" si="36"/>
        <v>0</v>
      </c>
      <c r="U163" s="45">
        <f t="shared" si="36"/>
        <v>0</v>
      </c>
      <c r="V163" s="45">
        <f t="shared" si="36"/>
        <v>0</v>
      </c>
      <c r="W163" s="45">
        <f t="shared" si="4"/>
        <v>54</v>
      </c>
    </row>
    <row r="164" spans="1:23">
      <c r="A164" s="52" t="s">
        <v>115</v>
      </c>
      <c r="B164" s="52">
        <v>2021010426</v>
      </c>
      <c r="C164" s="52" t="s">
        <v>69</v>
      </c>
      <c r="D164" s="45">
        <f t="shared" ref="D164:V164" si="37">D$66*D101</f>
        <v>0</v>
      </c>
      <c r="E164" s="45">
        <f t="shared" si="37"/>
        <v>0</v>
      </c>
      <c r="F164" s="45">
        <f t="shared" si="37"/>
        <v>158</v>
      </c>
      <c r="G164" s="45">
        <f t="shared" si="37"/>
        <v>130</v>
      </c>
      <c r="H164" s="45">
        <f t="shared" si="37"/>
        <v>0</v>
      </c>
      <c r="I164" s="45">
        <f t="shared" si="37"/>
        <v>0</v>
      </c>
      <c r="J164" s="45">
        <f t="shared" si="37"/>
        <v>0</v>
      </c>
      <c r="K164" s="45">
        <f t="shared" si="37"/>
        <v>0</v>
      </c>
      <c r="L164" s="45">
        <f t="shared" si="37"/>
        <v>0</v>
      </c>
      <c r="M164" s="45">
        <f t="shared" si="37"/>
        <v>0</v>
      </c>
      <c r="N164" s="45">
        <f t="shared" si="37"/>
        <v>0</v>
      </c>
      <c r="O164" s="45">
        <f t="shared" si="37"/>
        <v>0</v>
      </c>
      <c r="P164" s="45">
        <f t="shared" si="37"/>
        <v>0</v>
      </c>
      <c r="Q164" s="45">
        <f t="shared" si="37"/>
        <v>0</v>
      </c>
      <c r="R164" s="45">
        <f t="shared" si="37"/>
        <v>0</v>
      </c>
      <c r="S164" s="45">
        <f t="shared" si="37"/>
        <v>0</v>
      </c>
      <c r="T164" s="45">
        <f t="shared" si="37"/>
        <v>0</v>
      </c>
      <c r="U164" s="45">
        <f t="shared" si="37"/>
        <v>0</v>
      </c>
      <c r="V164" s="45">
        <f t="shared" si="37"/>
        <v>120</v>
      </c>
      <c r="W164" s="45">
        <f t="shared" si="4"/>
        <v>408</v>
      </c>
    </row>
    <row r="165" spans="1:23">
      <c r="A165" s="52" t="s">
        <v>115</v>
      </c>
      <c r="B165" s="52">
        <v>2021010427</v>
      </c>
      <c r="C165" s="52" t="s">
        <v>71</v>
      </c>
      <c r="D165" s="45">
        <f t="shared" ref="D165:V165" si="38">D$66*D102</f>
        <v>0</v>
      </c>
      <c r="E165" s="45">
        <f t="shared" si="38"/>
        <v>170</v>
      </c>
      <c r="F165" s="45">
        <f t="shared" si="38"/>
        <v>140</v>
      </c>
      <c r="G165" s="45">
        <f t="shared" si="38"/>
        <v>0</v>
      </c>
      <c r="H165" s="45">
        <f t="shared" si="38"/>
        <v>0</v>
      </c>
      <c r="I165" s="45">
        <f t="shared" si="38"/>
        <v>0</v>
      </c>
      <c r="J165" s="45">
        <f t="shared" si="38"/>
        <v>0</v>
      </c>
      <c r="K165" s="45">
        <f t="shared" si="38"/>
        <v>0</v>
      </c>
      <c r="L165" s="45">
        <f t="shared" si="38"/>
        <v>0</v>
      </c>
      <c r="M165" s="45">
        <f t="shared" si="38"/>
        <v>0</v>
      </c>
      <c r="N165" s="45">
        <f t="shared" si="38"/>
        <v>0</v>
      </c>
      <c r="O165" s="45">
        <f t="shared" si="38"/>
        <v>0</v>
      </c>
      <c r="P165" s="45">
        <f t="shared" si="38"/>
        <v>0</v>
      </c>
      <c r="Q165" s="45">
        <f t="shared" si="38"/>
        <v>0</v>
      </c>
      <c r="R165" s="45">
        <f t="shared" si="38"/>
        <v>0</v>
      </c>
      <c r="S165" s="45">
        <f t="shared" si="38"/>
        <v>0</v>
      </c>
      <c r="T165" s="45">
        <f t="shared" si="38"/>
        <v>0</v>
      </c>
      <c r="U165" s="45">
        <f t="shared" si="38"/>
        <v>0</v>
      </c>
      <c r="V165" s="45">
        <f t="shared" si="38"/>
        <v>0</v>
      </c>
      <c r="W165" s="45">
        <f t="shared" si="4"/>
        <v>310</v>
      </c>
    </row>
    <row r="166" spans="1:23">
      <c r="A166" s="52" t="s">
        <v>115</v>
      </c>
      <c r="B166" s="52">
        <v>2021010439</v>
      </c>
      <c r="C166" s="52" t="s">
        <v>73</v>
      </c>
      <c r="D166" s="45">
        <f t="shared" ref="D166:V166" si="39">D$66*D103</f>
        <v>0</v>
      </c>
      <c r="E166" s="45">
        <f t="shared" si="39"/>
        <v>0</v>
      </c>
      <c r="F166" s="45">
        <f t="shared" si="39"/>
        <v>130</v>
      </c>
      <c r="G166" s="45">
        <f t="shared" si="39"/>
        <v>0</v>
      </c>
      <c r="H166" s="45">
        <f t="shared" si="39"/>
        <v>0</v>
      </c>
      <c r="I166" s="45">
        <f t="shared" si="39"/>
        <v>0</v>
      </c>
      <c r="J166" s="45">
        <f t="shared" si="39"/>
        <v>168</v>
      </c>
      <c r="K166" s="45">
        <f t="shared" si="39"/>
        <v>0</v>
      </c>
      <c r="L166" s="45">
        <f t="shared" si="39"/>
        <v>0</v>
      </c>
      <c r="M166" s="45">
        <f t="shared" si="39"/>
        <v>0</v>
      </c>
      <c r="N166" s="45">
        <f t="shared" si="39"/>
        <v>0</v>
      </c>
      <c r="O166" s="45">
        <f t="shared" si="39"/>
        <v>0</v>
      </c>
      <c r="P166" s="45">
        <f t="shared" si="39"/>
        <v>0</v>
      </c>
      <c r="Q166" s="45">
        <f t="shared" si="39"/>
        <v>0</v>
      </c>
      <c r="R166" s="45">
        <f t="shared" si="39"/>
        <v>0</v>
      </c>
      <c r="S166" s="45">
        <f t="shared" si="39"/>
        <v>0</v>
      </c>
      <c r="T166" s="45">
        <f t="shared" si="39"/>
        <v>0</v>
      </c>
      <c r="U166" s="45">
        <f t="shared" si="39"/>
        <v>0</v>
      </c>
      <c r="V166" s="45">
        <f t="shared" si="39"/>
        <v>0</v>
      </c>
      <c r="W166" s="45">
        <f t="shared" si="4"/>
        <v>298</v>
      </c>
    </row>
    <row r="167" spans="1:23">
      <c r="A167" s="52" t="s">
        <v>115</v>
      </c>
      <c r="B167" s="52">
        <v>2021010450</v>
      </c>
      <c r="C167" s="52" t="s">
        <v>75</v>
      </c>
      <c r="D167" s="45">
        <f t="shared" ref="D167:V167" si="40">D$66*D104</f>
        <v>0</v>
      </c>
      <c r="E167" s="45">
        <f t="shared" si="40"/>
        <v>0</v>
      </c>
      <c r="F167" s="45">
        <f t="shared" si="40"/>
        <v>0</v>
      </c>
      <c r="G167" s="45">
        <f t="shared" si="40"/>
        <v>142</v>
      </c>
      <c r="H167" s="45">
        <f t="shared" si="40"/>
        <v>0</v>
      </c>
      <c r="I167" s="45">
        <f t="shared" si="40"/>
        <v>0</v>
      </c>
      <c r="J167" s="45">
        <f t="shared" si="40"/>
        <v>0</v>
      </c>
      <c r="K167" s="45">
        <f t="shared" si="40"/>
        <v>0</v>
      </c>
      <c r="L167" s="45">
        <f t="shared" si="40"/>
        <v>0</v>
      </c>
      <c r="M167" s="45">
        <f t="shared" si="40"/>
        <v>0</v>
      </c>
      <c r="N167" s="45">
        <f t="shared" si="40"/>
        <v>0</v>
      </c>
      <c r="O167" s="45">
        <f t="shared" si="40"/>
        <v>0</v>
      </c>
      <c r="P167" s="45">
        <f t="shared" si="40"/>
        <v>0</v>
      </c>
      <c r="Q167" s="45">
        <f t="shared" si="40"/>
        <v>0</v>
      </c>
      <c r="R167" s="45">
        <f t="shared" si="40"/>
        <v>0</v>
      </c>
      <c r="S167" s="45">
        <f t="shared" si="40"/>
        <v>0</v>
      </c>
      <c r="T167" s="45">
        <f t="shared" si="40"/>
        <v>0</v>
      </c>
      <c r="U167" s="45">
        <f t="shared" si="40"/>
        <v>0</v>
      </c>
      <c r="V167" s="45">
        <f t="shared" si="40"/>
        <v>160</v>
      </c>
      <c r="W167" s="45">
        <f t="shared" si="4"/>
        <v>302</v>
      </c>
    </row>
    <row r="168" spans="1:23">
      <c r="A168" s="52" t="s">
        <v>115</v>
      </c>
      <c r="B168" s="52">
        <v>2021010461</v>
      </c>
      <c r="C168" s="52" t="s">
        <v>77</v>
      </c>
      <c r="D168" s="45">
        <f t="shared" ref="D168:V168" si="41">D$66*D105</f>
        <v>0</v>
      </c>
      <c r="E168" s="45">
        <f t="shared" si="41"/>
        <v>0</v>
      </c>
      <c r="F168" s="45">
        <f t="shared" si="41"/>
        <v>162</v>
      </c>
      <c r="G168" s="45">
        <f t="shared" si="41"/>
        <v>0</v>
      </c>
      <c r="H168" s="45">
        <f t="shared" si="41"/>
        <v>0</v>
      </c>
      <c r="I168" s="45">
        <f t="shared" si="41"/>
        <v>0</v>
      </c>
      <c r="J168" s="45">
        <f t="shared" si="41"/>
        <v>0</v>
      </c>
      <c r="K168" s="45">
        <f t="shared" si="41"/>
        <v>0</v>
      </c>
      <c r="L168" s="45">
        <f t="shared" si="41"/>
        <v>0</v>
      </c>
      <c r="M168" s="45">
        <f t="shared" si="41"/>
        <v>0</v>
      </c>
      <c r="N168" s="45">
        <f t="shared" si="41"/>
        <v>0</v>
      </c>
      <c r="O168" s="45">
        <f t="shared" si="41"/>
        <v>0</v>
      </c>
      <c r="P168" s="45">
        <f t="shared" si="41"/>
        <v>0</v>
      </c>
      <c r="Q168" s="45">
        <f t="shared" si="41"/>
        <v>0</v>
      </c>
      <c r="R168" s="45">
        <f t="shared" si="41"/>
        <v>0</v>
      </c>
      <c r="S168" s="45">
        <f t="shared" si="41"/>
        <v>0</v>
      </c>
      <c r="T168" s="45">
        <f t="shared" si="41"/>
        <v>0</v>
      </c>
      <c r="U168" s="45">
        <f t="shared" si="41"/>
        <v>0</v>
      </c>
      <c r="V168" s="45">
        <f t="shared" si="41"/>
        <v>166</v>
      </c>
      <c r="W168" s="45">
        <f t="shared" si="4"/>
        <v>328</v>
      </c>
    </row>
    <row r="169" spans="1:23">
      <c r="A169" s="52" t="s">
        <v>115</v>
      </c>
      <c r="B169" s="52">
        <v>2021010462</v>
      </c>
      <c r="C169" s="52" t="s">
        <v>79</v>
      </c>
      <c r="D169" s="45">
        <f t="shared" ref="D169:V169" si="42">D$66*D106</f>
        <v>0</v>
      </c>
      <c r="E169" s="45">
        <f t="shared" si="42"/>
        <v>0</v>
      </c>
      <c r="F169" s="45">
        <f t="shared" si="42"/>
        <v>174</v>
      </c>
      <c r="G169" s="45">
        <f t="shared" si="42"/>
        <v>164</v>
      </c>
      <c r="H169" s="45">
        <f t="shared" si="42"/>
        <v>0</v>
      </c>
      <c r="I169" s="45">
        <f t="shared" si="42"/>
        <v>0</v>
      </c>
      <c r="J169" s="45">
        <f t="shared" si="42"/>
        <v>0</v>
      </c>
      <c r="K169" s="45">
        <f t="shared" si="42"/>
        <v>0</v>
      </c>
      <c r="L169" s="45">
        <f t="shared" si="42"/>
        <v>0</v>
      </c>
      <c r="M169" s="45">
        <f t="shared" si="42"/>
        <v>0</v>
      </c>
      <c r="N169" s="45">
        <f t="shared" si="42"/>
        <v>0</v>
      </c>
      <c r="O169" s="45">
        <f t="shared" si="42"/>
        <v>0</v>
      </c>
      <c r="P169" s="45">
        <f t="shared" si="42"/>
        <v>0</v>
      </c>
      <c r="Q169" s="45">
        <f t="shared" si="42"/>
        <v>0</v>
      </c>
      <c r="R169" s="45">
        <f t="shared" si="42"/>
        <v>0</v>
      </c>
      <c r="S169" s="45">
        <f t="shared" si="42"/>
        <v>0</v>
      </c>
      <c r="T169" s="45">
        <f t="shared" si="42"/>
        <v>0</v>
      </c>
      <c r="U169" s="45">
        <f t="shared" si="42"/>
        <v>0</v>
      </c>
      <c r="V169" s="45">
        <f t="shared" si="42"/>
        <v>0</v>
      </c>
      <c r="W169" s="45">
        <f t="shared" si="4"/>
        <v>338</v>
      </c>
    </row>
    <row r="170" spans="1:23">
      <c r="A170" s="52" t="s">
        <v>115</v>
      </c>
      <c r="B170" s="52">
        <v>2021010464</v>
      </c>
      <c r="C170" s="52" t="s">
        <v>81</v>
      </c>
      <c r="D170" s="45">
        <f t="shared" ref="D170:V170" si="43">D$66*D107</f>
        <v>0</v>
      </c>
      <c r="E170" s="45">
        <f t="shared" si="43"/>
        <v>0</v>
      </c>
      <c r="F170" s="45">
        <f t="shared" si="43"/>
        <v>140</v>
      </c>
      <c r="G170" s="45">
        <f t="shared" si="43"/>
        <v>146</v>
      </c>
      <c r="H170" s="45">
        <f t="shared" si="43"/>
        <v>0</v>
      </c>
      <c r="I170" s="45">
        <f t="shared" si="43"/>
        <v>0</v>
      </c>
      <c r="J170" s="45">
        <f t="shared" si="43"/>
        <v>0</v>
      </c>
      <c r="K170" s="45">
        <f t="shared" si="43"/>
        <v>0</v>
      </c>
      <c r="L170" s="45">
        <f t="shared" si="43"/>
        <v>176</v>
      </c>
      <c r="M170" s="45">
        <f t="shared" si="43"/>
        <v>166</v>
      </c>
      <c r="N170" s="45">
        <f t="shared" si="43"/>
        <v>0</v>
      </c>
      <c r="O170" s="45">
        <f t="shared" si="43"/>
        <v>0</v>
      </c>
      <c r="P170" s="45">
        <f t="shared" si="43"/>
        <v>0</v>
      </c>
      <c r="Q170" s="45">
        <f t="shared" si="43"/>
        <v>0</v>
      </c>
      <c r="R170" s="45">
        <f t="shared" si="43"/>
        <v>0</v>
      </c>
      <c r="S170" s="45">
        <f t="shared" si="43"/>
        <v>0</v>
      </c>
      <c r="T170" s="45">
        <f t="shared" si="43"/>
        <v>0</v>
      </c>
      <c r="U170" s="45">
        <f t="shared" si="43"/>
        <v>0</v>
      </c>
      <c r="V170" s="45">
        <f t="shared" si="43"/>
        <v>154</v>
      </c>
      <c r="W170" s="45">
        <f t="shared" si="4"/>
        <v>782</v>
      </c>
    </row>
    <row r="171" spans="1:23">
      <c r="A171" s="52" t="s">
        <v>115</v>
      </c>
      <c r="B171" s="52">
        <v>2021010466</v>
      </c>
      <c r="C171" s="52" t="s">
        <v>83</v>
      </c>
      <c r="D171" s="45">
        <f t="shared" ref="D171:V171" si="44">D$66*D108</f>
        <v>0</v>
      </c>
      <c r="E171" s="45">
        <f t="shared" si="44"/>
        <v>0</v>
      </c>
      <c r="F171" s="45">
        <f t="shared" si="44"/>
        <v>0</v>
      </c>
      <c r="G171" s="45">
        <f t="shared" si="44"/>
        <v>172</v>
      </c>
      <c r="H171" s="45">
        <f t="shared" si="44"/>
        <v>0</v>
      </c>
      <c r="I171" s="45">
        <f t="shared" si="44"/>
        <v>0</v>
      </c>
      <c r="J171" s="45">
        <f t="shared" si="44"/>
        <v>0</v>
      </c>
      <c r="K171" s="45">
        <f t="shared" si="44"/>
        <v>0</v>
      </c>
      <c r="L171" s="45">
        <f t="shared" si="44"/>
        <v>0</v>
      </c>
      <c r="M171" s="45">
        <f t="shared" si="44"/>
        <v>0</v>
      </c>
      <c r="N171" s="45">
        <f t="shared" si="44"/>
        <v>0</v>
      </c>
      <c r="O171" s="45">
        <f t="shared" si="44"/>
        <v>0</v>
      </c>
      <c r="P171" s="45">
        <f t="shared" si="44"/>
        <v>0</v>
      </c>
      <c r="Q171" s="45">
        <f t="shared" si="44"/>
        <v>0</v>
      </c>
      <c r="R171" s="45">
        <f t="shared" si="44"/>
        <v>0</v>
      </c>
      <c r="S171" s="45">
        <f t="shared" si="44"/>
        <v>0</v>
      </c>
      <c r="T171" s="45">
        <f t="shared" si="44"/>
        <v>0</v>
      </c>
      <c r="U171" s="45">
        <f t="shared" si="44"/>
        <v>0</v>
      </c>
      <c r="V171" s="45">
        <f t="shared" si="44"/>
        <v>0</v>
      </c>
      <c r="W171" s="45">
        <f t="shared" si="4"/>
        <v>172</v>
      </c>
    </row>
    <row r="172" spans="1:23">
      <c r="A172" s="52" t="s">
        <v>115</v>
      </c>
      <c r="B172" s="52">
        <v>2021010467</v>
      </c>
      <c r="C172" s="52" t="s">
        <v>85</v>
      </c>
      <c r="D172" s="45">
        <f t="shared" ref="D172:V172" si="45">D$66*D109</f>
        <v>0</v>
      </c>
      <c r="E172" s="45">
        <f t="shared" si="45"/>
        <v>0</v>
      </c>
      <c r="F172" s="45">
        <f t="shared" si="45"/>
        <v>176</v>
      </c>
      <c r="G172" s="45">
        <f t="shared" si="45"/>
        <v>182</v>
      </c>
      <c r="H172" s="45">
        <f t="shared" si="45"/>
        <v>0</v>
      </c>
      <c r="I172" s="45">
        <f t="shared" si="45"/>
        <v>0</v>
      </c>
      <c r="J172" s="45">
        <f t="shared" si="45"/>
        <v>0</v>
      </c>
      <c r="K172" s="45">
        <f t="shared" si="45"/>
        <v>0</v>
      </c>
      <c r="L172" s="45">
        <f t="shared" si="45"/>
        <v>0</v>
      </c>
      <c r="M172" s="45">
        <f t="shared" si="45"/>
        <v>0</v>
      </c>
      <c r="N172" s="45">
        <f t="shared" si="45"/>
        <v>0</v>
      </c>
      <c r="O172" s="45">
        <f t="shared" si="45"/>
        <v>0</v>
      </c>
      <c r="P172" s="45">
        <f t="shared" si="45"/>
        <v>0</v>
      </c>
      <c r="Q172" s="45">
        <f t="shared" si="45"/>
        <v>0</v>
      </c>
      <c r="R172" s="45">
        <f t="shared" si="45"/>
        <v>0</v>
      </c>
      <c r="S172" s="45">
        <f t="shared" si="45"/>
        <v>0</v>
      </c>
      <c r="T172" s="45">
        <f t="shared" si="45"/>
        <v>0</v>
      </c>
      <c r="U172" s="45">
        <f t="shared" si="45"/>
        <v>0</v>
      </c>
      <c r="V172" s="45">
        <f t="shared" si="45"/>
        <v>180</v>
      </c>
      <c r="W172" s="45">
        <f t="shared" si="4"/>
        <v>538</v>
      </c>
    </row>
    <row r="173" spans="1:23">
      <c r="A173" s="52" t="s">
        <v>115</v>
      </c>
      <c r="B173" s="52">
        <v>2021010470</v>
      </c>
      <c r="C173" s="52" t="s">
        <v>87</v>
      </c>
      <c r="D173" s="45">
        <f t="shared" ref="D173:V173" si="46">D$66*D110</f>
        <v>0</v>
      </c>
      <c r="E173" s="45">
        <f t="shared" si="46"/>
        <v>0</v>
      </c>
      <c r="F173" s="45">
        <f t="shared" si="46"/>
        <v>0</v>
      </c>
      <c r="G173" s="45">
        <f t="shared" si="46"/>
        <v>0</v>
      </c>
      <c r="H173" s="45">
        <f t="shared" si="46"/>
        <v>0</v>
      </c>
      <c r="I173" s="45">
        <f t="shared" si="46"/>
        <v>0</v>
      </c>
      <c r="J173" s="45">
        <f t="shared" si="46"/>
        <v>0</v>
      </c>
      <c r="K173" s="45">
        <f t="shared" si="46"/>
        <v>0</v>
      </c>
      <c r="L173" s="45">
        <f t="shared" si="46"/>
        <v>0</v>
      </c>
      <c r="M173" s="45">
        <f t="shared" si="46"/>
        <v>0</v>
      </c>
      <c r="N173" s="45">
        <f t="shared" si="46"/>
        <v>0</v>
      </c>
      <c r="O173" s="45">
        <f t="shared" si="46"/>
        <v>0</v>
      </c>
      <c r="P173" s="45">
        <f t="shared" si="46"/>
        <v>0</v>
      </c>
      <c r="Q173" s="45">
        <f t="shared" si="46"/>
        <v>0</v>
      </c>
      <c r="R173" s="45">
        <f t="shared" si="46"/>
        <v>0</v>
      </c>
      <c r="S173" s="45">
        <f t="shared" si="46"/>
        <v>0</v>
      </c>
      <c r="T173" s="45">
        <f t="shared" si="46"/>
        <v>0</v>
      </c>
      <c r="U173" s="45">
        <f t="shared" si="46"/>
        <v>0</v>
      </c>
      <c r="V173" s="45">
        <f t="shared" si="46"/>
        <v>184</v>
      </c>
      <c r="W173" s="45">
        <f t="shared" si="4"/>
        <v>184</v>
      </c>
    </row>
    <row r="174" spans="1:23">
      <c r="A174" s="52" t="s">
        <v>115</v>
      </c>
      <c r="B174" s="52">
        <v>2021010471</v>
      </c>
      <c r="C174" s="52" t="s">
        <v>89</v>
      </c>
      <c r="D174" s="45">
        <f t="shared" ref="D174:V174" si="47">D$66*D111</f>
        <v>0</v>
      </c>
      <c r="E174" s="45">
        <f t="shared" si="47"/>
        <v>0</v>
      </c>
      <c r="F174" s="45">
        <f t="shared" si="47"/>
        <v>162</v>
      </c>
      <c r="G174" s="45">
        <f t="shared" si="47"/>
        <v>0</v>
      </c>
      <c r="H174" s="45">
        <f t="shared" si="47"/>
        <v>0</v>
      </c>
      <c r="I174" s="45">
        <f t="shared" si="47"/>
        <v>0</v>
      </c>
      <c r="J174" s="45">
        <f t="shared" si="47"/>
        <v>0</v>
      </c>
      <c r="K174" s="45">
        <f t="shared" si="47"/>
        <v>0</v>
      </c>
      <c r="L174" s="45">
        <f t="shared" si="47"/>
        <v>0</v>
      </c>
      <c r="M174" s="45">
        <f t="shared" si="47"/>
        <v>0</v>
      </c>
      <c r="N174" s="45">
        <f t="shared" si="47"/>
        <v>0</v>
      </c>
      <c r="O174" s="45">
        <f t="shared" si="47"/>
        <v>0</v>
      </c>
      <c r="P174" s="45">
        <f t="shared" si="47"/>
        <v>0</v>
      </c>
      <c r="Q174" s="45">
        <f t="shared" si="47"/>
        <v>0</v>
      </c>
      <c r="R174" s="45">
        <f t="shared" si="47"/>
        <v>0</v>
      </c>
      <c r="S174" s="45">
        <f t="shared" si="47"/>
        <v>0</v>
      </c>
      <c r="T174" s="45">
        <f t="shared" si="47"/>
        <v>0</v>
      </c>
      <c r="U174" s="45">
        <f t="shared" si="47"/>
        <v>0</v>
      </c>
      <c r="V174" s="45">
        <f t="shared" si="47"/>
        <v>0</v>
      </c>
      <c r="W174" s="45">
        <f t="shared" si="4"/>
        <v>162</v>
      </c>
    </row>
    <row r="175" spans="1:23">
      <c r="A175" s="52" t="s">
        <v>115</v>
      </c>
      <c r="B175" s="52">
        <v>2021010475</v>
      </c>
      <c r="C175" s="52" t="s">
        <v>91</v>
      </c>
      <c r="D175" s="45">
        <f t="shared" ref="D175:V175" si="48">D$66*D112</f>
        <v>0</v>
      </c>
      <c r="E175" s="45">
        <f t="shared" si="48"/>
        <v>0</v>
      </c>
      <c r="F175" s="45">
        <f t="shared" si="48"/>
        <v>138</v>
      </c>
      <c r="G175" s="45">
        <f t="shared" si="48"/>
        <v>0</v>
      </c>
      <c r="H175" s="45">
        <f t="shared" si="48"/>
        <v>0</v>
      </c>
      <c r="I175" s="45">
        <f t="shared" si="48"/>
        <v>0</v>
      </c>
      <c r="J175" s="45">
        <f t="shared" si="48"/>
        <v>0</v>
      </c>
      <c r="K175" s="45">
        <f t="shared" si="48"/>
        <v>0</v>
      </c>
      <c r="L175" s="45">
        <f t="shared" si="48"/>
        <v>0</v>
      </c>
      <c r="M175" s="45">
        <f t="shared" si="48"/>
        <v>0</v>
      </c>
      <c r="N175" s="45">
        <f t="shared" si="48"/>
        <v>0</v>
      </c>
      <c r="O175" s="45">
        <f t="shared" si="48"/>
        <v>0</v>
      </c>
      <c r="P175" s="45">
        <f t="shared" si="48"/>
        <v>0</v>
      </c>
      <c r="Q175" s="45">
        <f t="shared" si="48"/>
        <v>0</v>
      </c>
      <c r="R175" s="45">
        <f t="shared" si="48"/>
        <v>0</v>
      </c>
      <c r="S175" s="45">
        <f t="shared" si="48"/>
        <v>0</v>
      </c>
      <c r="T175" s="45">
        <f t="shared" si="48"/>
        <v>0</v>
      </c>
      <c r="U175" s="45">
        <f t="shared" si="48"/>
        <v>0</v>
      </c>
      <c r="V175" s="45">
        <f t="shared" si="48"/>
        <v>184</v>
      </c>
      <c r="W175" s="45">
        <f t="shared" si="4"/>
        <v>322</v>
      </c>
    </row>
    <row r="176" spans="1:23">
      <c r="A176" s="52" t="s">
        <v>115</v>
      </c>
      <c r="B176" s="52">
        <v>2021010476</v>
      </c>
      <c r="C176" s="52" t="s">
        <v>93</v>
      </c>
      <c r="D176" s="45">
        <f t="shared" ref="D176:V176" si="49">D$66*D113</f>
        <v>0</v>
      </c>
      <c r="E176" s="45">
        <f t="shared" si="49"/>
        <v>166</v>
      </c>
      <c r="F176" s="45">
        <f t="shared" si="49"/>
        <v>134</v>
      </c>
      <c r="G176" s="45">
        <f t="shared" si="49"/>
        <v>0</v>
      </c>
      <c r="H176" s="45">
        <f t="shared" si="49"/>
        <v>0</v>
      </c>
      <c r="I176" s="45">
        <f t="shared" si="49"/>
        <v>0</v>
      </c>
      <c r="J176" s="45">
        <f t="shared" si="49"/>
        <v>0</v>
      </c>
      <c r="K176" s="45">
        <f t="shared" si="49"/>
        <v>0</v>
      </c>
      <c r="L176" s="45">
        <f t="shared" si="49"/>
        <v>0</v>
      </c>
      <c r="M176" s="45">
        <f t="shared" si="49"/>
        <v>0</v>
      </c>
      <c r="N176" s="45">
        <f t="shared" si="49"/>
        <v>0</v>
      </c>
      <c r="O176" s="45">
        <f t="shared" si="49"/>
        <v>0</v>
      </c>
      <c r="P176" s="45">
        <f t="shared" si="49"/>
        <v>0</v>
      </c>
      <c r="Q176" s="45">
        <f t="shared" si="49"/>
        <v>0</v>
      </c>
      <c r="R176" s="45">
        <f t="shared" si="49"/>
        <v>0</v>
      </c>
      <c r="S176" s="45">
        <f t="shared" si="49"/>
        <v>0</v>
      </c>
      <c r="T176" s="45">
        <f t="shared" si="49"/>
        <v>0</v>
      </c>
      <c r="U176" s="45">
        <f t="shared" si="49"/>
        <v>0</v>
      </c>
      <c r="V176" s="45">
        <f t="shared" si="49"/>
        <v>166</v>
      </c>
      <c r="W176" s="45">
        <f t="shared" si="4"/>
        <v>466</v>
      </c>
    </row>
    <row r="177" spans="1:23">
      <c r="A177" s="52" t="s">
        <v>115</v>
      </c>
      <c r="B177" s="52">
        <v>2021010477</v>
      </c>
      <c r="C177" s="52" t="s">
        <v>95</v>
      </c>
      <c r="D177" s="45">
        <f t="shared" ref="D177:V177" si="50">D$66*D114</f>
        <v>0</v>
      </c>
      <c r="E177" s="45">
        <f t="shared" si="50"/>
        <v>152</v>
      </c>
      <c r="F177" s="45">
        <f t="shared" si="50"/>
        <v>154</v>
      </c>
      <c r="G177" s="45">
        <f t="shared" si="50"/>
        <v>0</v>
      </c>
      <c r="H177" s="45">
        <f t="shared" si="50"/>
        <v>0</v>
      </c>
      <c r="I177" s="45">
        <f t="shared" si="50"/>
        <v>0</v>
      </c>
      <c r="J177" s="45">
        <f t="shared" si="50"/>
        <v>0</v>
      </c>
      <c r="K177" s="45">
        <f t="shared" si="50"/>
        <v>0</v>
      </c>
      <c r="L177" s="45">
        <f t="shared" si="50"/>
        <v>0</v>
      </c>
      <c r="M177" s="45">
        <f t="shared" si="50"/>
        <v>0</v>
      </c>
      <c r="N177" s="45">
        <f t="shared" si="50"/>
        <v>0</v>
      </c>
      <c r="O177" s="45">
        <f t="shared" si="50"/>
        <v>0</v>
      </c>
      <c r="P177" s="45">
        <f t="shared" si="50"/>
        <v>0</v>
      </c>
      <c r="Q177" s="45">
        <f t="shared" si="50"/>
        <v>0</v>
      </c>
      <c r="R177" s="45">
        <f t="shared" si="50"/>
        <v>0</v>
      </c>
      <c r="S177" s="45">
        <f t="shared" si="50"/>
        <v>0</v>
      </c>
      <c r="T177" s="45">
        <f t="shared" si="50"/>
        <v>0</v>
      </c>
      <c r="U177" s="45">
        <f t="shared" si="50"/>
        <v>0</v>
      </c>
      <c r="V177" s="45">
        <f t="shared" si="50"/>
        <v>142</v>
      </c>
      <c r="W177" s="45">
        <f t="shared" si="4"/>
        <v>448</v>
      </c>
    </row>
    <row r="178" spans="1:23">
      <c r="A178" s="52" t="s">
        <v>115</v>
      </c>
      <c r="B178" s="52">
        <v>2021010478</v>
      </c>
      <c r="C178" s="52" t="s">
        <v>97</v>
      </c>
      <c r="D178" s="45">
        <f t="shared" ref="D178:V178" si="51">D$66*D115</f>
        <v>0</v>
      </c>
      <c r="E178" s="45">
        <f t="shared" si="51"/>
        <v>0</v>
      </c>
      <c r="F178" s="45">
        <f t="shared" si="51"/>
        <v>124</v>
      </c>
      <c r="G178" s="45">
        <f t="shared" si="51"/>
        <v>152</v>
      </c>
      <c r="H178" s="45">
        <f t="shared" si="51"/>
        <v>0</v>
      </c>
      <c r="I178" s="45">
        <f t="shared" si="51"/>
        <v>0</v>
      </c>
      <c r="J178" s="45">
        <f t="shared" si="51"/>
        <v>0</v>
      </c>
      <c r="K178" s="45">
        <f t="shared" si="51"/>
        <v>0</v>
      </c>
      <c r="L178" s="45">
        <f t="shared" si="51"/>
        <v>0</v>
      </c>
      <c r="M178" s="45">
        <f t="shared" si="51"/>
        <v>0</v>
      </c>
      <c r="N178" s="45">
        <f t="shared" si="51"/>
        <v>0</v>
      </c>
      <c r="O178" s="45">
        <f t="shared" si="51"/>
        <v>0</v>
      </c>
      <c r="P178" s="45">
        <f t="shared" si="51"/>
        <v>0</v>
      </c>
      <c r="Q178" s="45">
        <f t="shared" si="51"/>
        <v>0</v>
      </c>
      <c r="R178" s="45">
        <f t="shared" si="51"/>
        <v>0</v>
      </c>
      <c r="S178" s="45">
        <f t="shared" si="51"/>
        <v>0</v>
      </c>
      <c r="T178" s="45">
        <f t="shared" si="51"/>
        <v>0</v>
      </c>
      <c r="U178" s="45">
        <f t="shared" si="51"/>
        <v>0</v>
      </c>
      <c r="V178" s="45">
        <f t="shared" si="51"/>
        <v>0</v>
      </c>
      <c r="W178" s="45">
        <f t="shared" si="4"/>
        <v>276</v>
      </c>
    </row>
    <row r="179" spans="1:23">
      <c r="A179" s="52" t="s">
        <v>115</v>
      </c>
      <c r="B179" s="52">
        <v>2021010479</v>
      </c>
      <c r="C179" s="52" t="s">
        <v>99</v>
      </c>
      <c r="D179" s="45">
        <f t="shared" ref="D179:V179" si="52">D$66*D116</f>
        <v>0</v>
      </c>
      <c r="E179" s="45">
        <f t="shared" si="52"/>
        <v>0</v>
      </c>
      <c r="F179" s="45">
        <f t="shared" si="52"/>
        <v>0</v>
      </c>
      <c r="G179" s="45">
        <f t="shared" si="52"/>
        <v>126</v>
      </c>
      <c r="H179" s="45">
        <f t="shared" si="52"/>
        <v>0</v>
      </c>
      <c r="I179" s="45">
        <f t="shared" si="52"/>
        <v>0</v>
      </c>
      <c r="J179" s="45">
        <f t="shared" si="52"/>
        <v>0</v>
      </c>
      <c r="K179" s="45">
        <f t="shared" si="52"/>
        <v>0</v>
      </c>
      <c r="L179" s="45">
        <f t="shared" si="52"/>
        <v>0</v>
      </c>
      <c r="M179" s="45">
        <f t="shared" si="52"/>
        <v>0</v>
      </c>
      <c r="N179" s="45">
        <f t="shared" si="52"/>
        <v>0</v>
      </c>
      <c r="O179" s="45">
        <f t="shared" si="52"/>
        <v>0</v>
      </c>
      <c r="P179" s="45">
        <f t="shared" si="52"/>
        <v>0</v>
      </c>
      <c r="Q179" s="45">
        <f t="shared" si="52"/>
        <v>0</v>
      </c>
      <c r="R179" s="45">
        <f t="shared" si="52"/>
        <v>0</v>
      </c>
      <c r="S179" s="45">
        <f t="shared" si="52"/>
        <v>0</v>
      </c>
      <c r="T179" s="45">
        <f t="shared" si="52"/>
        <v>0</v>
      </c>
      <c r="U179" s="45">
        <f t="shared" si="52"/>
        <v>0</v>
      </c>
      <c r="V179" s="45">
        <f t="shared" si="52"/>
        <v>0</v>
      </c>
      <c r="W179" s="45">
        <f t="shared" si="4"/>
        <v>126</v>
      </c>
    </row>
    <row r="180" spans="1:23">
      <c r="A180" s="52" t="s">
        <v>115</v>
      </c>
      <c r="B180" s="52">
        <v>2021010486</v>
      </c>
      <c r="C180" s="52" t="s">
        <v>101</v>
      </c>
      <c r="D180" s="45">
        <f t="shared" ref="D180:V180" si="53">D$66*D117</f>
        <v>0</v>
      </c>
      <c r="E180" s="45">
        <f t="shared" si="53"/>
        <v>0</v>
      </c>
      <c r="F180" s="45">
        <f t="shared" si="53"/>
        <v>0</v>
      </c>
      <c r="G180" s="45">
        <f t="shared" si="53"/>
        <v>0</v>
      </c>
      <c r="H180" s="45">
        <f t="shared" si="53"/>
        <v>0</v>
      </c>
      <c r="I180" s="45">
        <f t="shared" si="53"/>
        <v>0</v>
      </c>
      <c r="J180" s="45">
        <f t="shared" si="53"/>
        <v>0</v>
      </c>
      <c r="K180" s="45">
        <f t="shared" si="53"/>
        <v>0</v>
      </c>
      <c r="L180" s="45">
        <f t="shared" si="53"/>
        <v>0</v>
      </c>
      <c r="M180" s="45">
        <f t="shared" si="53"/>
        <v>0</v>
      </c>
      <c r="N180" s="45">
        <f t="shared" si="53"/>
        <v>0</v>
      </c>
      <c r="O180" s="45">
        <f t="shared" si="53"/>
        <v>0</v>
      </c>
      <c r="P180" s="45">
        <f t="shared" si="53"/>
        <v>0</v>
      </c>
      <c r="Q180" s="45">
        <f t="shared" si="53"/>
        <v>0</v>
      </c>
      <c r="R180" s="45">
        <f t="shared" si="53"/>
        <v>0</v>
      </c>
      <c r="S180" s="45">
        <f t="shared" si="53"/>
        <v>0</v>
      </c>
      <c r="T180" s="45">
        <f t="shared" si="53"/>
        <v>0</v>
      </c>
      <c r="U180" s="45">
        <f t="shared" si="53"/>
        <v>0</v>
      </c>
      <c r="V180" s="45">
        <f t="shared" si="53"/>
        <v>194</v>
      </c>
      <c r="W180" s="45">
        <f t="shared" si="4"/>
        <v>194</v>
      </c>
    </row>
    <row r="181" spans="1:23">
      <c r="A181" s="52" t="s">
        <v>115</v>
      </c>
      <c r="B181" s="52">
        <v>2021010487</v>
      </c>
      <c r="C181" s="52" t="s">
        <v>103</v>
      </c>
      <c r="D181" s="45">
        <f t="shared" ref="D181:V181" si="54">D$66*D118</f>
        <v>0</v>
      </c>
      <c r="E181" s="45">
        <f t="shared" si="54"/>
        <v>164</v>
      </c>
      <c r="F181" s="45">
        <f t="shared" si="54"/>
        <v>162</v>
      </c>
      <c r="G181" s="45">
        <f t="shared" si="54"/>
        <v>0</v>
      </c>
      <c r="H181" s="45">
        <f t="shared" si="54"/>
        <v>0</v>
      </c>
      <c r="I181" s="45">
        <f t="shared" si="54"/>
        <v>0</v>
      </c>
      <c r="J181" s="45">
        <f t="shared" si="54"/>
        <v>0</v>
      </c>
      <c r="K181" s="45">
        <f t="shared" si="54"/>
        <v>0</v>
      </c>
      <c r="L181" s="45">
        <f t="shared" si="54"/>
        <v>0</v>
      </c>
      <c r="M181" s="45">
        <f t="shared" si="54"/>
        <v>0</v>
      </c>
      <c r="N181" s="45">
        <f t="shared" si="54"/>
        <v>0</v>
      </c>
      <c r="O181" s="45">
        <f t="shared" si="54"/>
        <v>154</v>
      </c>
      <c r="P181" s="45">
        <f t="shared" si="54"/>
        <v>0</v>
      </c>
      <c r="Q181" s="45">
        <f t="shared" si="54"/>
        <v>0</v>
      </c>
      <c r="R181" s="45">
        <f t="shared" si="54"/>
        <v>0</v>
      </c>
      <c r="S181" s="45">
        <f t="shared" si="54"/>
        <v>0</v>
      </c>
      <c r="T181" s="45">
        <f t="shared" si="54"/>
        <v>0</v>
      </c>
      <c r="U181" s="45">
        <f t="shared" si="54"/>
        <v>0</v>
      </c>
      <c r="V181" s="45">
        <f t="shared" si="54"/>
        <v>160</v>
      </c>
      <c r="W181" s="45">
        <f t="shared" si="4"/>
        <v>640</v>
      </c>
    </row>
    <row r="182" spans="1:23">
      <c r="A182" s="52" t="s">
        <v>115</v>
      </c>
      <c r="B182" s="52">
        <v>2021010492</v>
      </c>
      <c r="C182" s="52" t="s">
        <v>105</v>
      </c>
      <c r="D182" s="45">
        <f t="shared" ref="D182:V182" si="55">D$66*D119</f>
        <v>0</v>
      </c>
      <c r="E182" s="45">
        <f t="shared" si="55"/>
        <v>0</v>
      </c>
      <c r="F182" s="45">
        <f t="shared" si="55"/>
        <v>158</v>
      </c>
      <c r="G182" s="45">
        <f t="shared" si="55"/>
        <v>182</v>
      </c>
      <c r="H182" s="45">
        <f t="shared" si="55"/>
        <v>0</v>
      </c>
      <c r="I182" s="45">
        <f t="shared" si="55"/>
        <v>0</v>
      </c>
      <c r="J182" s="45">
        <f t="shared" si="55"/>
        <v>0</v>
      </c>
      <c r="K182" s="45">
        <f t="shared" si="55"/>
        <v>0</v>
      </c>
      <c r="L182" s="45">
        <f t="shared" si="55"/>
        <v>0</v>
      </c>
      <c r="M182" s="45">
        <f t="shared" si="55"/>
        <v>0</v>
      </c>
      <c r="N182" s="45">
        <f t="shared" si="55"/>
        <v>0</v>
      </c>
      <c r="O182" s="45">
        <f t="shared" si="55"/>
        <v>0</v>
      </c>
      <c r="P182" s="45">
        <f t="shared" si="55"/>
        <v>0</v>
      </c>
      <c r="Q182" s="45">
        <f t="shared" si="55"/>
        <v>0</v>
      </c>
      <c r="R182" s="45">
        <f t="shared" si="55"/>
        <v>0</v>
      </c>
      <c r="S182" s="45">
        <f t="shared" si="55"/>
        <v>0</v>
      </c>
      <c r="T182" s="45">
        <f t="shared" si="55"/>
        <v>0</v>
      </c>
      <c r="U182" s="45">
        <f t="shared" si="55"/>
        <v>0</v>
      </c>
      <c r="V182" s="45">
        <f t="shared" si="55"/>
        <v>0</v>
      </c>
      <c r="W182" s="45">
        <f t="shared" si="4"/>
        <v>340</v>
      </c>
    </row>
    <row r="183" spans="1:23">
      <c r="A183" s="52" t="s">
        <v>115</v>
      </c>
      <c r="B183" s="52">
        <v>2021010501</v>
      </c>
      <c r="C183" s="52" t="s">
        <v>107</v>
      </c>
      <c r="D183" s="45">
        <f t="shared" ref="D183:V183" si="56">D$66*D120</f>
        <v>0</v>
      </c>
      <c r="E183" s="45">
        <f t="shared" si="56"/>
        <v>0</v>
      </c>
      <c r="F183" s="45">
        <f t="shared" si="56"/>
        <v>0</v>
      </c>
      <c r="G183" s="45">
        <f t="shared" si="56"/>
        <v>182</v>
      </c>
      <c r="H183" s="45">
        <f t="shared" si="56"/>
        <v>0</v>
      </c>
      <c r="I183" s="45">
        <f t="shared" si="56"/>
        <v>0</v>
      </c>
      <c r="J183" s="45">
        <f t="shared" si="56"/>
        <v>0</v>
      </c>
      <c r="K183" s="45">
        <f t="shared" si="56"/>
        <v>0</v>
      </c>
      <c r="L183" s="45">
        <f t="shared" si="56"/>
        <v>0</v>
      </c>
      <c r="M183" s="45">
        <f t="shared" si="56"/>
        <v>0</v>
      </c>
      <c r="N183" s="45">
        <f t="shared" si="56"/>
        <v>0</v>
      </c>
      <c r="O183" s="45">
        <f t="shared" si="56"/>
        <v>0</v>
      </c>
      <c r="P183" s="45">
        <f t="shared" si="56"/>
        <v>0</v>
      </c>
      <c r="Q183" s="45">
        <f t="shared" si="56"/>
        <v>0</v>
      </c>
      <c r="R183" s="45">
        <f t="shared" si="56"/>
        <v>0</v>
      </c>
      <c r="S183" s="45">
        <f t="shared" si="56"/>
        <v>0</v>
      </c>
      <c r="T183" s="45">
        <f t="shared" si="56"/>
        <v>0</v>
      </c>
      <c r="U183" s="45">
        <f t="shared" si="56"/>
        <v>0</v>
      </c>
      <c r="V183" s="45">
        <f t="shared" si="56"/>
        <v>0</v>
      </c>
      <c r="W183" s="45">
        <f t="shared" si="4"/>
        <v>182</v>
      </c>
    </row>
    <row r="184" spans="1:23">
      <c r="A184" s="52" t="s">
        <v>115</v>
      </c>
      <c r="B184" s="52">
        <v>2021010502</v>
      </c>
      <c r="C184" s="52" t="s">
        <v>109</v>
      </c>
      <c r="D184" s="45">
        <f t="shared" ref="D184:V184" si="57">D$66*D121</f>
        <v>0</v>
      </c>
      <c r="E184" s="45">
        <f t="shared" si="57"/>
        <v>0</v>
      </c>
      <c r="F184" s="45">
        <f t="shared" si="57"/>
        <v>0</v>
      </c>
      <c r="G184" s="45">
        <f t="shared" si="57"/>
        <v>186</v>
      </c>
      <c r="H184" s="45">
        <f t="shared" si="57"/>
        <v>0</v>
      </c>
      <c r="I184" s="45">
        <f t="shared" si="57"/>
        <v>0</v>
      </c>
      <c r="J184" s="45">
        <f t="shared" si="57"/>
        <v>0</v>
      </c>
      <c r="K184" s="45">
        <f t="shared" si="57"/>
        <v>0</v>
      </c>
      <c r="L184" s="45">
        <f t="shared" si="57"/>
        <v>0</v>
      </c>
      <c r="M184" s="45">
        <f t="shared" si="57"/>
        <v>0</v>
      </c>
      <c r="N184" s="45">
        <f t="shared" si="57"/>
        <v>0</v>
      </c>
      <c r="O184" s="45">
        <f t="shared" si="57"/>
        <v>0</v>
      </c>
      <c r="P184" s="45">
        <f t="shared" si="57"/>
        <v>0</v>
      </c>
      <c r="Q184" s="45">
        <f t="shared" si="57"/>
        <v>0</v>
      </c>
      <c r="R184" s="45">
        <f t="shared" si="57"/>
        <v>0</v>
      </c>
      <c r="S184" s="45">
        <f t="shared" si="57"/>
        <v>0</v>
      </c>
      <c r="T184" s="45">
        <f t="shared" si="57"/>
        <v>0</v>
      </c>
      <c r="U184" s="45">
        <f t="shared" si="57"/>
        <v>0</v>
      </c>
      <c r="V184" s="45">
        <f t="shared" si="57"/>
        <v>0</v>
      </c>
      <c r="W184" s="45">
        <f t="shared" si="4"/>
        <v>186</v>
      </c>
    </row>
    <row r="185" spans="1:23">
      <c r="A185" s="52" t="s">
        <v>115</v>
      </c>
      <c r="B185" s="52">
        <v>2021010506</v>
      </c>
      <c r="C185" s="52" t="s">
        <v>111</v>
      </c>
      <c r="D185" s="45">
        <f t="shared" ref="D185:V185" si="58">D$66*D122</f>
        <v>0</v>
      </c>
      <c r="E185" s="45">
        <f t="shared" si="58"/>
        <v>0</v>
      </c>
      <c r="F185" s="45">
        <f t="shared" si="58"/>
        <v>140</v>
      </c>
      <c r="G185" s="45">
        <f t="shared" si="58"/>
        <v>0</v>
      </c>
      <c r="H185" s="45">
        <f t="shared" si="58"/>
        <v>0</v>
      </c>
      <c r="I185" s="45">
        <f t="shared" si="58"/>
        <v>0</v>
      </c>
      <c r="J185" s="45">
        <f t="shared" si="58"/>
        <v>0</v>
      </c>
      <c r="K185" s="45">
        <f t="shared" si="58"/>
        <v>0</v>
      </c>
      <c r="L185" s="45">
        <f t="shared" si="58"/>
        <v>0</v>
      </c>
      <c r="M185" s="45">
        <f t="shared" si="58"/>
        <v>0</v>
      </c>
      <c r="N185" s="45">
        <f t="shared" si="58"/>
        <v>0</v>
      </c>
      <c r="O185" s="45">
        <f t="shared" si="58"/>
        <v>0</v>
      </c>
      <c r="P185" s="45">
        <f t="shared" si="58"/>
        <v>0</v>
      </c>
      <c r="Q185" s="45">
        <f t="shared" si="58"/>
        <v>0</v>
      </c>
      <c r="R185" s="45">
        <f t="shared" si="58"/>
        <v>0</v>
      </c>
      <c r="S185" s="45">
        <f t="shared" si="58"/>
        <v>0</v>
      </c>
      <c r="T185" s="45">
        <f t="shared" si="58"/>
        <v>0</v>
      </c>
      <c r="U185" s="45">
        <f t="shared" si="58"/>
        <v>0</v>
      </c>
      <c r="V185" s="45">
        <f t="shared" si="58"/>
        <v>154</v>
      </c>
      <c r="W185" s="45">
        <f t="shared" si="4"/>
        <v>294</v>
      </c>
    </row>
    <row r="186" spans="1:23">
      <c r="A186" s="52" t="s">
        <v>115</v>
      </c>
      <c r="B186" s="52">
        <v>2021010521</v>
      </c>
      <c r="C186" s="52" t="s">
        <v>113</v>
      </c>
      <c r="D186" s="45">
        <f t="shared" ref="D186:V186" si="59">D$66*D123</f>
        <v>0</v>
      </c>
      <c r="E186" s="45">
        <f t="shared" si="59"/>
        <v>182</v>
      </c>
      <c r="F186" s="45">
        <f t="shared" si="59"/>
        <v>0</v>
      </c>
      <c r="G186" s="45">
        <f t="shared" si="59"/>
        <v>180</v>
      </c>
      <c r="H186" s="45">
        <f t="shared" si="59"/>
        <v>0</v>
      </c>
      <c r="I186" s="45">
        <f t="shared" si="59"/>
        <v>0</v>
      </c>
      <c r="J186" s="45">
        <f t="shared" si="59"/>
        <v>0</v>
      </c>
      <c r="K186" s="45">
        <f t="shared" si="59"/>
        <v>0</v>
      </c>
      <c r="L186" s="45">
        <f t="shared" si="59"/>
        <v>0</v>
      </c>
      <c r="M186" s="45">
        <f t="shared" si="59"/>
        <v>0</v>
      </c>
      <c r="N186" s="45">
        <f t="shared" si="59"/>
        <v>0</v>
      </c>
      <c r="O186" s="45">
        <f t="shared" si="59"/>
        <v>0</v>
      </c>
      <c r="P186" s="45">
        <f t="shared" si="59"/>
        <v>0</v>
      </c>
      <c r="Q186" s="45">
        <f t="shared" si="59"/>
        <v>0</v>
      </c>
      <c r="R186" s="45">
        <f t="shared" si="59"/>
        <v>0</v>
      </c>
      <c r="S186" s="45">
        <f t="shared" si="59"/>
        <v>0</v>
      </c>
      <c r="T186" s="45">
        <f t="shared" si="59"/>
        <v>0</v>
      </c>
      <c r="U186" s="45">
        <f t="shared" si="59"/>
        <v>0</v>
      </c>
      <c r="V186" s="45">
        <f t="shared" si="59"/>
        <v>184</v>
      </c>
      <c r="W186" s="45">
        <f t="shared" si="4"/>
        <v>546</v>
      </c>
    </row>
  </sheetData>
  <mergeCells count="1">
    <mergeCell ref="A2:C3"/>
  </mergeCells>
  <phoneticPr fontId="1" type="noConversion"/>
  <conditionalFormatting sqref="D67:V123">
    <cfRule type="cellIs" dxfId="5" priority="1" operator="between">
      <formula>1</formula>
      <formula>59</formula>
    </cfRule>
    <cfRule type="containsText" dxfId="4" priority="2" operator="containsText" text="[">
      <formula>NOT(ISERROR(SEARCH("[",D67)))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BC1AC2-9EFA-4BAC-B044-E54BD5F83216}">
  <sheetPr>
    <tabColor theme="7" tint="0.79998168889431442"/>
  </sheetPr>
  <dimension ref="A1:R58"/>
  <sheetViews>
    <sheetView topLeftCell="A40" zoomScale="85" zoomScaleNormal="85" workbookViewId="0">
      <selection activeCell="P74" sqref="P74"/>
    </sheetView>
  </sheetViews>
  <sheetFormatPr defaultRowHeight="13.2"/>
  <cols>
    <col min="1" max="1" width="6" style="30" bestFit="1" customWidth="1"/>
    <col min="2" max="2" width="19.33203125" style="30" bestFit="1" customWidth="1"/>
    <col min="3" max="3" width="11.44140625" style="30" bestFit="1" customWidth="1"/>
    <col min="4" max="4" width="12.88671875" style="30" bestFit="1" customWidth="1"/>
    <col min="5" max="5" width="15.6640625" style="30" bestFit="1" customWidth="1"/>
    <col min="6" max="7" width="5.33203125" style="30" bestFit="1" customWidth="1"/>
    <col min="8" max="8" width="7.109375" style="30" bestFit="1" customWidth="1"/>
    <col min="9" max="9" width="6" style="30" bestFit="1" customWidth="1"/>
    <col min="10" max="10" width="7.21875" style="30" bestFit="1" customWidth="1"/>
    <col min="11" max="11" width="7.5546875" style="30" bestFit="1" customWidth="1"/>
    <col min="12" max="12" width="9.109375" style="30" bestFit="1" customWidth="1"/>
    <col min="13" max="13" width="11.109375" style="30" bestFit="1" customWidth="1"/>
    <col min="14" max="14" width="14.33203125" style="30" bestFit="1" customWidth="1"/>
    <col min="15" max="15" width="18.33203125" style="30" bestFit="1" customWidth="1"/>
    <col min="16" max="16" width="7.109375" style="30" bestFit="1" customWidth="1"/>
    <col min="17" max="17" width="7.21875" style="30" bestFit="1" customWidth="1"/>
    <col min="18" max="18" width="19.33203125" style="84" bestFit="1" customWidth="1"/>
    <col min="19" max="16384" width="8.88671875" style="30"/>
  </cols>
  <sheetData>
    <row r="1" spans="1:18" ht="15.6">
      <c r="A1" s="29" t="s">
        <v>212</v>
      </c>
      <c r="B1" s="29" t="s">
        <v>213</v>
      </c>
      <c r="C1" s="29" t="s">
        <v>214</v>
      </c>
      <c r="D1" s="29" t="s">
        <v>215</v>
      </c>
      <c r="E1" s="29" t="s">
        <v>0</v>
      </c>
      <c r="F1" s="29" t="s">
        <v>216</v>
      </c>
      <c r="G1" s="29" t="s">
        <v>217</v>
      </c>
      <c r="H1" s="29" t="s">
        <v>218</v>
      </c>
      <c r="I1" s="29" t="s">
        <v>219</v>
      </c>
      <c r="J1" s="29" t="s">
        <v>220</v>
      </c>
      <c r="K1" s="29" t="s">
        <v>221</v>
      </c>
      <c r="L1" s="29" t="s">
        <v>222</v>
      </c>
      <c r="M1" s="29" t="s">
        <v>223</v>
      </c>
      <c r="N1" s="29" t="s">
        <v>224</v>
      </c>
      <c r="O1" s="29" t="s">
        <v>225</v>
      </c>
      <c r="P1" s="29" t="s">
        <v>226</v>
      </c>
      <c r="Q1" s="29" t="s">
        <v>227</v>
      </c>
      <c r="R1" s="83" t="s">
        <v>609</v>
      </c>
    </row>
    <row r="2" spans="1:18" ht="15">
      <c r="A2" s="31">
        <v>2021</v>
      </c>
      <c r="B2" s="31" t="s">
        <v>228</v>
      </c>
      <c r="C2" s="31" t="s">
        <v>114</v>
      </c>
      <c r="D2" s="31" t="s">
        <v>1</v>
      </c>
      <c r="E2" s="31" t="s">
        <v>276</v>
      </c>
      <c r="F2" s="31" t="s">
        <v>229</v>
      </c>
      <c r="G2" s="31"/>
      <c r="H2" s="31" t="s">
        <v>125</v>
      </c>
      <c r="I2" s="31" t="s">
        <v>125</v>
      </c>
      <c r="J2" s="31" t="s">
        <v>125</v>
      </c>
      <c r="K2" s="31" t="s">
        <v>125</v>
      </c>
      <c r="L2" s="31" t="s">
        <v>125</v>
      </c>
      <c r="M2" s="31" t="s">
        <v>125</v>
      </c>
      <c r="N2" s="31" t="s">
        <v>125</v>
      </c>
      <c r="O2" s="31" t="s">
        <v>125</v>
      </c>
      <c r="P2" s="31">
        <v>0</v>
      </c>
      <c r="Q2" s="31" t="s">
        <v>120</v>
      </c>
      <c r="R2" s="84" t="str">
        <f>IF(P2&gt;=60,"是","否")</f>
        <v>否</v>
      </c>
    </row>
    <row r="3" spans="1:18" ht="15">
      <c r="A3" s="31">
        <v>2021</v>
      </c>
      <c r="B3" s="31" t="s">
        <v>228</v>
      </c>
      <c r="C3" s="31" t="s">
        <v>114</v>
      </c>
      <c r="D3" s="31" t="s">
        <v>2</v>
      </c>
      <c r="E3" s="31" t="s">
        <v>3</v>
      </c>
      <c r="F3" s="31" t="s">
        <v>230</v>
      </c>
      <c r="G3" s="31"/>
      <c r="H3" s="31">
        <v>163</v>
      </c>
      <c r="I3" s="31">
        <v>57.2</v>
      </c>
      <c r="J3" s="31">
        <v>3565</v>
      </c>
      <c r="K3" s="31">
        <v>11.2</v>
      </c>
      <c r="L3" s="31">
        <v>141</v>
      </c>
      <c r="M3" s="31">
        <v>13.4</v>
      </c>
      <c r="N3" s="31" t="s">
        <v>231</v>
      </c>
      <c r="O3" s="31">
        <v>27</v>
      </c>
      <c r="P3" s="31">
        <v>60.8</v>
      </c>
      <c r="Q3" s="31" t="s">
        <v>119</v>
      </c>
      <c r="R3" s="84" t="str">
        <f t="shared" ref="R3:R58" si="0">IF(P3&gt;=60,"是","否")</f>
        <v>是</v>
      </c>
    </row>
    <row r="4" spans="1:18" ht="15">
      <c r="A4" s="31">
        <v>2021</v>
      </c>
      <c r="B4" s="31" t="s">
        <v>228</v>
      </c>
      <c r="C4" s="31" t="s">
        <v>114</v>
      </c>
      <c r="D4" s="31" t="s">
        <v>4</v>
      </c>
      <c r="E4" s="31" t="s">
        <v>5</v>
      </c>
      <c r="F4" s="31" t="s">
        <v>229</v>
      </c>
      <c r="G4" s="31"/>
      <c r="H4" s="31">
        <v>169</v>
      </c>
      <c r="I4" s="31">
        <v>54.6</v>
      </c>
      <c r="J4" s="31">
        <v>5570</v>
      </c>
      <c r="K4" s="31">
        <v>7.9</v>
      </c>
      <c r="L4" s="31">
        <v>247</v>
      </c>
      <c r="M4" s="31">
        <v>3.8</v>
      </c>
      <c r="N4" s="31" t="s">
        <v>232</v>
      </c>
      <c r="O4" s="31" t="s">
        <v>125</v>
      </c>
      <c r="P4" s="31">
        <v>73.8</v>
      </c>
      <c r="Q4" s="31" t="s">
        <v>119</v>
      </c>
      <c r="R4" s="84" t="str">
        <f t="shared" si="0"/>
        <v>是</v>
      </c>
    </row>
    <row r="5" spans="1:18" ht="15">
      <c r="A5" s="31">
        <v>2021</v>
      </c>
      <c r="B5" s="31" t="s">
        <v>228</v>
      </c>
      <c r="C5" s="31" t="s">
        <v>114</v>
      </c>
      <c r="D5" s="31" t="s">
        <v>6</v>
      </c>
      <c r="E5" s="31" t="s">
        <v>7</v>
      </c>
      <c r="F5" s="31" t="s">
        <v>229</v>
      </c>
      <c r="G5" s="31"/>
      <c r="H5" s="31">
        <v>178.5</v>
      </c>
      <c r="I5" s="31">
        <v>58.8</v>
      </c>
      <c r="J5" s="31">
        <v>3673</v>
      </c>
      <c r="K5" s="31">
        <v>8.8000000000000007</v>
      </c>
      <c r="L5" s="31">
        <v>209</v>
      </c>
      <c r="M5" s="31">
        <v>5</v>
      </c>
      <c r="N5" s="31" t="s">
        <v>233</v>
      </c>
      <c r="O5" s="31" t="s">
        <v>125</v>
      </c>
      <c r="P5" s="31">
        <v>61.9</v>
      </c>
      <c r="Q5" s="31" t="s">
        <v>119</v>
      </c>
      <c r="R5" s="84" t="str">
        <f t="shared" si="0"/>
        <v>是</v>
      </c>
    </row>
    <row r="6" spans="1:18" ht="15">
      <c r="A6" s="31">
        <v>2021</v>
      </c>
      <c r="B6" s="31" t="s">
        <v>228</v>
      </c>
      <c r="C6" s="31" t="s">
        <v>114</v>
      </c>
      <c r="D6" s="31" t="s">
        <v>8</v>
      </c>
      <c r="E6" s="31" t="s">
        <v>9</v>
      </c>
      <c r="F6" s="31" t="s">
        <v>229</v>
      </c>
      <c r="G6" s="31"/>
      <c r="H6" s="31">
        <v>161.5</v>
      </c>
      <c r="I6" s="31">
        <v>68.2</v>
      </c>
      <c r="J6" s="31">
        <v>3562</v>
      </c>
      <c r="K6" s="31">
        <v>8.6999999999999993</v>
      </c>
      <c r="L6" s="31">
        <v>165</v>
      </c>
      <c r="M6" s="31">
        <v>11.4</v>
      </c>
      <c r="N6" s="31" t="s">
        <v>125</v>
      </c>
      <c r="O6" s="31" t="s">
        <v>125</v>
      </c>
      <c r="P6" s="31">
        <v>41.3</v>
      </c>
      <c r="Q6" s="31" t="s">
        <v>120</v>
      </c>
      <c r="R6" s="84" t="str">
        <f t="shared" si="0"/>
        <v>否</v>
      </c>
    </row>
    <row r="7" spans="1:18" ht="15">
      <c r="A7" s="31">
        <v>2021</v>
      </c>
      <c r="B7" s="31" t="s">
        <v>228</v>
      </c>
      <c r="C7" s="31" t="s">
        <v>114</v>
      </c>
      <c r="D7" s="31" t="s">
        <v>10</v>
      </c>
      <c r="E7" s="31" t="s">
        <v>11</v>
      </c>
      <c r="F7" s="31" t="s">
        <v>229</v>
      </c>
      <c r="G7" s="31"/>
      <c r="H7" s="31">
        <v>185</v>
      </c>
      <c r="I7" s="31">
        <v>75.900000000000006</v>
      </c>
      <c r="J7" s="31">
        <v>6215</v>
      </c>
      <c r="K7" s="31">
        <v>7.6</v>
      </c>
      <c r="L7" s="31">
        <v>247</v>
      </c>
      <c r="M7" s="31">
        <v>26</v>
      </c>
      <c r="N7" s="31" t="s">
        <v>234</v>
      </c>
      <c r="O7" s="31">
        <v>16</v>
      </c>
      <c r="P7" s="31">
        <v>86.2</v>
      </c>
      <c r="Q7" s="31" t="s">
        <v>121</v>
      </c>
      <c r="R7" s="84" t="str">
        <f t="shared" si="0"/>
        <v>是</v>
      </c>
    </row>
    <row r="8" spans="1:18" ht="15">
      <c r="A8" s="31">
        <v>2021</v>
      </c>
      <c r="B8" s="31" t="s">
        <v>228</v>
      </c>
      <c r="C8" s="31" t="s">
        <v>114</v>
      </c>
      <c r="D8" s="31" t="s">
        <v>12</v>
      </c>
      <c r="E8" s="31" t="s">
        <v>13</v>
      </c>
      <c r="F8" s="31" t="s">
        <v>229</v>
      </c>
      <c r="G8" s="31" t="s">
        <v>235</v>
      </c>
      <c r="H8" s="31">
        <v>180.5</v>
      </c>
      <c r="I8" s="31">
        <v>119</v>
      </c>
      <c r="J8" s="31">
        <v>6392</v>
      </c>
      <c r="K8" s="31">
        <v>8.8000000000000007</v>
      </c>
      <c r="L8" s="31">
        <v>194</v>
      </c>
      <c r="M8" s="31">
        <v>3.9</v>
      </c>
      <c r="N8" s="31" t="s">
        <v>125</v>
      </c>
      <c r="O8" s="31" t="s">
        <v>125</v>
      </c>
      <c r="P8" s="31">
        <v>43.4</v>
      </c>
      <c r="Q8" s="31" t="s">
        <v>120</v>
      </c>
      <c r="R8" s="84" t="str">
        <f t="shared" si="0"/>
        <v>否</v>
      </c>
    </row>
    <row r="9" spans="1:18" ht="15">
      <c r="A9" s="31">
        <v>2021</v>
      </c>
      <c r="B9" s="31" t="s">
        <v>228</v>
      </c>
      <c r="C9" s="31" t="s">
        <v>114</v>
      </c>
      <c r="D9" s="31" t="s">
        <v>14</v>
      </c>
      <c r="E9" s="31" t="s">
        <v>15</v>
      </c>
      <c r="F9" s="31" t="s">
        <v>229</v>
      </c>
      <c r="G9" s="31"/>
      <c r="H9" s="31">
        <v>176</v>
      </c>
      <c r="I9" s="31">
        <v>80.400000000000006</v>
      </c>
      <c r="J9" s="31">
        <v>5298</v>
      </c>
      <c r="K9" s="31">
        <v>8.1</v>
      </c>
      <c r="L9" s="31">
        <v>208</v>
      </c>
      <c r="M9" s="31">
        <v>1.7</v>
      </c>
      <c r="N9" s="31" t="s">
        <v>236</v>
      </c>
      <c r="O9" s="31" t="s">
        <v>125</v>
      </c>
      <c r="P9" s="31">
        <v>56.6</v>
      </c>
      <c r="Q9" s="31" t="s">
        <v>120</v>
      </c>
      <c r="R9" s="84" t="str">
        <f t="shared" si="0"/>
        <v>否</v>
      </c>
    </row>
    <row r="10" spans="1:18" ht="15">
      <c r="A10" s="31">
        <v>2021</v>
      </c>
      <c r="B10" s="31" t="s">
        <v>228</v>
      </c>
      <c r="C10" s="31" t="s">
        <v>114</v>
      </c>
      <c r="D10" s="31" t="s">
        <v>16</v>
      </c>
      <c r="E10" s="31" t="s">
        <v>17</v>
      </c>
      <c r="F10" s="31" t="s">
        <v>229</v>
      </c>
      <c r="G10" s="31"/>
      <c r="H10" s="31">
        <v>175</v>
      </c>
      <c r="I10" s="31">
        <v>62.3</v>
      </c>
      <c r="J10" s="31">
        <v>4460</v>
      </c>
      <c r="K10" s="31">
        <v>7.9</v>
      </c>
      <c r="L10" s="31">
        <v>224</v>
      </c>
      <c r="M10" s="31">
        <v>-6.4</v>
      </c>
      <c r="N10" s="31" t="s">
        <v>237</v>
      </c>
      <c r="O10" s="31" t="s">
        <v>125</v>
      </c>
      <c r="P10" s="31">
        <v>55.6</v>
      </c>
      <c r="Q10" s="31" t="s">
        <v>120</v>
      </c>
      <c r="R10" s="84" t="str">
        <f t="shared" si="0"/>
        <v>否</v>
      </c>
    </row>
    <row r="11" spans="1:18" ht="15">
      <c r="A11" s="31">
        <v>2021</v>
      </c>
      <c r="B11" s="31" t="s">
        <v>228</v>
      </c>
      <c r="C11" s="31" t="s">
        <v>114</v>
      </c>
      <c r="D11" s="31" t="s">
        <v>18</v>
      </c>
      <c r="E11" s="31" t="s">
        <v>19</v>
      </c>
      <c r="F11" s="31" t="s">
        <v>229</v>
      </c>
      <c r="G11" s="31"/>
      <c r="H11" s="31">
        <v>182.5</v>
      </c>
      <c r="I11" s="31">
        <v>93.4</v>
      </c>
      <c r="J11" s="31">
        <v>8161</v>
      </c>
      <c r="K11" s="31">
        <v>8</v>
      </c>
      <c r="L11" s="31">
        <v>237</v>
      </c>
      <c r="M11" s="31">
        <v>13.9</v>
      </c>
      <c r="N11" s="31" t="s">
        <v>238</v>
      </c>
      <c r="O11" s="31" t="s">
        <v>125</v>
      </c>
      <c r="P11" s="31">
        <v>56.4</v>
      </c>
      <c r="Q11" s="31" t="s">
        <v>120</v>
      </c>
      <c r="R11" s="84" t="str">
        <f t="shared" si="0"/>
        <v>否</v>
      </c>
    </row>
    <row r="12" spans="1:18" ht="15">
      <c r="A12" s="31">
        <v>2021</v>
      </c>
      <c r="B12" s="31" t="s">
        <v>228</v>
      </c>
      <c r="C12" s="31" t="s">
        <v>114</v>
      </c>
      <c r="D12" s="31" t="s">
        <v>20</v>
      </c>
      <c r="E12" s="31" t="s">
        <v>21</v>
      </c>
      <c r="F12" s="31" t="s">
        <v>229</v>
      </c>
      <c r="G12" s="31"/>
      <c r="H12" s="31">
        <v>168</v>
      </c>
      <c r="I12" s="31">
        <v>62.5</v>
      </c>
      <c r="J12" s="31">
        <v>4210</v>
      </c>
      <c r="K12" s="31">
        <v>8.1999999999999993</v>
      </c>
      <c r="L12" s="31">
        <v>225</v>
      </c>
      <c r="M12" s="31">
        <v>3.7</v>
      </c>
      <c r="N12" s="31" t="s">
        <v>239</v>
      </c>
      <c r="O12" s="31">
        <v>9</v>
      </c>
      <c r="P12" s="31">
        <v>65.599999999999994</v>
      </c>
      <c r="Q12" s="31" t="s">
        <v>119</v>
      </c>
      <c r="R12" s="84" t="str">
        <f t="shared" si="0"/>
        <v>是</v>
      </c>
    </row>
    <row r="13" spans="1:18" ht="15">
      <c r="A13" s="31">
        <v>2021</v>
      </c>
      <c r="B13" s="31" t="s">
        <v>228</v>
      </c>
      <c r="C13" s="31" t="s">
        <v>114</v>
      </c>
      <c r="D13" s="31" t="s">
        <v>22</v>
      </c>
      <c r="E13" s="31" t="s">
        <v>23</v>
      </c>
      <c r="F13" s="31" t="s">
        <v>229</v>
      </c>
      <c r="G13" s="31" t="s">
        <v>235</v>
      </c>
      <c r="H13" s="31">
        <v>184</v>
      </c>
      <c r="I13" s="31">
        <v>63.5</v>
      </c>
      <c r="J13" s="31">
        <v>4987</v>
      </c>
      <c r="K13" s="31">
        <v>8.6</v>
      </c>
      <c r="L13" s="31">
        <v>204</v>
      </c>
      <c r="M13" s="31">
        <v>3.8</v>
      </c>
      <c r="N13" s="31" t="s">
        <v>240</v>
      </c>
      <c r="O13" s="31">
        <v>4</v>
      </c>
      <c r="P13" s="31">
        <v>60</v>
      </c>
      <c r="Q13" s="31" t="s">
        <v>119</v>
      </c>
      <c r="R13" s="84" t="str">
        <f t="shared" si="0"/>
        <v>是</v>
      </c>
    </row>
    <row r="14" spans="1:18" ht="15">
      <c r="A14" s="31">
        <v>2021</v>
      </c>
      <c r="B14" s="31" t="s">
        <v>228</v>
      </c>
      <c r="C14" s="31" t="s">
        <v>114</v>
      </c>
      <c r="D14" s="31" t="s">
        <v>24</v>
      </c>
      <c r="E14" s="31" t="s">
        <v>25</v>
      </c>
      <c r="F14" s="31" t="s">
        <v>230</v>
      </c>
      <c r="G14" s="31"/>
      <c r="H14" s="31">
        <v>154</v>
      </c>
      <c r="I14" s="31">
        <v>73.599999999999994</v>
      </c>
      <c r="J14" s="31">
        <v>3474</v>
      </c>
      <c r="K14" s="31">
        <v>9.5</v>
      </c>
      <c r="L14" s="31">
        <v>178</v>
      </c>
      <c r="M14" s="31">
        <v>16.7</v>
      </c>
      <c r="N14" s="31" t="s">
        <v>241</v>
      </c>
      <c r="O14" s="31">
        <v>27</v>
      </c>
      <c r="P14" s="31">
        <v>71.8</v>
      </c>
      <c r="Q14" s="31" t="s">
        <v>119</v>
      </c>
      <c r="R14" s="84" t="str">
        <f t="shared" si="0"/>
        <v>是</v>
      </c>
    </row>
    <row r="15" spans="1:18" ht="15">
      <c r="A15" s="31">
        <v>2021</v>
      </c>
      <c r="B15" s="31" t="s">
        <v>228</v>
      </c>
      <c r="C15" s="31" t="s">
        <v>114</v>
      </c>
      <c r="D15" s="31" t="s">
        <v>26</v>
      </c>
      <c r="E15" s="31" t="s">
        <v>27</v>
      </c>
      <c r="F15" s="31" t="s">
        <v>230</v>
      </c>
      <c r="G15" s="31" t="s">
        <v>235</v>
      </c>
      <c r="H15" s="31">
        <v>162.5</v>
      </c>
      <c r="I15" s="31">
        <v>50.3</v>
      </c>
      <c r="J15" s="31">
        <v>4019</v>
      </c>
      <c r="K15" s="31">
        <v>10.1</v>
      </c>
      <c r="L15" s="31">
        <v>151</v>
      </c>
      <c r="M15" s="31">
        <v>18</v>
      </c>
      <c r="N15" s="31" t="s">
        <v>242</v>
      </c>
      <c r="O15" s="31">
        <v>36</v>
      </c>
      <c r="P15" s="31">
        <v>60</v>
      </c>
      <c r="Q15" s="31" t="s">
        <v>119</v>
      </c>
      <c r="R15" s="84" t="str">
        <f t="shared" si="0"/>
        <v>是</v>
      </c>
    </row>
    <row r="16" spans="1:18" ht="15">
      <c r="A16" s="31">
        <v>2021</v>
      </c>
      <c r="B16" s="31" t="s">
        <v>228</v>
      </c>
      <c r="C16" s="31" t="s">
        <v>114</v>
      </c>
      <c r="D16" s="31" t="s">
        <v>28</v>
      </c>
      <c r="E16" s="31" t="s">
        <v>29</v>
      </c>
      <c r="F16" s="31" t="s">
        <v>230</v>
      </c>
      <c r="G16" s="31"/>
      <c r="H16" s="31">
        <v>164.5</v>
      </c>
      <c r="I16" s="31">
        <v>62.9</v>
      </c>
      <c r="J16" s="31">
        <v>3689</v>
      </c>
      <c r="K16" s="31">
        <v>9.9</v>
      </c>
      <c r="L16" s="31">
        <v>151</v>
      </c>
      <c r="M16" s="31">
        <v>3.8</v>
      </c>
      <c r="N16" s="31" t="s">
        <v>243</v>
      </c>
      <c r="O16" s="31">
        <v>28</v>
      </c>
      <c r="P16" s="31">
        <v>67.8</v>
      </c>
      <c r="Q16" s="31" t="s">
        <v>119</v>
      </c>
      <c r="R16" s="84" t="str">
        <f t="shared" si="0"/>
        <v>是</v>
      </c>
    </row>
    <row r="17" spans="1:18" ht="15">
      <c r="A17" s="31">
        <v>2021</v>
      </c>
      <c r="B17" s="31" t="s">
        <v>228</v>
      </c>
      <c r="C17" s="31" t="s">
        <v>114</v>
      </c>
      <c r="D17" s="31" t="s">
        <v>30</v>
      </c>
      <c r="E17" s="31" t="s">
        <v>31</v>
      </c>
      <c r="F17" s="31" t="s">
        <v>229</v>
      </c>
      <c r="G17" s="31"/>
      <c r="H17" s="31">
        <v>174.5</v>
      </c>
      <c r="I17" s="31">
        <v>62.1</v>
      </c>
      <c r="J17" s="31">
        <v>4923</v>
      </c>
      <c r="K17" s="31">
        <v>8.1999999999999993</v>
      </c>
      <c r="L17" s="31">
        <v>208</v>
      </c>
      <c r="M17" s="31">
        <v>12.7</v>
      </c>
      <c r="N17" s="31" t="s">
        <v>244</v>
      </c>
      <c r="O17" s="31" t="s">
        <v>125</v>
      </c>
      <c r="P17" s="31">
        <v>69.099999999999994</v>
      </c>
      <c r="Q17" s="31" t="s">
        <v>119</v>
      </c>
      <c r="R17" s="84" t="str">
        <f t="shared" si="0"/>
        <v>是</v>
      </c>
    </row>
    <row r="18" spans="1:18" ht="15">
      <c r="A18" s="31">
        <v>2021</v>
      </c>
      <c r="B18" s="31" t="s">
        <v>228</v>
      </c>
      <c r="C18" s="31" t="s">
        <v>114</v>
      </c>
      <c r="D18" s="31" t="s">
        <v>32</v>
      </c>
      <c r="E18" s="31" t="s">
        <v>33</v>
      </c>
      <c r="F18" s="31" t="s">
        <v>229</v>
      </c>
      <c r="G18" s="31"/>
      <c r="H18" s="31">
        <v>178</v>
      </c>
      <c r="I18" s="31">
        <v>73.3</v>
      </c>
      <c r="J18" s="31">
        <v>5178</v>
      </c>
      <c r="K18" s="31">
        <v>7.7</v>
      </c>
      <c r="L18" s="31">
        <v>202</v>
      </c>
      <c r="M18" s="31">
        <v>12.7</v>
      </c>
      <c r="N18" s="31" t="s">
        <v>245</v>
      </c>
      <c r="O18" s="31">
        <v>6</v>
      </c>
      <c r="P18" s="31">
        <v>64.599999999999994</v>
      </c>
      <c r="Q18" s="31" t="s">
        <v>119</v>
      </c>
      <c r="R18" s="84" t="str">
        <f t="shared" si="0"/>
        <v>是</v>
      </c>
    </row>
    <row r="19" spans="1:18" ht="15">
      <c r="A19" s="31">
        <v>2021</v>
      </c>
      <c r="B19" s="31" t="s">
        <v>228</v>
      </c>
      <c r="C19" s="31" t="s">
        <v>114</v>
      </c>
      <c r="D19" s="31" t="s">
        <v>34</v>
      </c>
      <c r="E19" s="31" t="s">
        <v>35</v>
      </c>
      <c r="F19" s="31" t="s">
        <v>229</v>
      </c>
      <c r="G19" s="31"/>
      <c r="H19" s="31">
        <v>171</v>
      </c>
      <c r="I19" s="31">
        <v>58.5</v>
      </c>
      <c r="J19" s="31">
        <v>4538</v>
      </c>
      <c r="K19" s="31">
        <v>8.3000000000000007</v>
      </c>
      <c r="L19" s="31">
        <v>206</v>
      </c>
      <c r="M19" s="31">
        <v>6.9</v>
      </c>
      <c r="N19" s="31" t="s">
        <v>243</v>
      </c>
      <c r="O19" s="31">
        <v>9</v>
      </c>
      <c r="P19" s="31">
        <v>67.8</v>
      </c>
      <c r="Q19" s="31" t="s">
        <v>119</v>
      </c>
      <c r="R19" s="84" t="str">
        <f t="shared" si="0"/>
        <v>是</v>
      </c>
    </row>
    <row r="20" spans="1:18" ht="15">
      <c r="A20" s="31">
        <v>2021</v>
      </c>
      <c r="B20" s="31" t="s">
        <v>228</v>
      </c>
      <c r="C20" s="31" t="s">
        <v>114</v>
      </c>
      <c r="D20" s="31" t="s">
        <v>36</v>
      </c>
      <c r="E20" s="31" t="s">
        <v>37</v>
      </c>
      <c r="F20" s="31" t="s">
        <v>229</v>
      </c>
      <c r="G20" s="31"/>
      <c r="H20" s="31">
        <v>170</v>
      </c>
      <c r="I20" s="31">
        <v>73.2</v>
      </c>
      <c r="J20" s="31">
        <v>5805</v>
      </c>
      <c r="K20" s="31">
        <v>8</v>
      </c>
      <c r="L20" s="31">
        <v>222</v>
      </c>
      <c r="M20" s="31">
        <v>21.6</v>
      </c>
      <c r="N20" s="31" t="s">
        <v>246</v>
      </c>
      <c r="O20" s="31">
        <v>26</v>
      </c>
      <c r="P20" s="31">
        <v>85.4</v>
      </c>
      <c r="Q20" s="31" t="s">
        <v>121</v>
      </c>
      <c r="R20" s="84" t="str">
        <f t="shared" si="0"/>
        <v>是</v>
      </c>
    </row>
    <row r="21" spans="1:18" ht="15">
      <c r="A21" s="31">
        <v>2021</v>
      </c>
      <c r="B21" s="31" t="s">
        <v>228</v>
      </c>
      <c r="C21" s="31" t="s">
        <v>114</v>
      </c>
      <c r="D21" s="31" t="s">
        <v>38</v>
      </c>
      <c r="E21" s="31" t="s">
        <v>39</v>
      </c>
      <c r="F21" s="31" t="s">
        <v>230</v>
      </c>
      <c r="G21" s="31"/>
      <c r="H21" s="31">
        <v>150.5</v>
      </c>
      <c r="I21" s="31">
        <v>45.8</v>
      </c>
      <c r="J21" s="31">
        <v>2751</v>
      </c>
      <c r="K21" s="31">
        <v>9.8000000000000007</v>
      </c>
      <c r="L21" s="31">
        <v>186</v>
      </c>
      <c r="M21" s="31">
        <v>16.5</v>
      </c>
      <c r="N21" s="31" t="s">
        <v>247</v>
      </c>
      <c r="O21" s="31">
        <v>25</v>
      </c>
      <c r="P21" s="31">
        <v>71.7</v>
      </c>
      <c r="Q21" s="31" t="s">
        <v>119</v>
      </c>
      <c r="R21" s="84" t="str">
        <f t="shared" si="0"/>
        <v>是</v>
      </c>
    </row>
    <row r="22" spans="1:18" ht="15">
      <c r="A22" s="31">
        <v>2021</v>
      </c>
      <c r="B22" s="31" t="s">
        <v>228</v>
      </c>
      <c r="C22" s="31" t="s">
        <v>114</v>
      </c>
      <c r="D22" s="31" t="s">
        <v>40</v>
      </c>
      <c r="E22" s="31" t="s">
        <v>41</v>
      </c>
      <c r="F22" s="31" t="s">
        <v>229</v>
      </c>
      <c r="G22" s="31"/>
      <c r="H22" s="31">
        <v>171</v>
      </c>
      <c r="I22" s="31">
        <v>81.7</v>
      </c>
      <c r="J22" s="31">
        <v>5933</v>
      </c>
      <c r="K22" s="31">
        <v>8.4</v>
      </c>
      <c r="L22" s="31">
        <v>208</v>
      </c>
      <c r="M22" s="31">
        <v>11.2</v>
      </c>
      <c r="N22" s="31" t="s">
        <v>248</v>
      </c>
      <c r="O22" s="31">
        <v>3</v>
      </c>
      <c r="P22" s="31">
        <v>64.599999999999994</v>
      </c>
      <c r="Q22" s="31" t="s">
        <v>119</v>
      </c>
      <c r="R22" s="84" t="str">
        <f t="shared" si="0"/>
        <v>是</v>
      </c>
    </row>
    <row r="23" spans="1:18" ht="15">
      <c r="A23" s="31">
        <v>2021</v>
      </c>
      <c r="B23" s="31" t="s">
        <v>228</v>
      </c>
      <c r="C23" s="31" t="s">
        <v>114</v>
      </c>
      <c r="D23" s="31" t="s">
        <v>42</v>
      </c>
      <c r="E23" s="31" t="s">
        <v>43</v>
      </c>
      <c r="F23" s="31" t="s">
        <v>230</v>
      </c>
      <c r="G23" s="31"/>
      <c r="H23" s="31">
        <v>156</v>
      </c>
      <c r="I23" s="31">
        <v>45.4</v>
      </c>
      <c r="J23" s="31">
        <v>3301</v>
      </c>
      <c r="K23" s="31">
        <v>9.4</v>
      </c>
      <c r="L23" s="31">
        <v>151</v>
      </c>
      <c r="M23" s="31">
        <v>8.9</v>
      </c>
      <c r="N23" s="31" t="s">
        <v>249</v>
      </c>
      <c r="O23" s="31">
        <v>29</v>
      </c>
      <c r="P23" s="31">
        <v>73.2</v>
      </c>
      <c r="Q23" s="31" t="s">
        <v>119</v>
      </c>
      <c r="R23" s="84" t="str">
        <f t="shared" si="0"/>
        <v>是</v>
      </c>
    </row>
    <row r="24" spans="1:18" ht="15">
      <c r="A24" s="31">
        <v>2021</v>
      </c>
      <c r="B24" s="31" t="s">
        <v>228</v>
      </c>
      <c r="C24" s="31" t="s">
        <v>114</v>
      </c>
      <c r="D24" s="31" t="s">
        <v>44</v>
      </c>
      <c r="E24" s="31" t="s">
        <v>45</v>
      </c>
      <c r="F24" s="31" t="s">
        <v>230</v>
      </c>
      <c r="G24" s="31" t="s">
        <v>250</v>
      </c>
      <c r="H24" s="31" t="s">
        <v>125</v>
      </c>
      <c r="I24" s="31" t="s">
        <v>125</v>
      </c>
      <c r="J24" s="31" t="s">
        <v>125</v>
      </c>
      <c r="K24" s="31" t="s">
        <v>125</v>
      </c>
      <c r="L24" s="31" t="s">
        <v>125</v>
      </c>
      <c r="M24" s="31" t="s">
        <v>125</v>
      </c>
      <c r="N24" s="31" t="s">
        <v>125</v>
      </c>
      <c r="O24" s="31" t="s">
        <v>125</v>
      </c>
      <c r="P24" s="31">
        <v>60</v>
      </c>
      <c r="Q24" s="31" t="s">
        <v>122</v>
      </c>
      <c r="R24" s="84" t="str">
        <f t="shared" si="0"/>
        <v>是</v>
      </c>
    </row>
    <row r="25" spans="1:18" ht="15">
      <c r="A25" s="31">
        <v>2021</v>
      </c>
      <c r="B25" s="31" t="s">
        <v>228</v>
      </c>
      <c r="C25" s="31" t="s">
        <v>114</v>
      </c>
      <c r="D25" s="31" t="s">
        <v>46</v>
      </c>
      <c r="E25" s="31" t="s">
        <v>47</v>
      </c>
      <c r="F25" s="31" t="s">
        <v>230</v>
      </c>
      <c r="G25" s="31"/>
      <c r="H25" s="31">
        <v>157</v>
      </c>
      <c r="I25" s="31">
        <v>43.7</v>
      </c>
      <c r="J25" s="31">
        <v>2767</v>
      </c>
      <c r="K25" s="31">
        <v>10.4</v>
      </c>
      <c r="L25" s="31">
        <v>154</v>
      </c>
      <c r="M25" s="31">
        <v>12</v>
      </c>
      <c r="N25" s="31" t="s">
        <v>245</v>
      </c>
      <c r="O25" s="31">
        <v>31</v>
      </c>
      <c r="P25" s="31">
        <v>63.3</v>
      </c>
      <c r="Q25" s="31" t="s">
        <v>119</v>
      </c>
      <c r="R25" s="84" t="str">
        <f t="shared" si="0"/>
        <v>是</v>
      </c>
    </row>
    <row r="26" spans="1:18" ht="15">
      <c r="A26" s="31">
        <v>2021</v>
      </c>
      <c r="B26" s="31" t="s">
        <v>228</v>
      </c>
      <c r="C26" s="31" t="s">
        <v>114</v>
      </c>
      <c r="D26" s="31" t="s">
        <v>48</v>
      </c>
      <c r="E26" s="31" t="s">
        <v>49</v>
      </c>
      <c r="F26" s="31" t="s">
        <v>230</v>
      </c>
      <c r="G26" s="31"/>
      <c r="H26" s="31">
        <v>161</v>
      </c>
      <c r="I26" s="31">
        <v>64.599999999999994</v>
      </c>
      <c r="J26" s="31">
        <v>3235</v>
      </c>
      <c r="K26" s="31">
        <v>10.1</v>
      </c>
      <c r="L26" s="31">
        <v>139</v>
      </c>
      <c r="M26" s="31">
        <v>19.8</v>
      </c>
      <c r="N26" s="31" t="s">
        <v>231</v>
      </c>
      <c r="O26" s="31">
        <v>43</v>
      </c>
      <c r="P26" s="31">
        <v>68.2</v>
      </c>
      <c r="Q26" s="31" t="s">
        <v>119</v>
      </c>
      <c r="R26" s="84" t="str">
        <f t="shared" si="0"/>
        <v>是</v>
      </c>
    </row>
    <row r="27" spans="1:18" ht="15">
      <c r="A27" s="31">
        <v>2021</v>
      </c>
      <c r="B27" s="31" t="s">
        <v>228</v>
      </c>
      <c r="C27" s="31" t="s">
        <v>114</v>
      </c>
      <c r="D27" s="31" t="s">
        <v>50</v>
      </c>
      <c r="E27" s="31" t="s">
        <v>51</v>
      </c>
      <c r="F27" s="31" t="s">
        <v>229</v>
      </c>
      <c r="G27" s="31"/>
      <c r="H27" s="31">
        <v>180</v>
      </c>
      <c r="I27" s="31">
        <v>112</v>
      </c>
      <c r="J27" s="31">
        <v>5455</v>
      </c>
      <c r="K27" s="31">
        <v>9.1999999999999993</v>
      </c>
      <c r="L27" s="31" t="s">
        <v>125</v>
      </c>
      <c r="M27" s="31" t="s">
        <v>125</v>
      </c>
      <c r="N27" s="31" t="s">
        <v>125</v>
      </c>
      <c r="O27" s="31" t="s">
        <v>125</v>
      </c>
      <c r="P27" s="31">
        <v>34</v>
      </c>
      <c r="Q27" s="31" t="s">
        <v>120</v>
      </c>
      <c r="R27" s="84" t="str">
        <f t="shared" si="0"/>
        <v>否</v>
      </c>
    </row>
    <row r="28" spans="1:18" ht="15">
      <c r="A28" s="31">
        <v>2021</v>
      </c>
      <c r="B28" s="31" t="s">
        <v>228</v>
      </c>
      <c r="C28" s="31" t="s">
        <v>114</v>
      </c>
      <c r="D28" s="31" t="s">
        <v>52</v>
      </c>
      <c r="E28" s="31" t="s">
        <v>53</v>
      </c>
      <c r="F28" s="31" t="s">
        <v>229</v>
      </c>
      <c r="G28" s="31"/>
      <c r="H28" s="31">
        <v>169</v>
      </c>
      <c r="I28" s="31">
        <v>55</v>
      </c>
      <c r="J28" s="31">
        <v>3694</v>
      </c>
      <c r="K28" s="31">
        <v>8.6</v>
      </c>
      <c r="L28" s="31">
        <v>212</v>
      </c>
      <c r="M28" s="31">
        <v>13.6</v>
      </c>
      <c r="N28" s="31" t="s">
        <v>251</v>
      </c>
      <c r="O28" s="31" t="s">
        <v>125</v>
      </c>
      <c r="P28" s="31">
        <v>63.2</v>
      </c>
      <c r="Q28" s="31" t="s">
        <v>119</v>
      </c>
      <c r="R28" s="84" t="str">
        <f t="shared" si="0"/>
        <v>是</v>
      </c>
    </row>
    <row r="29" spans="1:18" ht="15">
      <c r="A29" s="31">
        <v>2021</v>
      </c>
      <c r="B29" s="31" t="s">
        <v>228</v>
      </c>
      <c r="C29" s="31" t="s">
        <v>114</v>
      </c>
      <c r="D29" s="31" t="s">
        <v>54</v>
      </c>
      <c r="E29" s="31" t="s">
        <v>55</v>
      </c>
      <c r="F29" s="31" t="s">
        <v>229</v>
      </c>
      <c r="G29" s="31"/>
      <c r="H29" s="31">
        <v>171</v>
      </c>
      <c r="I29" s="31">
        <v>75.7</v>
      </c>
      <c r="J29" s="31">
        <v>5075</v>
      </c>
      <c r="K29" s="31">
        <v>8.6999999999999993</v>
      </c>
      <c r="L29" s="31">
        <v>224</v>
      </c>
      <c r="M29" s="31">
        <v>14.2</v>
      </c>
      <c r="N29" s="31" t="s">
        <v>252</v>
      </c>
      <c r="O29" s="31" t="s">
        <v>125</v>
      </c>
      <c r="P29" s="31">
        <v>56.7</v>
      </c>
      <c r="Q29" s="31" t="s">
        <v>120</v>
      </c>
      <c r="R29" s="84" t="str">
        <f t="shared" si="0"/>
        <v>否</v>
      </c>
    </row>
    <row r="30" spans="1:18" ht="15">
      <c r="A30" s="31">
        <v>2021</v>
      </c>
      <c r="B30" s="31" t="s">
        <v>228</v>
      </c>
      <c r="C30" s="31" t="s">
        <v>115</v>
      </c>
      <c r="D30" s="31" t="s">
        <v>56</v>
      </c>
      <c r="E30" s="31" t="s">
        <v>57</v>
      </c>
      <c r="F30" s="31" t="s">
        <v>229</v>
      </c>
      <c r="G30" s="31"/>
      <c r="H30" s="31">
        <v>167</v>
      </c>
      <c r="I30" s="31">
        <v>55.2</v>
      </c>
      <c r="J30" s="31">
        <v>4660</v>
      </c>
      <c r="K30" s="31">
        <v>8.4</v>
      </c>
      <c r="L30" s="31">
        <v>238</v>
      </c>
      <c r="M30" s="31">
        <v>18.399999999999999</v>
      </c>
      <c r="N30" s="31" t="s">
        <v>251</v>
      </c>
      <c r="O30" s="31" t="s">
        <v>125</v>
      </c>
      <c r="P30" s="31">
        <v>68.400000000000006</v>
      </c>
      <c r="Q30" s="31" t="s">
        <v>119</v>
      </c>
      <c r="R30" s="84" t="str">
        <f t="shared" si="0"/>
        <v>是</v>
      </c>
    </row>
    <row r="31" spans="1:18" ht="15">
      <c r="A31" s="31">
        <v>2021</v>
      </c>
      <c r="B31" s="31" t="s">
        <v>228</v>
      </c>
      <c r="C31" s="31" t="s">
        <v>115</v>
      </c>
      <c r="D31" s="31" t="s">
        <v>58</v>
      </c>
      <c r="E31" s="31" t="s">
        <v>59</v>
      </c>
      <c r="F31" s="31" t="s">
        <v>230</v>
      </c>
      <c r="G31" s="31"/>
      <c r="H31" s="31">
        <v>169.5</v>
      </c>
      <c r="I31" s="31">
        <v>77.5</v>
      </c>
      <c r="J31" s="31">
        <v>4234</v>
      </c>
      <c r="K31" s="31">
        <v>10.3</v>
      </c>
      <c r="L31" s="31">
        <v>164</v>
      </c>
      <c r="M31" s="31">
        <v>16.100000000000001</v>
      </c>
      <c r="N31" s="31" t="s">
        <v>253</v>
      </c>
      <c r="O31" s="31">
        <v>35</v>
      </c>
      <c r="P31" s="31">
        <v>62</v>
      </c>
      <c r="Q31" s="31" t="s">
        <v>119</v>
      </c>
      <c r="R31" s="84" t="str">
        <f t="shared" si="0"/>
        <v>是</v>
      </c>
    </row>
    <row r="32" spans="1:18" ht="15">
      <c r="A32" s="31">
        <v>2021</v>
      </c>
      <c r="B32" s="31" t="s">
        <v>254</v>
      </c>
      <c r="C32" s="31" t="s">
        <v>255</v>
      </c>
      <c r="D32" s="31">
        <v>2021010409</v>
      </c>
      <c r="E32" s="31" t="s">
        <v>61</v>
      </c>
      <c r="F32" s="31" t="s">
        <v>229</v>
      </c>
      <c r="G32" s="31" t="s">
        <v>235</v>
      </c>
      <c r="H32" s="31">
        <v>172.5</v>
      </c>
      <c r="I32" s="31">
        <v>83.1</v>
      </c>
      <c r="J32" s="31">
        <v>3724</v>
      </c>
      <c r="K32" s="31">
        <v>7.8</v>
      </c>
      <c r="L32" s="31">
        <v>223</v>
      </c>
      <c r="M32" s="31">
        <v>11.3</v>
      </c>
      <c r="N32" s="31" t="s">
        <v>256</v>
      </c>
      <c r="O32" s="31">
        <v>7</v>
      </c>
      <c r="P32" s="31">
        <v>60</v>
      </c>
      <c r="Q32" s="31" t="s">
        <v>123</v>
      </c>
      <c r="R32" s="84" t="str">
        <f t="shared" si="0"/>
        <v>是</v>
      </c>
    </row>
    <row r="33" spans="1:18" ht="15">
      <c r="A33" s="31">
        <v>2021</v>
      </c>
      <c r="B33" s="31" t="s">
        <v>228</v>
      </c>
      <c r="C33" s="31" t="s">
        <v>115</v>
      </c>
      <c r="D33" s="31" t="s">
        <v>62</v>
      </c>
      <c r="E33" s="31" t="s">
        <v>63</v>
      </c>
      <c r="F33" s="31" t="s">
        <v>229</v>
      </c>
      <c r="G33" s="31"/>
      <c r="H33" s="31">
        <v>175</v>
      </c>
      <c r="I33" s="31">
        <v>62.2</v>
      </c>
      <c r="J33" s="31">
        <v>5300</v>
      </c>
      <c r="K33" s="31" t="s">
        <v>125</v>
      </c>
      <c r="L33" s="31">
        <v>209</v>
      </c>
      <c r="M33" s="31">
        <v>5.4</v>
      </c>
      <c r="N33" s="31" t="s">
        <v>125</v>
      </c>
      <c r="O33" s="31" t="s">
        <v>125</v>
      </c>
      <c r="P33" s="31">
        <v>41</v>
      </c>
      <c r="Q33" s="31" t="s">
        <v>120</v>
      </c>
      <c r="R33" s="84" t="str">
        <f t="shared" si="0"/>
        <v>否</v>
      </c>
    </row>
    <row r="34" spans="1:18" ht="15">
      <c r="A34" s="31">
        <v>2021</v>
      </c>
      <c r="B34" s="31" t="s">
        <v>228</v>
      </c>
      <c r="C34" s="31" t="s">
        <v>115</v>
      </c>
      <c r="D34" s="31" t="s">
        <v>64</v>
      </c>
      <c r="E34" s="31" t="s">
        <v>65</v>
      </c>
      <c r="F34" s="31" t="s">
        <v>229</v>
      </c>
      <c r="G34" s="31"/>
      <c r="H34" s="31">
        <v>175.5</v>
      </c>
      <c r="I34" s="31">
        <v>71.3</v>
      </c>
      <c r="J34" s="31">
        <v>5031</v>
      </c>
      <c r="K34" s="31">
        <v>8.5</v>
      </c>
      <c r="L34" s="31">
        <v>238</v>
      </c>
      <c r="M34" s="31">
        <v>9.1999999999999993</v>
      </c>
      <c r="N34" s="31" t="s">
        <v>257</v>
      </c>
      <c r="O34" s="31">
        <v>3</v>
      </c>
      <c r="P34" s="31">
        <v>66.099999999999994</v>
      </c>
      <c r="Q34" s="31" t="s">
        <v>119</v>
      </c>
      <c r="R34" s="84" t="str">
        <f t="shared" si="0"/>
        <v>是</v>
      </c>
    </row>
    <row r="35" spans="1:18" ht="15">
      <c r="A35" s="31">
        <v>2021</v>
      </c>
      <c r="B35" s="31" t="s">
        <v>228</v>
      </c>
      <c r="C35" s="31" t="s">
        <v>115</v>
      </c>
      <c r="D35" s="31" t="s">
        <v>66</v>
      </c>
      <c r="E35" s="31" t="s">
        <v>67</v>
      </c>
      <c r="F35" s="31" t="s">
        <v>229</v>
      </c>
      <c r="G35" s="31"/>
      <c r="H35" s="31" t="s">
        <v>125</v>
      </c>
      <c r="I35" s="31" t="s">
        <v>125</v>
      </c>
      <c r="J35" s="31" t="s">
        <v>125</v>
      </c>
      <c r="K35" s="31">
        <v>8.9</v>
      </c>
      <c r="L35" s="31" t="s">
        <v>125</v>
      </c>
      <c r="M35" s="31" t="s">
        <v>125</v>
      </c>
      <c r="N35" s="31" t="s">
        <v>256</v>
      </c>
      <c r="O35" s="31" t="s">
        <v>125</v>
      </c>
      <c r="P35" s="31">
        <v>20</v>
      </c>
      <c r="Q35" s="31" t="s">
        <v>120</v>
      </c>
      <c r="R35" s="84" t="str">
        <f t="shared" si="0"/>
        <v>否</v>
      </c>
    </row>
    <row r="36" spans="1:18" ht="15">
      <c r="A36" s="31">
        <v>2021</v>
      </c>
      <c r="B36" s="31" t="s">
        <v>228</v>
      </c>
      <c r="C36" s="31" t="s">
        <v>115</v>
      </c>
      <c r="D36" s="31" t="s">
        <v>68</v>
      </c>
      <c r="E36" s="31" t="s">
        <v>69</v>
      </c>
      <c r="F36" s="31" t="s">
        <v>229</v>
      </c>
      <c r="G36" s="31"/>
      <c r="H36" s="31">
        <v>187</v>
      </c>
      <c r="I36" s="31">
        <v>94.7</v>
      </c>
      <c r="J36" s="31">
        <v>6436</v>
      </c>
      <c r="K36" s="31">
        <v>8.5</v>
      </c>
      <c r="L36" s="31">
        <v>231</v>
      </c>
      <c r="M36" s="31">
        <v>3</v>
      </c>
      <c r="N36" s="31" t="s">
        <v>258</v>
      </c>
      <c r="O36" s="31" t="s">
        <v>125</v>
      </c>
      <c r="P36" s="31">
        <v>54.8</v>
      </c>
      <c r="Q36" s="31" t="s">
        <v>120</v>
      </c>
      <c r="R36" s="84" t="str">
        <f t="shared" si="0"/>
        <v>否</v>
      </c>
    </row>
    <row r="37" spans="1:18" ht="15">
      <c r="A37" s="31">
        <v>2021</v>
      </c>
      <c r="B37" s="31" t="s">
        <v>228</v>
      </c>
      <c r="C37" s="31" t="s">
        <v>115</v>
      </c>
      <c r="D37" s="31" t="s">
        <v>70</v>
      </c>
      <c r="E37" s="31" t="s">
        <v>71</v>
      </c>
      <c r="F37" s="31" t="s">
        <v>229</v>
      </c>
      <c r="G37" s="31"/>
      <c r="H37" s="31">
        <v>178.5</v>
      </c>
      <c r="I37" s="31">
        <v>75.099999999999994</v>
      </c>
      <c r="J37" s="31">
        <v>5096</v>
      </c>
      <c r="K37" s="31">
        <v>8.1999999999999993</v>
      </c>
      <c r="L37" s="31">
        <v>199</v>
      </c>
      <c r="M37" s="31">
        <v>8</v>
      </c>
      <c r="N37" s="31" t="s">
        <v>259</v>
      </c>
      <c r="O37" s="31">
        <v>2</v>
      </c>
      <c r="P37" s="31">
        <v>60.3</v>
      </c>
      <c r="Q37" s="31" t="s">
        <v>119</v>
      </c>
      <c r="R37" s="84" t="str">
        <f t="shared" si="0"/>
        <v>是</v>
      </c>
    </row>
    <row r="38" spans="1:18" ht="15">
      <c r="A38" s="31">
        <v>2021</v>
      </c>
      <c r="B38" s="31" t="s">
        <v>228</v>
      </c>
      <c r="C38" s="31" t="s">
        <v>115</v>
      </c>
      <c r="D38" s="31" t="s">
        <v>72</v>
      </c>
      <c r="E38" s="31" t="s">
        <v>73</v>
      </c>
      <c r="F38" s="31" t="s">
        <v>230</v>
      </c>
      <c r="G38" s="31" t="s">
        <v>235</v>
      </c>
      <c r="H38" s="31">
        <v>149</v>
      </c>
      <c r="I38" s="31">
        <v>32.5</v>
      </c>
      <c r="J38" s="31">
        <v>2600</v>
      </c>
      <c r="K38" s="31">
        <v>10.4</v>
      </c>
      <c r="L38" s="31">
        <v>151</v>
      </c>
      <c r="M38" s="31">
        <v>6</v>
      </c>
      <c r="N38" s="31" t="s">
        <v>260</v>
      </c>
      <c r="O38" s="31">
        <v>38</v>
      </c>
      <c r="P38" s="31">
        <v>60</v>
      </c>
      <c r="Q38" s="31" t="s">
        <v>119</v>
      </c>
      <c r="R38" s="84" t="str">
        <f t="shared" si="0"/>
        <v>是</v>
      </c>
    </row>
    <row r="39" spans="1:18" ht="15">
      <c r="A39" s="31">
        <v>2021</v>
      </c>
      <c r="B39" s="31" t="s">
        <v>228</v>
      </c>
      <c r="C39" s="31" t="s">
        <v>115</v>
      </c>
      <c r="D39" s="31" t="s">
        <v>74</v>
      </c>
      <c r="E39" s="31" t="s">
        <v>75</v>
      </c>
      <c r="F39" s="31" t="s">
        <v>229</v>
      </c>
      <c r="G39" s="31"/>
      <c r="H39" s="31">
        <v>171</v>
      </c>
      <c r="I39" s="31">
        <v>75.2</v>
      </c>
      <c r="J39" s="31">
        <v>6298</v>
      </c>
      <c r="K39" s="31">
        <v>8.6</v>
      </c>
      <c r="L39" s="31">
        <v>205</v>
      </c>
      <c r="M39" s="31">
        <v>14.5</v>
      </c>
      <c r="N39" s="31" t="s">
        <v>261</v>
      </c>
      <c r="O39" s="31" t="s">
        <v>125</v>
      </c>
      <c r="P39" s="31">
        <v>58.2</v>
      </c>
      <c r="Q39" s="31" t="s">
        <v>120</v>
      </c>
      <c r="R39" s="84" t="str">
        <f t="shared" si="0"/>
        <v>否</v>
      </c>
    </row>
    <row r="40" spans="1:18" ht="15">
      <c r="A40" s="31">
        <v>2021</v>
      </c>
      <c r="B40" s="31" t="s">
        <v>228</v>
      </c>
      <c r="C40" s="31" t="s">
        <v>115</v>
      </c>
      <c r="D40" s="31" t="s">
        <v>76</v>
      </c>
      <c r="E40" s="31" t="s">
        <v>77</v>
      </c>
      <c r="F40" s="31" t="s">
        <v>230</v>
      </c>
      <c r="G40" s="31"/>
      <c r="H40" s="31">
        <v>166</v>
      </c>
      <c r="I40" s="31">
        <v>62.7</v>
      </c>
      <c r="J40" s="31">
        <v>4068</v>
      </c>
      <c r="K40" s="31">
        <v>10</v>
      </c>
      <c r="L40" s="31">
        <v>158</v>
      </c>
      <c r="M40" s="31">
        <v>13.7</v>
      </c>
      <c r="N40" s="31" t="s">
        <v>237</v>
      </c>
      <c r="O40" s="31">
        <v>32</v>
      </c>
      <c r="P40" s="31">
        <v>68.2</v>
      </c>
      <c r="Q40" s="31" t="s">
        <v>119</v>
      </c>
      <c r="R40" s="84" t="str">
        <f t="shared" si="0"/>
        <v>是</v>
      </c>
    </row>
    <row r="41" spans="1:18" ht="15">
      <c r="A41" s="31">
        <v>2021</v>
      </c>
      <c r="B41" s="31" t="s">
        <v>228</v>
      </c>
      <c r="C41" s="31" t="s">
        <v>115</v>
      </c>
      <c r="D41" s="31" t="s">
        <v>78</v>
      </c>
      <c r="E41" s="31" t="s">
        <v>79</v>
      </c>
      <c r="F41" s="31" t="s">
        <v>230</v>
      </c>
      <c r="G41" s="31"/>
      <c r="H41" s="31">
        <v>173</v>
      </c>
      <c r="I41" s="31">
        <v>65</v>
      </c>
      <c r="J41" s="31">
        <v>2710</v>
      </c>
      <c r="K41" s="31">
        <v>9.9</v>
      </c>
      <c r="L41" s="31">
        <v>156</v>
      </c>
      <c r="M41" s="31">
        <v>13.3</v>
      </c>
      <c r="N41" s="31" t="s">
        <v>242</v>
      </c>
      <c r="O41" s="31">
        <v>28</v>
      </c>
      <c r="P41" s="31">
        <v>63.4</v>
      </c>
      <c r="Q41" s="31" t="s">
        <v>119</v>
      </c>
      <c r="R41" s="84" t="str">
        <f t="shared" si="0"/>
        <v>是</v>
      </c>
    </row>
    <row r="42" spans="1:18" ht="15">
      <c r="A42" s="31">
        <v>2021</v>
      </c>
      <c r="B42" s="31" t="s">
        <v>228</v>
      </c>
      <c r="C42" s="31" t="s">
        <v>115</v>
      </c>
      <c r="D42" s="31" t="s">
        <v>80</v>
      </c>
      <c r="E42" s="31" t="s">
        <v>81</v>
      </c>
      <c r="F42" s="31" t="s">
        <v>230</v>
      </c>
      <c r="G42" s="31"/>
      <c r="H42" s="31">
        <v>164.5</v>
      </c>
      <c r="I42" s="31">
        <v>63.5</v>
      </c>
      <c r="J42" s="31">
        <v>4440</v>
      </c>
      <c r="K42" s="31">
        <v>10.4</v>
      </c>
      <c r="L42" s="31">
        <v>134</v>
      </c>
      <c r="M42" s="31">
        <v>17.399999999999999</v>
      </c>
      <c r="N42" s="31" t="s">
        <v>262</v>
      </c>
      <c r="O42" s="31">
        <v>29</v>
      </c>
      <c r="P42" s="31">
        <v>70.599999999999994</v>
      </c>
      <c r="Q42" s="31" t="s">
        <v>119</v>
      </c>
      <c r="R42" s="84" t="str">
        <f t="shared" si="0"/>
        <v>是</v>
      </c>
    </row>
    <row r="43" spans="1:18" ht="15">
      <c r="A43" s="31">
        <v>2021</v>
      </c>
      <c r="B43" s="31" t="s">
        <v>228</v>
      </c>
      <c r="C43" s="31" t="s">
        <v>115</v>
      </c>
      <c r="D43" s="31" t="s">
        <v>82</v>
      </c>
      <c r="E43" s="31" t="s">
        <v>83</v>
      </c>
      <c r="F43" s="31" t="s">
        <v>230</v>
      </c>
      <c r="G43" s="31"/>
      <c r="H43" s="31">
        <v>171</v>
      </c>
      <c r="I43" s="31">
        <v>56.7</v>
      </c>
      <c r="J43" s="31">
        <v>3556</v>
      </c>
      <c r="K43" s="31">
        <v>10</v>
      </c>
      <c r="L43" s="31">
        <v>169</v>
      </c>
      <c r="M43" s="31">
        <v>8.6</v>
      </c>
      <c r="N43" s="31" t="s">
        <v>263</v>
      </c>
      <c r="O43" s="31">
        <v>35</v>
      </c>
      <c r="P43" s="31">
        <v>76.400000000000006</v>
      </c>
      <c r="Q43" s="31" t="s">
        <v>119</v>
      </c>
      <c r="R43" s="84" t="str">
        <f t="shared" si="0"/>
        <v>是</v>
      </c>
    </row>
    <row r="44" spans="1:18" ht="15">
      <c r="A44" s="31">
        <v>2021</v>
      </c>
      <c r="B44" s="31" t="s">
        <v>228</v>
      </c>
      <c r="C44" s="31" t="s">
        <v>115</v>
      </c>
      <c r="D44" s="31" t="s">
        <v>84</v>
      </c>
      <c r="E44" s="31" t="s">
        <v>85</v>
      </c>
      <c r="F44" s="31" t="s">
        <v>230</v>
      </c>
      <c r="G44" s="31"/>
      <c r="H44" s="31">
        <v>163.5</v>
      </c>
      <c r="I44" s="31">
        <v>61.6</v>
      </c>
      <c r="J44" s="31">
        <v>3233</v>
      </c>
      <c r="K44" s="31">
        <v>10.4</v>
      </c>
      <c r="L44" s="31">
        <v>156</v>
      </c>
      <c r="M44" s="31">
        <v>13.4</v>
      </c>
      <c r="N44" s="31" t="s">
        <v>243</v>
      </c>
      <c r="O44" s="31">
        <v>37</v>
      </c>
      <c r="P44" s="31">
        <v>70.400000000000006</v>
      </c>
      <c r="Q44" s="31" t="s">
        <v>119</v>
      </c>
      <c r="R44" s="84" t="str">
        <f t="shared" si="0"/>
        <v>是</v>
      </c>
    </row>
    <row r="45" spans="1:18" ht="15">
      <c r="A45" s="31">
        <v>2021</v>
      </c>
      <c r="B45" s="31" t="s">
        <v>228</v>
      </c>
      <c r="C45" s="31" t="s">
        <v>115</v>
      </c>
      <c r="D45" s="31" t="s">
        <v>86</v>
      </c>
      <c r="E45" s="31" t="s">
        <v>87</v>
      </c>
      <c r="F45" s="31" t="s">
        <v>230</v>
      </c>
      <c r="G45" s="31" t="s">
        <v>250</v>
      </c>
      <c r="H45" s="31" t="s">
        <v>125</v>
      </c>
      <c r="I45" s="31" t="s">
        <v>125</v>
      </c>
      <c r="J45" s="31" t="s">
        <v>125</v>
      </c>
      <c r="K45" s="31" t="s">
        <v>125</v>
      </c>
      <c r="L45" s="31" t="s">
        <v>125</v>
      </c>
      <c r="M45" s="31" t="s">
        <v>125</v>
      </c>
      <c r="N45" s="31" t="s">
        <v>125</v>
      </c>
      <c r="O45" s="31" t="s">
        <v>125</v>
      </c>
      <c r="P45" s="31">
        <v>60</v>
      </c>
      <c r="Q45" s="31" t="s">
        <v>122</v>
      </c>
      <c r="R45" s="84" t="str">
        <f t="shared" si="0"/>
        <v>是</v>
      </c>
    </row>
    <row r="46" spans="1:18" ht="15">
      <c r="A46" s="31">
        <v>2021</v>
      </c>
      <c r="B46" s="31" t="s">
        <v>228</v>
      </c>
      <c r="C46" s="31" t="s">
        <v>115</v>
      </c>
      <c r="D46" s="31" t="s">
        <v>88</v>
      </c>
      <c r="E46" s="31" t="s">
        <v>89</v>
      </c>
      <c r="F46" s="31" t="s">
        <v>230</v>
      </c>
      <c r="G46" s="31"/>
      <c r="H46" s="31">
        <v>175.5</v>
      </c>
      <c r="I46" s="31">
        <v>80.2</v>
      </c>
      <c r="J46" s="31">
        <v>4909</v>
      </c>
      <c r="K46" s="31">
        <v>9.4</v>
      </c>
      <c r="L46" s="31">
        <v>152</v>
      </c>
      <c r="M46" s="31">
        <v>19.600000000000001</v>
      </c>
      <c r="N46" s="31" t="s">
        <v>264</v>
      </c>
      <c r="O46" s="31">
        <v>24</v>
      </c>
      <c r="P46" s="31">
        <v>62.6</v>
      </c>
      <c r="Q46" s="31" t="s">
        <v>119</v>
      </c>
      <c r="R46" s="84" t="str">
        <f t="shared" si="0"/>
        <v>是</v>
      </c>
    </row>
    <row r="47" spans="1:18" ht="15">
      <c r="A47" s="31">
        <v>2021</v>
      </c>
      <c r="B47" s="31" t="s">
        <v>228</v>
      </c>
      <c r="C47" s="31" t="s">
        <v>115</v>
      </c>
      <c r="D47" s="31" t="s">
        <v>90</v>
      </c>
      <c r="E47" s="31" t="s">
        <v>91</v>
      </c>
      <c r="F47" s="31" t="s">
        <v>229</v>
      </c>
      <c r="G47" s="31"/>
      <c r="H47" s="31">
        <v>179</v>
      </c>
      <c r="I47" s="31">
        <v>86.1</v>
      </c>
      <c r="J47" s="31">
        <v>4732</v>
      </c>
      <c r="K47" s="31">
        <v>7.8</v>
      </c>
      <c r="L47" s="31">
        <v>206</v>
      </c>
      <c r="M47" s="31">
        <v>4.5</v>
      </c>
      <c r="N47" s="31" t="s">
        <v>265</v>
      </c>
      <c r="O47" s="31" t="s">
        <v>125</v>
      </c>
      <c r="P47" s="31">
        <v>60.2</v>
      </c>
      <c r="Q47" s="31" t="s">
        <v>119</v>
      </c>
      <c r="R47" s="84" t="str">
        <f t="shared" si="0"/>
        <v>是</v>
      </c>
    </row>
    <row r="48" spans="1:18" ht="15">
      <c r="A48" s="31">
        <v>2021</v>
      </c>
      <c r="B48" s="31" t="s">
        <v>228</v>
      </c>
      <c r="C48" s="31" t="s">
        <v>115</v>
      </c>
      <c r="D48" s="31" t="s">
        <v>92</v>
      </c>
      <c r="E48" s="31" t="s">
        <v>93</v>
      </c>
      <c r="F48" s="31" t="s">
        <v>229</v>
      </c>
      <c r="G48" s="31" t="s">
        <v>235</v>
      </c>
      <c r="H48" s="31">
        <v>170.5</v>
      </c>
      <c r="I48" s="31">
        <v>79.7</v>
      </c>
      <c r="J48" s="31">
        <v>5550</v>
      </c>
      <c r="K48" s="31">
        <v>8</v>
      </c>
      <c r="L48" s="31">
        <v>187</v>
      </c>
      <c r="M48" s="31">
        <v>-6</v>
      </c>
      <c r="N48" s="31" t="s">
        <v>266</v>
      </c>
      <c r="O48" s="31" t="s">
        <v>125</v>
      </c>
      <c r="P48" s="31">
        <v>55.2</v>
      </c>
      <c r="Q48" s="31" t="s">
        <v>120</v>
      </c>
      <c r="R48" s="84" t="str">
        <f t="shared" si="0"/>
        <v>否</v>
      </c>
    </row>
    <row r="49" spans="1:18" ht="15">
      <c r="A49" s="31">
        <v>2021</v>
      </c>
      <c r="B49" s="31" t="s">
        <v>228</v>
      </c>
      <c r="C49" s="31" t="s">
        <v>115</v>
      </c>
      <c r="D49" s="31" t="s">
        <v>94</v>
      </c>
      <c r="E49" s="31" t="s">
        <v>95</v>
      </c>
      <c r="F49" s="31" t="s">
        <v>229</v>
      </c>
      <c r="G49" s="31" t="s">
        <v>235</v>
      </c>
      <c r="H49" s="31">
        <v>171.5</v>
      </c>
      <c r="I49" s="31">
        <v>50.2</v>
      </c>
      <c r="J49" s="31">
        <v>4049</v>
      </c>
      <c r="K49" s="31">
        <v>7.6</v>
      </c>
      <c r="L49" s="31">
        <v>207</v>
      </c>
      <c r="M49" s="31" t="s">
        <v>125</v>
      </c>
      <c r="N49" s="31" t="s">
        <v>267</v>
      </c>
      <c r="O49" s="31">
        <v>8</v>
      </c>
      <c r="P49" s="31">
        <v>57.9</v>
      </c>
      <c r="Q49" s="31" t="s">
        <v>120</v>
      </c>
      <c r="R49" s="84" t="str">
        <f t="shared" si="0"/>
        <v>否</v>
      </c>
    </row>
    <row r="50" spans="1:18" ht="15">
      <c r="A50" s="31">
        <v>2021</v>
      </c>
      <c r="B50" s="31" t="s">
        <v>228</v>
      </c>
      <c r="C50" s="31" t="s">
        <v>115</v>
      </c>
      <c r="D50" s="31" t="s">
        <v>96</v>
      </c>
      <c r="E50" s="31" t="s">
        <v>97</v>
      </c>
      <c r="F50" s="31" t="s">
        <v>229</v>
      </c>
      <c r="G50" s="31"/>
      <c r="H50" s="31">
        <v>180.5</v>
      </c>
      <c r="I50" s="31">
        <v>78.3</v>
      </c>
      <c r="J50" s="31">
        <v>4019</v>
      </c>
      <c r="K50" s="31">
        <v>7.9</v>
      </c>
      <c r="L50" s="31">
        <v>233</v>
      </c>
      <c r="M50" s="31">
        <v>13.5</v>
      </c>
      <c r="N50" s="31" t="s">
        <v>268</v>
      </c>
      <c r="O50" s="31">
        <v>13</v>
      </c>
      <c r="P50" s="31">
        <v>69.8</v>
      </c>
      <c r="Q50" s="31" t="s">
        <v>119</v>
      </c>
      <c r="R50" s="84" t="str">
        <f t="shared" si="0"/>
        <v>是</v>
      </c>
    </row>
    <row r="51" spans="1:18" ht="15">
      <c r="A51" s="31">
        <v>2021</v>
      </c>
      <c r="B51" s="31" t="s">
        <v>228</v>
      </c>
      <c r="C51" s="31" t="s">
        <v>115</v>
      </c>
      <c r="D51" s="31" t="s">
        <v>98</v>
      </c>
      <c r="E51" s="31" t="s">
        <v>99</v>
      </c>
      <c r="F51" s="31" t="s">
        <v>229</v>
      </c>
      <c r="G51" s="31"/>
      <c r="H51" s="31">
        <v>169</v>
      </c>
      <c r="I51" s="31">
        <v>67</v>
      </c>
      <c r="J51" s="31">
        <v>4286</v>
      </c>
      <c r="K51" s="31">
        <v>6</v>
      </c>
      <c r="L51" s="31">
        <v>280</v>
      </c>
      <c r="M51" s="31">
        <v>11.8</v>
      </c>
      <c r="N51" s="31" t="s">
        <v>269</v>
      </c>
      <c r="O51" s="31">
        <v>25</v>
      </c>
      <c r="P51" s="31">
        <v>100.7</v>
      </c>
      <c r="Q51" s="31" t="s">
        <v>124</v>
      </c>
      <c r="R51" s="84" t="str">
        <f t="shared" si="0"/>
        <v>是</v>
      </c>
    </row>
    <row r="52" spans="1:18" ht="15">
      <c r="A52" s="31">
        <v>2021</v>
      </c>
      <c r="B52" s="31" t="s">
        <v>228</v>
      </c>
      <c r="C52" s="31" t="s">
        <v>115</v>
      </c>
      <c r="D52" s="31" t="s">
        <v>100</v>
      </c>
      <c r="E52" s="31" t="s">
        <v>101</v>
      </c>
      <c r="F52" s="31" t="s">
        <v>229</v>
      </c>
      <c r="G52" s="31"/>
      <c r="H52" s="31">
        <v>173.5</v>
      </c>
      <c r="I52" s="31">
        <v>71.400000000000006</v>
      </c>
      <c r="J52" s="31">
        <v>5497</v>
      </c>
      <c r="K52" s="31">
        <v>7.9</v>
      </c>
      <c r="L52" s="31">
        <v>209</v>
      </c>
      <c r="M52" s="31">
        <v>16.7</v>
      </c>
      <c r="N52" s="31" t="s">
        <v>270</v>
      </c>
      <c r="O52" s="31">
        <v>14</v>
      </c>
      <c r="P52" s="31">
        <v>79.400000000000006</v>
      </c>
      <c r="Q52" s="31" t="s">
        <v>119</v>
      </c>
      <c r="R52" s="84" t="str">
        <f t="shared" si="0"/>
        <v>是</v>
      </c>
    </row>
    <row r="53" spans="1:18" ht="15">
      <c r="A53" s="31">
        <v>2021</v>
      </c>
      <c r="B53" s="31" t="s">
        <v>228</v>
      </c>
      <c r="C53" s="31" t="s">
        <v>115</v>
      </c>
      <c r="D53" s="31" t="s">
        <v>102</v>
      </c>
      <c r="E53" s="31" t="s">
        <v>103</v>
      </c>
      <c r="F53" s="31" t="s">
        <v>229</v>
      </c>
      <c r="G53" s="31"/>
      <c r="H53" s="31">
        <v>174</v>
      </c>
      <c r="I53" s="31">
        <v>91.7</v>
      </c>
      <c r="J53" s="31">
        <v>3986</v>
      </c>
      <c r="K53" s="31">
        <v>9.1</v>
      </c>
      <c r="L53" s="31">
        <v>189</v>
      </c>
      <c r="M53" s="31">
        <v>3.1</v>
      </c>
      <c r="N53" s="31" t="s">
        <v>271</v>
      </c>
      <c r="O53" s="31" t="s">
        <v>125</v>
      </c>
      <c r="P53" s="31">
        <v>40.799999999999997</v>
      </c>
      <c r="Q53" s="31" t="s">
        <v>120</v>
      </c>
      <c r="R53" s="84" t="str">
        <f t="shared" si="0"/>
        <v>否</v>
      </c>
    </row>
    <row r="54" spans="1:18" ht="15">
      <c r="A54" s="31">
        <v>2021</v>
      </c>
      <c r="B54" s="31" t="s">
        <v>228</v>
      </c>
      <c r="C54" s="31" t="s">
        <v>115</v>
      </c>
      <c r="D54" s="31" t="s">
        <v>104</v>
      </c>
      <c r="E54" s="31" t="s">
        <v>105</v>
      </c>
      <c r="F54" s="31" t="s">
        <v>229</v>
      </c>
      <c r="G54" s="31"/>
      <c r="H54" s="31">
        <v>173.5</v>
      </c>
      <c r="I54" s="31">
        <v>72.900000000000006</v>
      </c>
      <c r="J54" s="31">
        <v>4878</v>
      </c>
      <c r="K54" s="31">
        <v>8.3000000000000007</v>
      </c>
      <c r="L54" s="31">
        <v>224</v>
      </c>
      <c r="M54" s="31">
        <v>17.7</v>
      </c>
      <c r="N54" s="31" t="s">
        <v>233</v>
      </c>
      <c r="O54" s="31" t="s">
        <v>125</v>
      </c>
      <c r="P54" s="31">
        <v>66</v>
      </c>
      <c r="Q54" s="31" t="s">
        <v>119</v>
      </c>
      <c r="R54" s="84" t="str">
        <f t="shared" si="0"/>
        <v>是</v>
      </c>
    </row>
    <row r="55" spans="1:18" ht="15">
      <c r="A55" s="31">
        <v>2021</v>
      </c>
      <c r="B55" s="31" t="s">
        <v>228</v>
      </c>
      <c r="C55" s="31" t="s">
        <v>115</v>
      </c>
      <c r="D55" s="31" t="s">
        <v>106</v>
      </c>
      <c r="E55" s="31" t="s">
        <v>107</v>
      </c>
      <c r="F55" s="31" t="s">
        <v>230</v>
      </c>
      <c r="G55" s="31"/>
      <c r="H55" s="31">
        <v>163.5</v>
      </c>
      <c r="I55" s="31">
        <v>58.7</v>
      </c>
      <c r="J55" s="31">
        <v>3919</v>
      </c>
      <c r="K55" s="31">
        <v>12.1</v>
      </c>
      <c r="L55" s="31">
        <v>124</v>
      </c>
      <c r="M55" s="31">
        <v>23.2</v>
      </c>
      <c r="N55" s="31" t="s">
        <v>245</v>
      </c>
      <c r="O55" s="31">
        <v>28</v>
      </c>
      <c r="P55" s="31">
        <v>53</v>
      </c>
      <c r="Q55" s="31" t="s">
        <v>120</v>
      </c>
      <c r="R55" s="84" t="str">
        <f t="shared" si="0"/>
        <v>否</v>
      </c>
    </row>
    <row r="56" spans="1:18" ht="15">
      <c r="A56" s="31">
        <v>2021</v>
      </c>
      <c r="B56" s="31" t="s">
        <v>228</v>
      </c>
      <c r="C56" s="31" t="s">
        <v>115</v>
      </c>
      <c r="D56" s="31" t="s">
        <v>108</v>
      </c>
      <c r="E56" s="31" t="s">
        <v>109</v>
      </c>
      <c r="F56" s="31" t="s">
        <v>230</v>
      </c>
      <c r="G56" s="31"/>
      <c r="H56" s="31">
        <v>174</v>
      </c>
      <c r="I56" s="31">
        <v>72.3</v>
      </c>
      <c r="J56" s="31">
        <v>2623</v>
      </c>
      <c r="K56" s="31">
        <v>9.4</v>
      </c>
      <c r="L56" s="31">
        <v>154</v>
      </c>
      <c r="M56" s="31">
        <v>23.5</v>
      </c>
      <c r="N56" s="31" t="s">
        <v>272</v>
      </c>
      <c r="O56" s="31">
        <v>34</v>
      </c>
      <c r="P56" s="31">
        <v>64.7</v>
      </c>
      <c r="Q56" s="31" t="s">
        <v>119</v>
      </c>
      <c r="R56" s="84" t="str">
        <f t="shared" si="0"/>
        <v>是</v>
      </c>
    </row>
    <row r="57" spans="1:18" ht="15">
      <c r="A57" s="31">
        <v>2021</v>
      </c>
      <c r="B57" s="31" t="s">
        <v>228</v>
      </c>
      <c r="C57" s="31" t="s">
        <v>115</v>
      </c>
      <c r="D57" s="31" t="s">
        <v>110</v>
      </c>
      <c r="E57" s="31" t="s">
        <v>111</v>
      </c>
      <c r="F57" s="31" t="s">
        <v>229</v>
      </c>
      <c r="G57" s="31"/>
      <c r="H57" s="31">
        <v>171</v>
      </c>
      <c r="I57" s="31">
        <v>68.2</v>
      </c>
      <c r="J57" s="31">
        <v>5153</v>
      </c>
      <c r="K57" s="31">
        <v>8.8000000000000007</v>
      </c>
      <c r="L57" s="31">
        <v>206</v>
      </c>
      <c r="M57" s="31">
        <v>14.7</v>
      </c>
      <c r="N57" s="31" t="s">
        <v>273</v>
      </c>
      <c r="O57" s="31" t="s">
        <v>125</v>
      </c>
      <c r="P57" s="31">
        <v>66.8</v>
      </c>
      <c r="Q57" s="31" t="s">
        <v>119</v>
      </c>
      <c r="R57" s="84" t="str">
        <f t="shared" si="0"/>
        <v>是</v>
      </c>
    </row>
    <row r="58" spans="1:18" ht="15">
      <c r="A58" s="31">
        <v>2021</v>
      </c>
      <c r="B58" s="31" t="s">
        <v>228</v>
      </c>
      <c r="C58" s="31" t="s">
        <v>115</v>
      </c>
      <c r="D58" s="31" t="s">
        <v>112</v>
      </c>
      <c r="E58" s="31" t="s">
        <v>113</v>
      </c>
      <c r="F58" s="31" t="s">
        <v>229</v>
      </c>
      <c r="G58" s="31"/>
      <c r="H58" s="31">
        <v>174.5</v>
      </c>
      <c r="I58" s="31">
        <v>74.2</v>
      </c>
      <c r="J58" s="31">
        <v>5737</v>
      </c>
      <c r="K58" s="31">
        <v>7.6</v>
      </c>
      <c r="L58" s="31">
        <v>210</v>
      </c>
      <c r="M58" s="31">
        <v>11.3</v>
      </c>
      <c r="N58" s="31" t="s">
        <v>274</v>
      </c>
      <c r="O58" s="31" t="s">
        <v>125</v>
      </c>
      <c r="P58" s="31">
        <v>67.2</v>
      </c>
      <c r="Q58" s="31" t="s">
        <v>119</v>
      </c>
      <c r="R58" s="84" t="str">
        <f t="shared" si="0"/>
        <v>是</v>
      </c>
    </row>
  </sheetData>
  <phoneticPr fontId="1" type="noConversion"/>
  <conditionalFormatting sqref="D1">
    <cfRule type="duplicateValues" dxfId="3" priority="1"/>
  </conditionalFormatting>
  <conditionalFormatting sqref="D2:D58">
    <cfRule type="duplicateValues" dxfId="2" priority="2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8A3C1-8E24-4D5C-B22D-7A9282CC9981}">
  <sheetPr>
    <tabColor theme="5" tint="0.79998168889431442"/>
  </sheetPr>
  <dimension ref="A1:F15"/>
  <sheetViews>
    <sheetView zoomScaleNormal="100" workbookViewId="0">
      <selection activeCell="J31" sqref="J31"/>
    </sheetView>
  </sheetViews>
  <sheetFormatPr defaultRowHeight="13.8"/>
  <cols>
    <col min="3" max="3" width="79" bestFit="1" customWidth="1"/>
    <col min="5" max="5" width="9.44140625" customWidth="1"/>
    <col min="6" max="6" width="9.109375" customWidth="1"/>
  </cols>
  <sheetData>
    <row r="1" spans="1:6">
      <c r="A1" s="145" t="s">
        <v>870</v>
      </c>
      <c r="B1" s="145" t="s">
        <v>673</v>
      </c>
      <c r="C1" s="145" t="s">
        <v>871</v>
      </c>
      <c r="D1" s="145" t="s">
        <v>872</v>
      </c>
      <c r="E1" s="145" t="s">
        <v>873</v>
      </c>
      <c r="F1" s="145" t="s">
        <v>874</v>
      </c>
    </row>
    <row r="2" spans="1:6">
      <c r="A2" s="145" t="s">
        <v>875</v>
      </c>
      <c r="B2" s="145"/>
      <c r="C2" s="145" t="s">
        <v>876</v>
      </c>
      <c r="D2" s="145" t="s">
        <v>877</v>
      </c>
      <c r="E2" s="145" t="s">
        <v>878</v>
      </c>
      <c r="F2" s="145">
        <v>4</v>
      </c>
    </row>
    <row r="3" spans="1:6">
      <c r="A3" s="145"/>
      <c r="B3" s="145"/>
      <c r="C3" s="145" t="s">
        <v>879</v>
      </c>
      <c r="D3" s="145" t="s">
        <v>880</v>
      </c>
      <c r="E3" s="145" t="s">
        <v>881</v>
      </c>
      <c r="F3" s="145">
        <v>8</v>
      </c>
    </row>
    <row r="4" spans="1:6">
      <c r="A4" s="145" t="s">
        <v>882</v>
      </c>
      <c r="B4" s="145"/>
      <c r="C4" s="145" t="s">
        <v>883</v>
      </c>
      <c r="D4" s="145"/>
      <c r="E4" s="145" t="s">
        <v>881</v>
      </c>
      <c r="F4" s="145">
        <v>4</v>
      </c>
    </row>
    <row r="5" spans="1:6">
      <c r="A5" s="145"/>
      <c r="B5" s="145"/>
      <c r="C5" s="145" t="s">
        <v>884</v>
      </c>
      <c r="D5" s="145" t="s">
        <v>877</v>
      </c>
      <c r="E5" s="145" t="s">
        <v>885</v>
      </c>
      <c r="F5" s="145">
        <v>4.5</v>
      </c>
    </row>
    <row r="6" spans="1:6">
      <c r="A6" s="145" t="s">
        <v>886</v>
      </c>
      <c r="B6" s="145"/>
      <c r="C6" s="145" t="s">
        <v>887</v>
      </c>
      <c r="D6" s="145" t="s">
        <v>880</v>
      </c>
      <c r="E6" s="145" t="s">
        <v>878</v>
      </c>
      <c r="F6" s="145">
        <v>5.3333300000000001</v>
      </c>
    </row>
    <row r="7" spans="1:6">
      <c r="A7" s="145"/>
      <c r="B7" s="145"/>
      <c r="C7" s="145" t="s">
        <v>888</v>
      </c>
      <c r="D7" s="145" t="s">
        <v>880</v>
      </c>
      <c r="E7" s="145" t="s">
        <v>885</v>
      </c>
      <c r="F7" s="145">
        <v>3.3333300000000001</v>
      </c>
    </row>
    <row r="8" spans="1:6">
      <c r="A8" s="145"/>
      <c r="B8" s="145"/>
      <c r="C8" s="145" t="s">
        <v>889</v>
      </c>
      <c r="D8" s="145"/>
      <c r="E8" s="145" t="s">
        <v>878</v>
      </c>
      <c r="F8" s="145">
        <v>4</v>
      </c>
    </row>
    <row r="9" spans="1:6">
      <c r="A9" s="145"/>
      <c r="B9" s="145"/>
      <c r="C9" s="145" t="s">
        <v>890</v>
      </c>
      <c r="D9" s="145" t="s">
        <v>877</v>
      </c>
      <c r="E9" s="145" t="s">
        <v>891</v>
      </c>
      <c r="F9" s="145">
        <v>4</v>
      </c>
    </row>
    <row r="10" spans="1:6">
      <c r="A10" s="145" t="s">
        <v>892</v>
      </c>
      <c r="B10" s="145"/>
      <c r="C10" s="145" t="s">
        <v>893</v>
      </c>
      <c r="D10" s="145" t="s">
        <v>877</v>
      </c>
      <c r="E10" s="145" t="s">
        <v>878</v>
      </c>
      <c r="F10" s="145">
        <v>6</v>
      </c>
    </row>
    <row r="11" spans="1:6">
      <c r="A11" s="145"/>
      <c r="B11" s="145"/>
      <c r="C11" s="145" t="s">
        <v>894</v>
      </c>
      <c r="D11" s="145"/>
      <c r="E11" s="145" t="s">
        <v>881</v>
      </c>
      <c r="F11" s="145">
        <v>8</v>
      </c>
    </row>
    <row r="12" spans="1:6" ht="14.25" customHeight="1">
      <c r="A12" s="145" t="s">
        <v>895</v>
      </c>
      <c r="B12" s="145"/>
      <c r="C12" s="145" t="s">
        <v>896</v>
      </c>
      <c r="D12" s="145"/>
      <c r="E12" s="165" t="s">
        <v>897</v>
      </c>
      <c r="F12" s="146">
        <v>5</v>
      </c>
    </row>
    <row r="13" spans="1:6">
      <c r="A13" s="145"/>
      <c r="B13" s="145"/>
      <c r="C13" s="145" t="s">
        <v>898</v>
      </c>
      <c r="D13" s="145"/>
      <c r="E13" s="165"/>
      <c r="F13" s="146">
        <v>5</v>
      </c>
    </row>
    <row r="14" spans="1:6">
      <c r="A14" s="145"/>
      <c r="B14" s="145"/>
      <c r="C14" s="145" t="s">
        <v>899</v>
      </c>
      <c r="D14" s="145"/>
      <c r="E14" s="165"/>
      <c r="F14" s="146">
        <v>5</v>
      </c>
    </row>
    <row r="15" spans="1:6">
      <c r="A15" s="145"/>
      <c r="B15" s="145"/>
      <c r="C15" s="145" t="s">
        <v>900</v>
      </c>
      <c r="D15" s="145"/>
      <c r="E15" s="145"/>
      <c r="F15" s="145">
        <v>3</v>
      </c>
    </row>
  </sheetData>
  <mergeCells count="1">
    <mergeCell ref="E12:E14"/>
  </mergeCells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【总表】</vt:lpstr>
      <vt:lpstr>【德育】同学互评</vt:lpstr>
      <vt:lpstr>【德育】学生职务</vt:lpstr>
      <vt:lpstr>【德育】学生职务附录</vt:lpstr>
      <vt:lpstr>【德育】志愿时长</vt:lpstr>
      <vt:lpstr>【智育】必修成绩</vt:lpstr>
      <vt:lpstr>【智育】选修成绩</vt:lpstr>
      <vt:lpstr>【体育】体测成绩</vt:lpstr>
      <vt:lpstr>【德育·智育·文体】1班竞赛加分</vt:lpstr>
      <vt:lpstr>【德育·智育·文体】2班竞赛加分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kylinlu</dc:creator>
  <cp:lastModifiedBy>Lu Kylin</cp:lastModifiedBy>
  <dcterms:created xsi:type="dcterms:W3CDTF">2015-06-05T18:19:34Z</dcterms:created>
  <dcterms:modified xsi:type="dcterms:W3CDTF">2024-09-13T03:54:48Z</dcterms:modified>
</cp:coreProperties>
</file>