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90D0712-BD33-4B36-9CBB-CA4F17FBF377}" xr6:coauthVersionLast="44" xr6:coauthVersionMax="44" xr10:uidLastSave="{00000000-0000-0000-0000-000000000000}"/>
  <bookViews>
    <workbookView xWindow="-108" yWindow="-108" windowWidth="23256" windowHeight="12576" tabRatio="906" firstSheet="1" activeTab="1" xr2:uid="{00000000-000D-0000-FFFF-FFFF00000000}"/>
  </bookViews>
  <sheets>
    <sheet name="专业总表 (2)" sheetId="1" state="hidden" r:id="rId1"/>
    <sheet name="专业总表" sheetId="10" r:id="rId2"/>
    <sheet name="环工16-1分数统计" sheetId="3" r:id="rId3"/>
    <sheet name="环工16-1两年综测" sheetId="4" r:id="rId4"/>
    <sheet name="环工16-1单算" sheetId="5" r:id="rId5"/>
    <sheet name="环工62分数统计" sheetId="6" r:id="rId6"/>
    <sheet name="环工62综测统计" sheetId="7" r:id="rId7"/>
    <sheet name="环工62单算" sheetId="8" r:id="rId8"/>
  </sheets>
  <externalReferences>
    <externalReference r:id="rId9"/>
  </externalReferences>
  <definedNames>
    <definedName name="_xlnm._FilterDatabase" localSheetId="4" hidden="1">'环工16-1单算'!$A$8:$BO$56</definedName>
    <definedName name="_xlnm._FilterDatabase" localSheetId="0" hidden="1">'专业总表 (2)'!$B$4:$BI$54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0" l="1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27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27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" i="10"/>
  <c r="E28" i="10"/>
  <c r="E29" i="10"/>
  <c r="H29" i="10" s="1"/>
  <c r="E30" i="10"/>
  <c r="E31" i="10"/>
  <c r="E32" i="10"/>
  <c r="E33" i="10"/>
  <c r="H33" i="10" s="1"/>
  <c r="E34" i="10"/>
  <c r="E35" i="10"/>
  <c r="E36" i="10"/>
  <c r="E37" i="10"/>
  <c r="H37" i="10" s="1"/>
  <c r="E38" i="10"/>
  <c r="E39" i="10"/>
  <c r="E40" i="10"/>
  <c r="E41" i="10"/>
  <c r="H41" i="10" s="1"/>
  <c r="E42" i="10"/>
  <c r="E43" i="10"/>
  <c r="E44" i="10"/>
  <c r="E45" i="10"/>
  <c r="H45" i="10" s="1"/>
  <c r="E46" i="10"/>
  <c r="E47" i="10"/>
  <c r="E48" i="10"/>
  <c r="E49" i="10"/>
  <c r="H49" i="10" s="1"/>
  <c r="E50" i="10"/>
  <c r="E51" i="10"/>
  <c r="E52" i="10"/>
  <c r="E27" i="10"/>
  <c r="H27" i="10" s="1"/>
  <c r="E3" i="10"/>
  <c r="E4" i="10"/>
  <c r="E5" i="10"/>
  <c r="E6" i="10"/>
  <c r="H6" i="10" s="1"/>
  <c r="E7" i="10"/>
  <c r="E8" i="10"/>
  <c r="E9" i="10"/>
  <c r="E10" i="10"/>
  <c r="H10" i="10" s="1"/>
  <c r="E11" i="10"/>
  <c r="E12" i="10"/>
  <c r="E13" i="10"/>
  <c r="E14" i="10"/>
  <c r="H14" i="10" s="1"/>
  <c r="E15" i="10"/>
  <c r="E16" i="10"/>
  <c r="E17" i="10"/>
  <c r="E18" i="10"/>
  <c r="H18" i="10" s="1"/>
  <c r="E19" i="10"/>
  <c r="E20" i="10"/>
  <c r="E21" i="10"/>
  <c r="E22" i="10"/>
  <c r="H22" i="10" s="1"/>
  <c r="E23" i="10"/>
  <c r="E24" i="10"/>
  <c r="E25" i="10"/>
  <c r="E26" i="10"/>
  <c r="H26" i="10" s="1"/>
  <c r="E2" i="10"/>
  <c r="C28" i="10"/>
  <c r="D28" i="10" s="1"/>
  <c r="C29" i="10"/>
  <c r="D29" i="10" s="1"/>
  <c r="C30" i="10"/>
  <c r="D30" i="10" s="1"/>
  <c r="C31" i="10"/>
  <c r="D31" i="10" s="1"/>
  <c r="C32" i="10"/>
  <c r="D32" i="10" s="1"/>
  <c r="C33" i="10"/>
  <c r="D33" i="10" s="1"/>
  <c r="C34" i="10"/>
  <c r="D34" i="10" s="1"/>
  <c r="C35" i="10"/>
  <c r="D35" i="10" s="1"/>
  <c r="C36" i="10"/>
  <c r="D36" i="10" s="1"/>
  <c r="C37" i="10"/>
  <c r="D37" i="10" s="1"/>
  <c r="C38" i="10"/>
  <c r="D38" i="10" s="1"/>
  <c r="C39" i="10"/>
  <c r="D39" i="10" s="1"/>
  <c r="C40" i="10"/>
  <c r="D40" i="10" s="1"/>
  <c r="C41" i="10"/>
  <c r="D41" i="10" s="1"/>
  <c r="C42" i="10"/>
  <c r="D42" i="10" s="1"/>
  <c r="C43" i="10"/>
  <c r="D43" i="10" s="1"/>
  <c r="C44" i="10"/>
  <c r="D44" i="10" s="1"/>
  <c r="C45" i="10"/>
  <c r="D45" i="10" s="1"/>
  <c r="C46" i="10"/>
  <c r="D46" i="10" s="1"/>
  <c r="C47" i="10"/>
  <c r="D47" i="10" s="1"/>
  <c r="C48" i="10"/>
  <c r="D48" i="10" s="1"/>
  <c r="C49" i="10"/>
  <c r="D49" i="10" s="1"/>
  <c r="C50" i="10"/>
  <c r="D50" i="10" s="1"/>
  <c r="C51" i="10"/>
  <c r="D51" i="10" s="1"/>
  <c r="C52" i="10"/>
  <c r="D52" i="10" s="1"/>
  <c r="C27" i="10"/>
  <c r="D27" i="10" s="1"/>
  <c r="C3" i="10"/>
  <c r="D3" i="10" s="1"/>
  <c r="C4" i="10"/>
  <c r="D4" i="10" s="1"/>
  <c r="C5" i="10"/>
  <c r="D5" i="10" s="1"/>
  <c r="C6" i="10"/>
  <c r="D6" i="10" s="1"/>
  <c r="C7" i="10"/>
  <c r="D7" i="10" s="1"/>
  <c r="C8" i="10"/>
  <c r="D8" i="10" s="1"/>
  <c r="C9" i="10"/>
  <c r="D9" i="10" s="1"/>
  <c r="C10" i="10"/>
  <c r="D10" i="10" s="1"/>
  <c r="C11" i="10"/>
  <c r="D11" i="10" s="1"/>
  <c r="C12" i="10"/>
  <c r="D12" i="10" s="1"/>
  <c r="C13" i="10"/>
  <c r="D13" i="10" s="1"/>
  <c r="C14" i="10"/>
  <c r="D14" i="10" s="1"/>
  <c r="C15" i="10"/>
  <c r="D15" i="10" s="1"/>
  <c r="C16" i="10"/>
  <c r="D16" i="10" s="1"/>
  <c r="C17" i="10"/>
  <c r="D17" i="10" s="1"/>
  <c r="C18" i="10"/>
  <c r="D18" i="10" s="1"/>
  <c r="C19" i="10"/>
  <c r="D19" i="10" s="1"/>
  <c r="C20" i="10"/>
  <c r="D20" i="10" s="1"/>
  <c r="C21" i="10"/>
  <c r="D21" i="10" s="1"/>
  <c r="C22" i="10"/>
  <c r="D22" i="10" s="1"/>
  <c r="C23" i="10"/>
  <c r="D23" i="10" s="1"/>
  <c r="C24" i="10"/>
  <c r="D24" i="10" s="1"/>
  <c r="C25" i="10"/>
  <c r="D25" i="10" s="1"/>
  <c r="C26" i="10"/>
  <c r="D26" i="10" s="1"/>
  <c r="C2" i="10"/>
  <c r="D2" i="10" s="1"/>
  <c r="BO5" i="6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BO26" i="6"/>
  <c r="BO27" i="6"/>
  <c r="BO28" i="6"/>
  <c r="BO29" i="6"/>
  <c r="BO4" i="6"/>
  <c r="BN29" i="6"/>
  <c r="BN5" i="6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4" i="6"/>
  <c r="BM5" i="6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4" i="6"/>
  <c r="BO5" i="3"/>
  <c r="BO6" i="3"/>
  <c r="BO7" i="3"/>
  <c r="BO8" i="3"/>
  <c r="BO9" i="3"/>
  <c r="BO10" i="3"/>
  <c r="BO11" i="3"/>
  <c r="BO12" i="3"/>
  <c r="BO13" i="3"/>
  <c r="BO14" i="3"/>
  <c r="BO1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4" i="3"/>
  <c r="BN5" i="3"/>
  <c r="BN6" i="3"/>
  <c r="BN7" i="3"/>
  <c r="BN8" i="3"/>
  <c r="BN9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4" i="3"/>
  <c r="BM5" i="3"/>
  <c r="BM6" i="3"/>
  <c r="BM7" i="3"/>
  <c r="BM8" i="3"/>
  <c r="BM9" i="3"/>
  <c r="BM10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4" i="3"/>
  <c r="H2" i="10" l="1"/>
  <c r="I41" i="10"/>
  <c r="J41" i="10" s="1"/>
  <c r="K41" i="10" s="1"/>
  <c r="I33" i="10"/>
  <c r="J33" i="10" s="1"/>
  <c r="K33" i="10" s="1"/>
  <c r="H21" i="10"/>
  <c r="H13" i="10"/>
  <c r="H5" i="10"/>
  <c r="H48" i="10"/>
  <c r="I48" i="10" s="1"/>
  <c r="J48" i="10" s="1"/>
  <c r="K48" i="10" s="1"/>
  <c r="H40" i="10"/>
  <c r="I40" i="10" s="1"/>
  <c r="J40" i="10" s="1"/>
  <c r="K40" i="10" s="1"/>
  <c r="H32" i="10"/>
  <c r="H28" i="10"/>
  <c r="H20" i="10"/>
  <c r="H12" i="10"/>
  <c r="I12" i="10" s="1"/>
  <c r="J12" i="10" s="1"/>
  <c r="K12" i="10" s="1"/>
  <c r="I37" i="10"/>
  <c r="J37" i="10" s="1"/>
  <c r="K37" i="10" s="1"/>
  <c r="I29" i="10"/>
  <c r="J29" i="10" s="1"/>
  <c r="K29" i="10" s="1"/>
  <c r="H25" i="10"/>
  <c r="I25" i="10" s="1"/>
  <c r="J25" i="10" s="1"/>
  <c r="K25" i="10" s="1"/>
  <c r="H17" i="10"/>
  <c r="I17" i="10" s="1"/>
  <c r="J17" i="10" s="1"/>
  <c r="K17" i="10" s="1"/>
  <c r="H9" i="10"/>
  <c r="H52" i="10"/>
  <c r="H44" i="10"/>
  <c r="H36" i="10"/>
  <c r="H24" i="10"/>
  <c r="I24" i="10" s="1"/>
  <c r="J24" i="10" s="1"/>
  <c r="K24" i="10" s="1"/>
  <c r="H16" i="10"/>
  <c r="I16" i="10" s="1"/>
  <c r="J16" i="10" s="1"/>
  <c r="K16" i="10" s="1"/>
  <c r="H8" i="10"/>
  <c r="I8" i="10" s="1"/>
  <c r="J8" i="10" s="1"/>
  <c r="K8" i="10" s="1"/>
  <c r="H4" i="10"/>
  <c r="I4" i="10" s="1"/>
  <c r="J4" i="10" s="1"/>
  <c r="K4" i="10" s="1"/>
  <c r="I9" i="10"/>
  <c r="J9" i="10" s="1"/>
  <c r="K9" i="10" s="1"/>
  <c r="I52" i="10"/>
  <c r="J52" i="10" s="1"/>
  <c r="K52" i="10" s="1"/>
  <c r="I44" i="10"/>
  <c r="J44" i="10" s="1"/>
  <c r="K44" i="10" s="1"/>
  <c r="I36" i="10"/>
  <c r="J36" i="10" s="1"/>
  <c r="K36" i="10" s="1"/>
  <c r="I28" i="10"/>
  <c r="J28" i="10" s="1"/>
  <c r="K28" i="10" s="1"/>
  <c r="I20" i="10"/>
  <c r="J20" i="10" s="1"/>
  <c r="K20" i="10" s="1"/>
  <c r="I2" i="10"/>
  <c r="J2" i="10" s="1"/>
  <c r="K2" i="10" s="1"/>
  <c r="I13" i="10"/>
  <c r="J13" i="10" s="1"/>
  <c r="K13" i="10" s="1"/>
  <c r="I5" i="10"/>
  <c r="J5" i="10" s="1"/>
  <c r="I32" i="10"/>
  <c r="J32" i="10" s="1"/>
  <c r="K32" i="10" s="1"/>
  <c r="H51" i="10"/>
  <c r="I51" i="10" s="1"/>
  <c r="J51" i="10" s="1"/>
  <c r="K51" i="10" s="1"/>
  <c r="H47" i="10"/>
  <c r="I47" i="10" s="1"/>
  <c r="J47" i="10" s="1"/>
  <c r="H43" i="10"/>
  <c r="I43" i="10" s="1"/>
  <c r="J43" i="10" s="1"/>
  <c r="H39" i="10"/>
  <c r="I39" i="10" s="1"/>
  <c r="J39" i="10" s="1"/>
  <c r="K39" i="10" s="1"/>
  <c r="H35" i="10"/>
  <c r="I35" i="10" s="1"/>
  <c r="J35" i="10" s="1"/>
  <c r="K35" i="10" s="1"/>
  <c r="H31" i="10"/>
  <c r="I31" i="10" s="1"/>
  <c r="J31" i="10" s="1"/>
  <c r="K31" i="10" s="1"/>
  <c r="K43" i="10"/>
  <c r="K5" i="10"/>
  <c r="H23" i="10"/>
  <c r="I23" i="10" s="1"/>
  <c r="J23" i="10" s="1"/>
  <c r="K23" i="10" s="1"/>
  <c r="H19" i="10"/>
  <c r="I19" i="10" s="1"/>
  <c r="J19" i="10" s="1"/>
  <c r="K19" i="10" s="1"/>
  <c r="H15" i="10"/>
  <c r="I15" i="10" s="1"/>
  <c r="J15" i="10" s="1"/>
  <c r="K15" i="10" s="1"/>
  <c r="H11" i="10"/>
  <c r="I11" i="10" s="1"/>
  <c r="J11" i="10" s="1"/>
  <c r="K11" i="10" s="1"/>
  <c r="H7" i="10"/>
  <c r="I7" i="10" s="1"/>
  <c r="J7" i="10" s="1"/>
  <c r="K7" i="10" s="1"/>
  <c r="H3" i="10"/>
  <c r="I3" i="10" s="1"/>
  <c r="J3" i="10" s="1"/>
  <c r="K3" i="10" s="1"/>
  <c r="H50" i="10"/>
  <c r="I50" i="10" s="1"/>
  <c r="J50" i="10" s="1"/>
  <c r="K50" i="10" s="1"/>
  <c r="H46" i="10"/>
  <c r="I46" i="10" s="1"/>
  <c r="J46" i="10" s="1"/>
  <c r="K46" i="10" s="1"/>
  <c r="H42" i="10"/>
  <c r="I42" i="10" s="1"/>
  <c r="J42" i="10" s="1"/>
  <c r="K42" i="10" s="1"/>
  <c r="H38" i="10"/>
  <c r="I38" i="10" s="1"/>
  <c r="J38" i="10" s="1"/>
  <c r="K38" i="10" s="1"/>
  <c r="H34" i="10"/>
  <c r="I34" i="10" s="1"/>
  <c r="J34" i="10" s="1"/>
  <c r="K34" i="10" s="1"/>
  <c r="H30" i="10"/>
  <c r="I30" i="10" s="1"/>
  <c r="J30" i="10" s="1"/>
  <c r="K30" i="10" s="1"/>
  <c r="K47" i="10"/>
  <c r="I26" i="10"/>
  <c r="J26" i="10" s="1"/>
  <c r="K26" i="10" s="1"/>
  <c r="I22" i="10"/>
  <c r="J22" i="10" s="1"/>
  <c r="K22" i="10" s="1"/>
  <c r="I18" i="10"/>
  <c r="J18" i="10" s="1"/>
  <c r="K18" i="10" s="1"/>
  <c r="I14" i="10"/>
  <c r="J14" i="10" s="1"/>
  <c r="K14" i="10" s="1"/>
  <c r="I10" i="10"/>
  <c r="J10" i="10" s="1"/>
  <c r="K10" i="10" s="1"/>
  <c r="I6" i="10"/>
  <c r="J6" i="10" s="1"/>
  <c r="K6" i="10" s="1"/>
  <c r="I27" i="10"/>
  <c r="J27" i="10" s="1"/>
  <c r="K27" i="10" s="1"/>
  <c r="BP5" i="8"/>
  <c r="BP6" i="8"/>
  <c r="BP7" i="8"/>
  <c r="BP8" i="8"/>
  <c r="BP9" i="8"/>
  <c r="BP10" i="8"/>
  <c r="BP11" i="8"/>
  <c r="BP12" i="8"/>
  <c r="BP13" i="8"/>
  <c r="BP14" i="8"/>
  <c r="BP15" i="8"/>
  <c r="BP16" i="8"/>
  <c r="BP17" i="8"/>
  <c r="BP18" i="8"/>
  <c r="BP19" i="8"/>
  <c r="BP20" i="8"/>
  <c r="BP21" i="8"/>
  <c r="BP22" i="8"/>
  <c r="BP23" i="8"/>
  <c r="BP24" i="8"/>
  <c r="BP25" i="8"/>
  <c r="BP26" i="8"/>
  <c r="BP27" i="8"/>
  <c r="BP28" i="8"/>
  <c r="BP29" i="8"/>
  <c r="BP4" i="8"/>
  <c r="BO5" i="8"/>
  <c r="BO6" i="8"/>
  <c r="BO7" i="8"/>
  <c r="BO8" i="8"/>
  <c r="BO9" i="8"/>
  <c r="BO10" i="8"/>
  <c r="BO11" i="8"/>
  <c r="BO12" i="8"/>
  <c r="BO13" i="8"/>
  <c r="BO14" i="8"/>
  <c r="BO15" i="8"/>
  <c r="BO16" i="8"/>
  <c r="BO17" i="8"/>
  <c r="BO18" i="8"/>
  <c r="BO19" i="8"/>
  <c r="BO20" i="8"/>
  <c r="BO21" i="8"/>
  <c r="BO22" i="8"/>
  <c r="BO23" i="8"/>
  <c r="BO24" i="8"/>
  <c r="BO25" i="8"/>
  <c r="BO26" i="8"/>
  <c r="BO27" i="8"/>
  <c r="BO28" i="8"/>
  <c r="BO29" i="8"/>
  <c r="BO4" i="8"/>
  <c r="BN5" i="8"/>
  <c r="BN6" i="8"/>
  <c r="BN7" i="8"/>
  <c r="BN8" i="8"/>
  <c r="BN9" i="8"/>
  <c r="BN10" i="8"/>
  <c r="BN11" i="8"/>
  <c r="BN12" i="8"/>
  <c r="BN13" i="8"/>
  <c r="BN14" i="8"/>
  <c r="BN15" i="8"/>
  <c r="BN16" i="8"/>
  <c r="BN17" i="8"/>
  <c r="BN18" i="8"/>
  <c r="BN19" i="8"/>
  <c r="BN20" i="8"/>
  <c r="BN21" i="8"/>
  <c r="BN22" i="8"/>
  <c r="BN23" i="8"/>
  <c r="BN24" i="8"/>
  <c r="BN25" i="8"/>
  <c r="BN26" i="8"/>
  <c r="BN27" i="8"/>
  <c r="BN28" i="8"/>
  <c r="BN29" i="8"/>
  <c r="BN4" i="8"/>
  <c r="BM5" i="8"/>
  <c r="BM6" i="8"/>
  <c r="BM7" i="8"/>
  <c r="BM8" i="8"/>
  <c r="BM9" i="8"/>
  <c r="BM10" i="8"/>
  <c r="BM11" i="8"/>
  <c r="BM12" i="8"/>
  <c r="BM13" i="8"/>
  <c r="BM14" i="8"/>
  <c r="BM15" i="8"/>
  <c r="BM16" i="8"/>
  <c r="BM17" i="8"/>
  <c r="BM18" i="8"/>
  <c r="BM19" i="8"/>
  <c r="BM20" i="8"/>
  <c r="BM21" i="8"/>
  <c r="BM22" i="8"/>
  <c r="BM23" i="8"/>
  <c r="BM24" i="8"/>
  <c r="BM25" i="8"/>
  <c r="BM26" i="8"/>
  <c r="BM27" i="8"/>
  <c r="BM28" i="8"/>
  <c r="BM29" i="8"/>
  <c r="BM4" i="8"/>
  <c r="BK4" i="8"/>
  <c r="BL4" i="8"/>
  <c r="BK5" i="8"/>
  <c r="BL5" i="8"/>
  <c r="BK6" i="8"/>
  <c r="BL6" i="8"/>
  <c r="BK7" i="8"/>
  <c r="BL7" i="8"/>
  <c r="BK8" i="8"/>
  <c r="BL8" i="8"/>
  <c r="BK9" i="8"/>
  <c r="BL9" i="8"/>
  <c r="BK10" i="8"/>
  <c r="BL10" i="8"/>
  <c r="BK11" i="8"/>
  <c r="BL11" i="8"/>
  <c r="BK12" i="8"/>
  <c r="BL12" i="8"/>
  <c r="BK13" i="8"/>
  <c r="BL13" i="8"/>
  <c r="BK14" i="8"/>
  <c r="BL14" i="8"/>
  <c r="BK15" i="8"/>
  <c r="BL15" i="8"/>
  <c r="BK16" i="8"/>
  <c r="BL16" i="8"/>
  <c r="BK17" i="8"/>
  <c r="BL17" i="8"/>
  <c r="BK18" i="8"/>
  <c r="BL18" i="8"/>
  <c r="BK19" i="8"/>
  <c r="BL19" i="8"/>
  <c r="BK20" i="8"/>
  <c r="BL20" i="8"/>
  <c r="BK21" i="8"/>
  <c r="BL21" i="8"/>
  <c r="BK22" i="8"/>
  <c r="BL22" i="8"/>
  <c r="BK23" i="8"/>
  <c r="BL23" i="8"/>
  <c r="BK24" i="8"/>
  <c r="BL24" i="8"/>
  <c r="BK25" i="8"/>
  <c r="BL25" i="8"/>
  <c r="BK26" i="8"/>
  <c r="BL26" i="8"/>
  <c r="BK27" i="8"/>
  <c r="BL27" i="8"/>
  <c r="BK28" i="8"/>
  <c r="BL28" i="8"/>
  <c r="BK29" i="8"/>
  <c r="BL29" i="8"/>
  <c r="BJ5" i="8"/>
  <c r="BJ6" i="8"/>
  <c r="BJ7" i="8"/>
  <c r="BJ8" i="8"/>
  <c r="BJ9" i="8"/>
  <c r="BJ10" i="8"/>
  <c r="BJ11" i="8"/>
  <c r="BJ12" i="8"/>
  <c r="BJ13" i="8"/>
  <c r="BJ14" i="8"/>
  <c r="BJ15" i="8"/>
  <c r="BJ16" i="8"/>
  <c r="BJ17" i="8"/>
  <c r="BJ18" i="8"/>
  <c r="BJ19" i="8"/>
  <c r="BJ20" i="8"/>
  <c r="BJ21" i="8"/>
  <c r="BJ22" i="8"/>
  <c r="BJ23" i="8"/>
  <c r="BJ24" i="8"/>
  <c r="BJ25" i="8"/>
  <c r="BJ26" i="8"/>
  <c r="BJ27" i="8"/>
  <c r="BJ28" i="8"/>
  <c r="BJ29" i="8"/>
  <c r="BJ4" i="8"/>
  <c r="BH29" i="8"/>
  <c r="BI29" i="8" s="1"/>
  <c r="BI5" i="8"/>
  <c r="BI6" i="8"/>
  <c r="BI7" i="8"/>
  <c r="BI8" i="8"/>
  <c r="BI9" i="8"/>
  <c r="BI10" i="8"/>
  <c r="BI11" i="8"/>
  <c r="BI12" i="8"/>
  <c r="BI13" i="8"/>
  <c r="BI14" i="8"/>
  <c r="BI15" i="8"/>
  <c r="BI16" i="8"/>
  <c r="BI17" i="8"/>
  <c r="BI18" i="8"/>
  <c r="BI19" i="8"/>
  <c r="BI20" i="8"/>
  <c r="BI21" i="8"/>
  <c r="BI22" i="8"/>
  <c r="BI23" i="8"/>
  <c r="BI24" i="8"/>
  <c r="BI25" i="8"/>
  <c r="BI26" i="8"/>
  <c r="BI27" i="8"/>
  <c r="BI28" i="8"/>
  <c r="BI4" i="8"/>
  <c r="BH5" i="8"/>
  <c r="BH6" i="8"/>
  <c r="BH7" i="8"/>
  <c r="BH8" i="8"/>
  <c r="BH9" i="8"/>
  <c r="BH10" i="8"/>
  <c r="BH11" i="8"/>
  <c r="BH12" i="8"/>
  <c r="BH13" i="8"/>
  <c r="BH14" i="8"/>
  <c r="BH15" i="8"/>
  <c r="BH16" i="8"/>
  <c r="BH17" i="8"/>
  <c r="BH18" i="8"/>
  <c r="BH19" i="8"/>
  <c r="BH20" i="8"/>
  <c r="BH21" i="8"/>
  <c r="BH22" i="8"/>
  <c r="BH23" i="8"/>
  <c r="BH24" i="8"/>
  <c r="BH25" i="8"/>
  <c r="BH26" i="8"/>
  <c r="BH27" i="8"/>
  <c r="BH28" i="8"/>
  <c r="BH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BG5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E29" i="8"/>
  <c r="BF29" i="8"/>
  <c r="BG29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4" i="8"/>
  <c r="BO5" i="5"/>
  <c r="BO6" i="5"/>
  <c r="BO7" i="5"/>
  <c r="BO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4" i="5"/>
  <c r="BM4" i="5"/>
  <c r="BM5" i="5"/>
  <c r="BM6" i="5"/>
  <c r="BM7" i="5"/>
  <c r="BM9" i="5"/>
  <c r="BM10" i="5"/>
  <c r="BM11" i="5"/>
  <c r="BM12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M25" i="5"/>
  <c r="BM26" i="5"/>
  <c r="BM27" i="5"/>
  <c r="BM28" i="5"/>
  <c r="BM8" i="5"/>
  <c r="BL5" i="5"/>
  <c r="BL6" i="5"/>
  <c r="BL7" i="5"/>
  <c r="BL8" i="5"/>
  <c r="BL9" i="5"/>
  <c r="BL10" i="5"/>
  <c r="BL11" i="5"/>
  <c r="BL12" i="5"/>
  <c r="BL13" i="5"/>
  <c r="BL14" i="5"/>
  <c r="BL15" i="5"/>
  <c r="BL16" i="5"/>
  <c r="BL17" i="5"/>
  <c r="BL18" i="5"/>
  <c r="BL19" i="5"/>
  <c r="BL20" i="5"/>
  <c r="BL21" i="5"/>
  <c r="BL22" i="5"/>
  <c r="BL23" i="5"/>
  <c r="BL24" i="5"/>
  <c r="BL25" i="5"/>
  <c r="BL26" i="5"/>
  <c r="BL27" i="5"/>
  <c r="BL28" i="5"/>
  <c r="BL4" i="5"/>
  <c r="BK5" i="5"/>
  <c r="BK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4" i="5"/>
  <c r="BH4" i="4"/>
  <c r="BH5" i="4"/>
  <c r="BH6" i="4"/>
  <c r="BH7" i="4"/>
  <c r="BH8" i="4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3" i="7"/>
  <c r="BG5" i="4"/>
  <c r="BG6" i="4"/>
  <c r="BG7" i="4"/>
  <c r="BG8" i="4"/>
  <c r="BG9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4" i="4"/>
  <c r="I45" i="10" l="1"/>
  <c r="J45" i="10" s="1"/>
  <c r="K45" i="10" s="1"/>
  <c r="I49" i="10"/>
  <c r="J49" i="10" s="1"/>
  <c r="K49" i="10" s="1"/>
  <c r="I21" i="10"/>
  <c r="J21" i="10" s="1"/>
  <c r="K21" i="10" s="1"/>
  <c r="BJ5" i="5" l="1"/>
  <c r="BJ6" i="5"/>
  <c r="BJ7" i="5"/>
  <c r="BJ8" i="5"/>
  <c r="BJ9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4" i="5"/>
  <c r="BI5" i="5"/>
  <c r="BI6" i="5"/>
  <c r="BI7" i="5"/>
  <c r="BI8" i="5"/>
  <c r="BI9" i="5"/>
  <c r="BI10" i="5"/>
  <c r="BI11" i="5"/>
  <c r="BI12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I25" i="5"/>
  <c r="BI26" i="5"/>
  <c r="BI27" i="5"/>
  <c r="BI28" i="5"/>
  <c r="BI4" i="5"/>
  <c r="BE4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F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F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F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F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F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F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F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F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F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F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F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F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F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F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F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F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F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F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F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F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F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F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F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F2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F4" i="5"/>
  <c r="D4" i="5"/>
  <c r="C5" i="5"/>
  <c r="BG5" i="5" s="1"/>
  <c r="BH5" i="5" s="1"/>
  <c r="C6" i="5"/>
  <c r="BG6" i="5" s="1"/>
  <c r="BH6" i="5" s="1"/>
  <c r="C7" i="5"/>
  <c r="BG7" i="5" s="1"/>
  <c r="BH7" i="5" s="1"/>
  <c r="C8" i="5"/>
  <c r="BG8" i="5" s="1"/>
  <c r="BH8" i="5" s="1"/>
  <c r="C9" i="5"/>
  <c r="BG9" i="5" s="1"/>
  <c r="BH9" i="5" s="1"/>
  <c r="C10" i="5"/>
  <c r="BG10" i="5" s="1"/>
  <c r="BH10" i="5" s="1"/>
  <c r="C11" i="5"/>
  <c r="BG11" i="5" s="1"/>
  <c r="BH11" i="5" s="1"/>
  <c r="C12" i="5"/>
  <c r="BG12" i="5" s="1"/>
  <c r="BH12" i="5" s="1"/>
  <c r="C13" i="5"/>
  <c r="BG13" i="5" s="1"/>
  <c r="BH13" i="5" s="1"/>
  <c r="C14" i="5"/>
  <c r="BG14" i="5" s="1"/>
  <c r="BH14" i="5" s="1"/>
  <c r="C15" i="5"/>
  <c r="BG15" i="5" s="1"/>
  <c r="BH15" i="5" s="1"/>
  <c r="C16" i="5"/>
  <c r="BG16" i="5" s="1"/>
  <c r="BH16" i="5" s="1"/>
  <c r="C17" i="5"/>
  <c r="BG17" i="5" s="1"/>
  <c r="BH17" i="5" s="1"/>
  <c r="C18" i="5"/>
  <c r="BG18" i="5" s="1"/>
  <c r="BH18" i="5" s="1"/>
  <c r="C19" i="5"/>
  <c r="BG19" i="5" s="1"/>
  <c r="BH19" i="5" s="1"/>
  <c r="C20" i="5"/>
  <c r="BG20" i="5" s="1"/>
  <c r="BH20" i="5" s="1"/>
  <c r="C21" i="5"/>
  <c r="BG21" i="5" s="1"/>
  <c r="BH21" i="5" s="1"/>
  <c r="C22" i="5"/>
  <c r="BG22" i="5" s="1"/>
  <c r="BH22" i="5" s="1"/>
  <c r="C23" i="5"/>
  <c r="BG23" i="5" s="1"/>
  <c r="BH23" i="5" s="1"/>
  <c r="C24" i="5"/>
  <c r="BG24" i="5" s="1"/>
  <c r="BH24" i="5" s="1"/>
  <c r="C25" i="5"/>
  <c r="BG25" i="5" s="1"/>
  <c r="BH25" i="5" s="1"/>
  <c r="C26" i="5"/>
  <c r="BG26" i="5" s="1"/>
  <c r="BH26" i="5" s="1"/>
  <c r="C27" i="5"/>
  <c r="BG27" i="5" s="1"/>
  <c r="BH27" i="5" s="1"/>
  <c r="C28" i="5"/>
  <c r="BG28" i="5" s="1"/>
  <c r="BH28" i="5" s="1"/>
  <c r="C4" i="5"/>
  <c r="BG4" i="5" s="1"/>
  <c r="BH4" i="5" s="1"/>
  <c r="K64" i="6"/>
  <c r="J64" i="6"/>
  <c r="I64" i="6"/>
  <c r="H64" i="6"/>
  <c r="K63" i="6"/>
  <c r="J63" i="6"/>
  <c r="I63" i="6"/>
  <c r="H63" i="6"/>
  <c r="K62" i="6"/>
  <c r="J62" i="6"/>
  <c r="I62" i="6"/>
  <c r="H62" i="6"/>
  <c r="K61" i="6"/>
  <c r="J61" i="6"/>
  <c r="I61" i="6"/>
  <c r="H61" i="6"/>
  <c r="K60" i="6"/>
  <c r="J60" i="6"/>
  <c r="I60" i="6"/>
  <c r="H60" i="6"/>
  <c r="K59" i="6"/>
  <c r="J59" i="6"/>
  <c r="I59" i="6"/>
  <c r="H59" i="6"/>
  <c r="K58" i="6"/>
  <c r="J58" i="6"/>
  <c r="I58" i="6"/>
  <c r="H58" i="6"/>
  <c r="K57" i="6"/>
  <c r="J57" i="6"/>
  <c r="I57" i="6"/>
  <c r="H57" i="6"/>
  <c r="K56" i="6"/>
  <c r="J56" i="6"/>
  <c r="I56" i="6"/>
  <c r="H56" i="6"/>
  <c r="K55" i="6"/>
  <c r="J55" i="6"/>
  <c r="I55" i="6"/>
  <c r="H55" i="6"/>
  <c r="K54" i="6"/>
  <c r="J54" i="6"/>
  <c r="I54" i="6"/>
  <c r="H54" i="6"/>
  <c r="K53" i="6"/>
  <c r="J53" i="6"/>
  <c r="I53" i="6"/>
  <c r="H53" i="6"/>
  <c r="K52" i="6"/>
  <c r="J52" i="6"/>
  <c r="I52" i="6"/>
  <c r="H52" i="6"/>
  <c r="K51" i="6"/>
  <c r="J51" i="6"/>
  <c r="I51" i="6"/>
  <c r="H51" i="6"/>
  <c r="K50" i="6"/>
  <c r="J50" i="6"/>
  <c r="I50" i="6"/>
  <c r="H50" i="6"/>
  <c r="K49" i="6"/>
  <c r="J49" i="6"/>
  <c r="I49" i="6"/>
  <c r="H49" i="6"/>
  <c r="K48" i="6"/>
  <c r="J48" i="6"/>
  <c r="I48" i="6"/>
  <c r="H48" i="6"/>
  <c r="K47" i="6"/>
  <c r="J47" i="6"/>
  <c r="I47" i="6"/>
  <c r="H47" i="6"/>
  <c r="K46" i="6"/>
  <c r="J46" i="6"/>
  <c r="I46" i="6"/>
  <c r="H46" i="6"/>
  <c r="K45" i="6"/>
  <c r="J45" i="6"/>
  <c r="I45" i="6"/>
  <c r="H45" i="6"/>
  <c r="K44" i="6"/>
  <c r="J44" i="6"/>
  <c r="I44" i="6"/>
  <c r="H44" i="6"/>
  <c r="K43" i="6"/>
  <c r="J43" i="6"/>
  <c r="I43" i="6"/>
  <c r="H43" i="6"/>
  <c r="K42" i="6"/>
  <c r="J42" i="6"/>
  <c r="I42" i="6"/>
  <c r="H42" i="6"/>
  <c r="K41" i="6"/>
  <c r="J41" i="6"/>
  <c r="I41" i="6"/>
  <c r="H41" i="6"/>
  <c r="K40" i="6"/>
  <c r="J40" i="6"/>
  <c r="I40" i="6"/>
  <c r="H40" i="6"/>
  <c r="K39" i="6"/>
  <c r="J39" i="6"/>
  <c r="I39" i="6"/>
  <c r="H39" i="6"/>
  <c r="AT29" i="6"/>
  <c r="AE29" i="6"/>
  <c r="W29" i="6"/>
  <c r="N29" i="6"/>
  <c r="AT28" i="6"/>
  <c r="AE28" i="6"/>
  <c r="W28" i="6"/>
  <c r="N28" i="6"/>
  <c r="AT27" i="6"/>
  <c r="AE27" i="6"/>
  <c r="W27" i="6"/>
  <c r="N27" i="6"/>
  <c r="AT26" i="6"/>
  <c r="AE26" i="6"/>
  <c r="W26" i="6"/>
  <c r="N26" i="6"/>
  <c r="AT25" i="6"/>
  <c r="AE25" i="6"/>
  <c r="W25" i="6"/>
  <c r="N25" i="6"/>
  <c r="AT24" i="6"/>
  <c r="AE24" i="6"/>
  <c r="W24" i="6"/>
  <c r="N24" i="6"/>
  <c r="AT23" i="6"/>
  <c r="AE23" i="6"/>
  <c r="W23" i="6"/>
  <c r="N23" i="6"/>
  <c r="AT22" i="6"/>
  <c r="AE22" i="6"/>
  <c r="W22" i="6"/>
  <c r="N22" i="6"/>
  <c r="AT21" i="6"/>
  <c r="AE21" i="6"/>
  <c r="W21" i="6"/>
  <c r="N21" i="6"/>
  <c r="AT20" i="6"/>
  <c r="AE20" i="6"/>
  <c r="W20" i="6"/>
  <c r="N20" i="6"/>
  <c r="AT19" i="6"/>
  <c r="AE19" i="6"/>
  <c r="W19" i="6"/>
  <c r="N19" i="6"/>
  <c r="AT18" i="6"/>
  <c r="AE18" i="6"/>
  <c r="W18" i="6"/>
  <c r="N18" i="6"/>
  <c r="AT17" i="6"/>
  <c r="AE17" i="6"/>
  <c r="W17" i="6"/>
  <c r="N17" i="6"/>
  <c r="AT16" i="6"/>
  <c r="AE16" i="6"/>
  <c r="W16" i="6"/>
  <c r="N16" i="6"/>
  <c r="AT15" i="6"/>
  <c r="AE15" i="6"/>
  <c r="W15" i="6"/>
  <c r="N15" i="6"/>
  <c r="AT14" i="6"/>
  <c r="AE14" i="6"/>
  <c r="W14" i="6"/>
  <c r="N14" i="6"/>
  <c r="AT13" i="6"/>
  <c r="AE13" i="6"/>
  <c r="W13" i="6"/>
  <c r="N13" i="6"/>
  <c r="AT12" i="6"/>
  <c r="AE12" i="6"/>
  <c r="W12" i="6"/>
  <c r="N12" i="6"/>
  <c r="AT11" i="6"/>
  <c r="AE11" i="6"/>
  <c r="W11" i="6"/>
  <c r="N11" i="6"/>
  <c r="AT10" i="6"/>
  <c r="AE10" i="6"/>
  <c r="W10" i="6"/>
  <c r="N10" i="6"/>
  <c r="AT9" i="6"/>
  <c r="AE9" i="6"/>
  <c r="W9" i="6"/>
  <c r="N9" i="6"/>
  <c r="AT8" i="6"/>
  <c r="AE8" i="6"/>
  <c r="W8" i="6"/>
  <c r="N8" i="6"/>
  <c r="AT7" i="6"/>
  <c r="AE7" i="6"/>
  <c r="W7" i="6"/>
  <c r="N7" i="6"/>
  <c r="AT6" i="6"/>
  <c r="AE6" i="6"/>
  <c r="W6" i="6"/>
  <c r="N6" i="6"/>
  <c r="AT5" i="6"/>
  <c r="AE5" i="6"/>
  <c r="W5" i="6"/>
  <c r="N5" i="6"/>
  <c r="AT4" i="6"/>
  <c r="AE4" i="6"/>
  <c r="W4" i="6"/>
  <c r="N4" i="6"/>
  <c r="BA28" i="4"/>
  <c r="AZ28" i="4"/>
  <c r="AY28" i="4"/>
  <c r="AX28" i="4"/>
  <c r="AW28" i="4"/>
  <c r="AV28" i="4"/>
  <c r="AU28" i="4"/>
  <c r="AT28" i="4"/>
  <c r="AS28" i="4"/>
  <c r="AR28" i="4"/>
  <c r="AQ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I28" i="4"/>
  <c r="H28" i="4"/>
  <c r="G28" i="4"/>
  <c r="F28" i="4"/>
  <c r="E28" i="4"/>
  <c r="D28" i="4"/>
  <c r="BA27" i="4"/>
  <c r="AZ27" i="4"/>
  <c r="AY27" i="4"/>
  <c r="AX27" i="4"/>
  <c r="AW27" i="4"/>
  <c r="AV27" i="4"/>
  <c r="AU27" i="4"/>
  <c r="AT27" i="4"/>
  <c r="AS27" i="4"/>
  <c r="AR27" i="4"/>
  <c r="AQ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I27" i="4"/>
  <c r="H27" i="4"/>
  <c r="G27" i="4"/>
  <c r="F27" i="4"/>
  <c r="E27" i="4"/>
  <c r="D27" i="4"/>
  <c r="BA26" i="4"/>
  <c r="AZ26" i="4"/>
  <c r="AY26" i="4"/>
  <c r="AX26" i="4"/>
  <c r="AW26" i="4"/>
  <c r="AV26" i="4"/>
  <c r="AU26" i="4"/>
  <c r="AT26" i="4"/>
  <c r="AS26" i="4"/>
  <c r="AR26" i="4"/>
  <c r="AQ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I26" i="4"/>
  <c r="H26" i="4"/>
  <c r="G26" i="4"/>
  <c r="F26" i="4"/>
  <c r="E26" i="4"/>
  <c r="D26" i="4"/>
  <c r="BA25" i="4"/>
  <c r="AZ25" i="4"/>
  <c r="AY25" i="4"/>
  <c r="AX25" i="4"/>
  <c r="AW25" i="4"/>
  <c r="AV25" i="4"/>
  <c r="AU25" i="4"/>
  <c r="AT25" i="4"/>
  <c r="AS25" i="4"/>
  <c r="AR25" i="4"/>
  <c r="AQ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I25" i="4"/>
  <c r="H25" i="4"/>
  <c r="G25" i="4"/>
  <c r="F25" i="4"/>
  <c r="E25" i="4"/>
  <c r="D25" i="4"/>
  <c r="BA24" i="4"/>
  <c r="AZ24" i="4"/>
  <c r="AY24" i="4"/>
  <c r="AX24" i="4"/>
  <c r="AW24" i="4"/>
  <c r="AV24" i="4"/>
  <c r="AU24" i="4"/>
  <c r="AT24" i="4"/>
  <c r="AS24" i="4"/>
  <c r="AR24" i="4"/>
  <c r="AQ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I24" i="4"/>
  <c r="H24" i="4"/>
  <c r="G24" i="4"/>
  <c r="F24" i="4"/>
  <c r="E24" i="4"/>
  <c r="D24" i="4"/>
  <c r="BH23" i="4"/>
  <c r="BI23" i="4" s="1"/>
  <c r="BA23" i="4"/>
  <c r="AZ23" i="4"/>
  <c r="AY23" i="4"/>
  <c r="AX23" i="4"/>
  <c r="AW23" i="4"/>
  <c r="AV23" i="4"/>
  <c r="AU23" i="4"/>
  <c r="AT23" i="4"/>
  <c r="AS23" i="4"/>
  <c r="AR23" i="4"/>
  <c r="AQ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I23" i="4"/>
  <c r="H23" i="4"/>
  <c r="G23" i="4"/>
  <c r="F23" i="4"/>
  <c r="E23" i="4"/>
  <c r="D23" i="4"/>
  <c r="BA22" i="4"/>
  <c r="AZ22" i="4"/>
  <c r="AY22" i="4"/>
  <c r="AX22" i="4"/>
  <c r="AW22" i="4"/>
  <c r="AV22" i="4"/>
  <c r="AU22" i="4"/>
  <c r="AT22" i="4"/>
  <c r="AS22" i="4"/>
  <c r="AR22" i="4"/>
  <c r="AQ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I22" i="4"/>
  <c r="H22" i="4"/>
  <c r="G22" i="4"/>
  <c r="F22" i="4"/>
  <c r="E22" i="4"/>
  <c r="D22" i="4"/>
  <c r="BA21" i="4"/>
  <c r="AZ21" i="4"/>
  <c r="AY21" i="4"/>
  <c r="AX21" i="4"/>
  <c r="AW21" i="4"/>
  <c r="AV21" i="4"/>
  <c r="AU21" i="4"/>
  <c r="AT21" i="4"/>
  <c r="AS21" i="4"/>
  <c r="AR21" i="4"/>
  <c r="AQ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I21" i="4"/>
  <c r="H21" i="4"/>
  <c r="G21" i="4"/>
  <c r="F21" i="4"/>
  <c r="E21" i="4"/>
  <c r="D21" i="4"/>
  <c r="BA20" i="4"/>
  <c r="AZ20" i="4"/>
  <c r="AY20" i="4"/>
  <c r="AX20" i="4"/>
  <c r="AW20" i="4"/>
  <c r="AV20" i="4"/>
  <c r="AU20" i="4"/>
  <c r="AT20" i="4"/>
  <c r="AS20" i="4"/>
  <c r="AR20" i="4"/>
  <c r="AQ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I20" i="4"/>
  <c r="H20" i="4"/>
  <c r="G20" i="4"/>
  <c r="F20" i="4"/>
  <c r="E20" i="4"/>
  <c r="D20" i="4"/>
  <c r="BA19" i="4"/>
  <c r="AZ19" i="4"/>
  <c r="AY19" i="4"/>
  <c r="AX19" i="4"/>
  <c r="AW19" i="4"/>
  <c r="AV19" i="4"/>
  <c r="AU19" i="4"/>
  <c r="AT19" i="4"/>
  <c r="AS19" i="4"/>
  <c r="AR19" i="4"/>
  <c r="AQ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I19" i="4"/>
  <c r="H19" i="4"/>
  <c r="G19" i="4"/>
  <c r="F19" i="4"/>
  <c r="E19" i="4"/>
  <c r="D19" i="4"/>
  <c r="BA18" i="4"/>
  <c r="AZ18" i="4"/>
  <c r="AY18" i="4"/>
  <c r="AX18" i="4"/>
  <c r="AW18" i="4"/>
  <c r="AV18" i="4"/>
  <c r="AU18" i="4"/>
  <c r="AT18" i="4"/>
  <c r="AS18" i="4"/>
  <c r="AR18" i="4"/>
  <c r="AQ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I18" i="4"/>
  <c r="H18" i="4"/>
  <c r="G18" i="4"/>
  <c r="F18" i="4"/>
  <c r="E18" i="4"/>
  <c r="D18" i="4"/>
  <c r="BA17" i="4"/>
  <c r="AZ17" i="4"/>
  <c r="AY17" i="4"/>
  <c r="AX17" i="4"/>
  <c r="AW17" i="4"/>
  <c r="AV17" i="4"/>
  <c r="AU17" i="4"/>
  <c r="AT17" i="4"/>
  <c r="AS17" i="4"/>
  <c r="AR17" i="4"/>
  <c r="AQ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I17" i="4"/>
  <c r="H17" i="4"/>
  <c r="G17" i="4"/>
  <c r="F17" i="4"/>
  <c r="E17" i="4"/>
  <c r="D17" i="4"/>
  <c r="BA16" i="4"/>
  <c r="AZ16" i="4"/>
  <c r="AY16" i="4"/>
  <c r="AX16" i="4"/>
  <c r="AW16" i="4"/>
  <c r="AV16" i="4"/>
  <c r="AU16" i="4"/>
  <c r="AT16" i="4"/>
  <c r="AS16" i="4"/>
  <c r="AR16" i="4"/>
  <c r="AQ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I16" i="4"/>
  <c r="H16" i="4"/>
  <c r="G16" i="4"/>
  <c r="F16" i="4"/>
  <c r="E16" i="4"/>
  <c r="D16" i="4"/>
  <c r="BA15" i="4"/>
  <c r="AZ15" i="4"/>
  <c r="AY15" i="4"/>
  <c r="AX15" i="4"/>
  <c r="AW15" i="4"/>
  <c r="AV15" i="4"/>
  <c r="AU15" i="4"/>
  <c r="AT15" i="4"/>
  <c r="AS15" i="4"/>
  <c r="AR15" i="4"/>
  <c r="AQ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H15" i="4"/>
  <c r="G15" i="4"/>
  <c r="F15" i="4"/>
  <c r="E15" i="4"/>
  <c r="D15" i="4"/>
  <c r="BA14" i="4"/>
  <c r="AZ14" i="4"/>
  <c r="AY14" i="4"/>
  <c r="AX14" i="4"/>
  <c r="AW14" i="4"/>
  <c r="AV14" i="4"/>
  <c r="AU14" i="4"/>
  <c r="AT14" i="4"/>
  <c r="AS14" i="4"/>
  <c r="AR14" i="4"/>
  <c r="AQ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I14" i="4"/>
  <c r="H14" i="4"/>
  <c r="G14" i="4"/>
  <c r="F14" i="4"/>
  <c r="E14" i="4"/>
  <c r="D14" i="4"/>
  <c r="BA13" i="4"/>
  <c r="AZ13" i="4"/>
  <c r="AY13" i="4"/>
  <c r="AX13" i="4"/>
  <c r="AW13" i="4"/>
  <c r="AV13" i="4"/>
  <c r="AU13" i="4"/>
  <c r="AT13" i="4"/>
  <c r="AS13" i="4"/>
  <c r="AR13" i="4"/>
  <c r="AQ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I13" i="4"/>
  <c r="H13" i="4"/>
  <c r="G13" i="4"/>
  <c r="F13" i="4"/>
  <c r="E13" i="4"/>
  <c r="D13" i="4"/>
  <c r="BA12" i="4"/>
  <c r="AZ12" i="4"/>
  <c r="AY12" i="4"/>
  <c r="AX12" i="4"/>
  <c r="AW12" i="4"/>
  <c r="AV12" i="4"/>
  <c r="AU12" i="4"/>
  <c r="AT12" i="4"/>
  <c r="AS12" i="4"/>
  <c r="AR12" i="4"/>
  <c r="AQ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I12" i="4"/>
  <c r="H12" i="4"/>
  <c r="G12" i="4"/>
  <c r="F12" i="4"/>
  <c r="E12" i="4"/>
  <c r="D12" i="4"/>
  <c r="BH11" i="4"/>
  <c r="BI11" i="4" s="1"/>
  <c r="BA11" i="4"/>
  <c r="AZ11" i="4"/>
  <c r="AY11" i="4"/>
  <c r="AX11" i="4"/>
  <c r="AW11" i="4"/>
  <c r="AV11" i="4"/>
  <c r="AU11" i="4"/>
  <c r="AT11" i="4"/>
  <c r="AS11" i="4"/>
  <c r="AR11" i="4"/>
  <c r="AQ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I11" i="4"/>
  <c r="H11" i="4"/>
  <c r="G11" i="4"/>
  <c r="F11" i="4"/>
  <c r="E11" i="4"/>
  <c r="D11" i="4"/>
  <c r="BA10" i="4"/>
  <c r="AZ10" i="4"/>
  <c r="AY10" i="4"/>
  <c r="AX10" i="4"/>
  <c r="AW10" i="4"/>
  <c r="AV10" i="4"/>
  <c r="AU10" i="4"/>
  <c r="AT10" i="4"/>
  <c r="AS10" i="4"/>
  <c r="AR10" i="4"/>
  <c r="AQ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I10" i="4"/>
  <c r="H10" i="4"/>
  <c r="G10" i="4"/>
  <c r="F10" i="4"/>
  <c r="E10" i="4"/>
  <c r="D10" i="4"/>
  <c r="BA9" i="4"/>
  <c r="AZ9" i="4"/>
  <c r="AY9" i="4"/>
  <c r="AX9" i="4"/>
  <c r="AW9" i="4"/>
  <c r="AV9" i="4"/>
  <c r="AU9" i="4"/>
  <c r="AT9" i="4"/>
  <c r="AS9" i="4"/>
  <c r="AR9" i="4"/>
  <c r="AQ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I9" i="4"/>
  <c r="H9" i="4"/>
  <c r="G9" i="4"/>
  <c r="F9" i="4"/>
  <c r="E9" i="4"/>
  <c r="D9" i="4"/>
  <c r="BH28" i="4"/>
  <c r="BI28" i="4" s="1"/>
  <c r="BA8" i="4"/>
  <c r="AZ8" i="4"/>
  <c r="AY8" i="4"/>
  <c r="AX8" i="4"/>
  <c r="AW8" i="4"/>
  <c r="AV8" i="4"/>
  <c r="AU8" i="4"/>
  <c r="AT8" i="4"/>
  <c r="AS8" i="4"/>
  <c r="AR8" i="4"/>
  <c r="AQ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I8" i="4"/>
  <c r="H8" i="4"/>
  <c r="G8" i="4"/>
  <c r="F8" i="4"/>
  <c r="E8" i="4"/>
  <c r="D8" i="4"/>
  <c r="BI7" i="4"/>
  <c r="BA7" i="4"/>
  <c r="AZ7" i="4"/>
  <c r="AY7" i="4"/>
  <c r="AX7" i="4"/>
  <c r="AW7" i="4"/>
  <c r="AV7" i="4"/>
  <c r="AU7" i="4"/>
  <c r="AT7" i="4"/>
  <c r="AS7" i="4"/>
  <c r="AR7" i="4"/>
  <c r="AQ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I7" i="4"/>
  <c r="H7" i="4"/>
  <c r="G7" i="4"/>
  <c r="F7" i="4"/>
  <c r="E7" i="4"/>
  <c r="D7" i="4"/>
  <c r="BA6" i="4"/>
  <c r="AZ6" i="4"/>
  <c r="AY6" i="4"/>
  <c r="AX6" i="4"/>
  <c r="AW6" i="4"/>
  <c r="AV6" i="4"/>
  <c r="AU6" i="4"/>
  <c r="AT6" i="4"/>
  <c r="AS6" i="4"/>
  <c r="AR6" i="4"/>
  <c r="AQ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I6" i="4"/>
  <c r="H6" i="4"/>
  <c r="G6" i="4"/>
  <c r="F6" i="4"/>
  <c r="E6" i="4"/>
  <c r="D6" i="4"/>
  <c r="BA5" i="4"/>
  <c r="AZ5" i="4"/>
  <c r="AY5" i="4"/>
  <c r="AX5" i="4"/>
  <c r="AW5" i="4"/>
  <c r="AV5" i="4"/>
  <c r="AU5" i="4"/>
  <c r="AT5" i="4"/>
  <c r="AS5" i="4"/>
  <c r="AR5" i="4"/>
  <c r="AQ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I5" i="4"/>
  <c r="H5" i="4"/>
  <c r="G5" i="4"/>
  <c r="F5" i="4"/>
  <c r="E5" i="4"/>
  <c r="D5" i="4"/>
  <c r="BI4" i="4"/>
  <c r="BA4" i="4"/>
  <c r="AZ4" i="4"/>
  <c r="AY4" i="4"/>
  <c r="AX4" i="4"/>
  <c r="AW4" i="4"/>
  <c r="AV4" i="4"/>
  <c r="AU4" i="4"/>
  <c r="AT4" i="4"/>
  <c r="AS4" i="4"/>
  <c r="AR4" i="4"/>
  <c r="AQ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I4" i="4"/>
  <c r="H4" i="4"/>
  <c r="G4" i="4"/>
  <c r="F4" i="4"/>
  <c r="E4" i="4"/>
  <c r="D4" i="4"/>
  <c r="AT52" i="3"/>
  <c r="AE52" i="3"/>
  <c r="W52" i="3"/>
  <c r="N52" i="3"/>
  <c r="AT43" i="3"/>
  <c r="AE43" i="3"/>
  <c r="W43" i="3"/>
  <c r="N43" i="3"/>
  <c r="AT36" i="3"/>
  <c r="AE36" i="3"/>
  <c r="W36" i="3"/>
  <c r="N36" i="3"/>
  <c r="AT34" i="3"/>
  <c r="AE34" i="3"/>
  <c r="W34" i="3"/>
  <c r="N34" i="3"/>
  <c r="AT32" i="3"/>
  <c r="AE32" i="3"/>
  <c r="W32" i="3"/>
  <c r="N32" i="3"/>
  <c r="AT28" i="3"/>
  <c r="AE28" i="3"/>
  <c r="W28" i="3"/>
  <c r="N28" i="3"/>
  <c r="AT27" i="3"/>
  <c r="AE27" i="3"/>
  <c r="W27" i="3"/>
  <c r="N27" i="3"/>
  <c r="AT26" i="3"/>
  <c r="AE26" i="3"/>
  <c r="W26" i="3"/>
  <c r="N26" i="3"/>
  <c r="J26" i="4" s="1"/>
  <c r="AT25" i="3"/>
  <c r="AE25" i="3"/>
  <c r="W25" i="3"/>
  <c r="N25" i="3"/>
  <c r="J25" i="4" s="1"/>
  <c r="AT24" i="3"/>
  <c r="AE24" i="3"/>
  <c r="W24" i="3"/>
  <c r="N24" i="3"/>
  <c r="J24" i="4" s="1"/>
  <c r="AT23" i="3"/>
  <c r="AE23" i="3"/>
  <c r="W23" i="3"/>
  <c r="N23" i="3"/>
  <c r="AT22" i="3"/>
  <c r="AE22" i="3"/>
  <c r="W22" i="3"/>
  <c r="N22" i="3"/>
  <c r="J22" i="4" s="1"/>
  <c r="AT21" i="3"/>
  <c r="AE21" i="3"/>
  <c r="W21" i="3"/>
  <c r="N21" i="3"/>
  <c r="J21" i="4" s="1"/>
  <c r="AT20" i="3"/>
  <c r="AE20" i="3"/>
  <c r="W20" i="3"/>
  <c r="N20" i="3"/>
  <c r="J20" i="4" s="1"/>
  <c r="AT19" i="3"/>
  <c r="AE19" i="3"/>
  <c r="W19" i="3"/>
  <c r="N19" i="3"/>
  <c r="AT18" i="3"/>
  <c r="AE18" i="3"/>
  <c r="W18" i="3"/>
  <c r="N18" i="3"/>
  <c r="AT17" i="3"/>
  <c r="AE17" i="3"/>
  <c r="W17" i="3"/>
  <c r="N17" i="3"/>
  <c r="AT16" i="3"/>
  <c r="AE16" i="3"/>
  <c r="W16" i="3"/>
  <c r="N16" i="3"/>
  <c r="AT15" i="3"/>
  <c r="AE15" i="3"/>
  <c r="W15" i="3"/>
  <c r="N15" i="3"/>
  <c r="AT14" i="3"/>
  <c r="AE14" i="3"/>
  <c r="W14" i="3"/>
  <c r="N14" i="3"/>
  <c r="AT13" i="3"/>
  <c r="AE13" i="3"/>
  <c r="W13" i="3"/>
  <c r="N13" i="3"/>
  <c r="J13" i="4" s="1"/>
  <c r="AT12" i="3"/>
  <c r="AE12" i="3"/>
  <c r="W12" i="3"/>
  <c r="N12" i="3"/>
  <c r="J12" i="4" s="1"/>
  <c r="AT11" i="3"/>
  <c r="AE11" i="3"/>
  <c r="W11" i="3"/>
  <c r="N11" i="3"/>
  <c r="AT10" i="3"/>
  <c r="AE10" i="3"/>
  <c r="W10" i="3"/>
  <c r="N10" i="3"/>
  <c r="J10" i="4" s="1"/>
  <c r="AT9" i="3"/>
  <c r="AE9" i="3"/>
  <c r="W9" i="3"/>
  <c r="N9" i="3"/>
  <c r="AT8" i="3"/>
  <c r="AE8" i="3"/>
  <c r="W8" i="3"/>
  <c r="N8" i="3"/>
  <c r="AT7" i="3"/>
  <c r="AE7" i="3"/>
  <c r="W7" i="3"/>
  <c r="N7" i="3"/>
  <c r="J7" i="4" s="1"/>
  <c r="AT6" i="3"/>
  <c r="AE6" i="3"/>
  <c r="W6" i="3"/>
  <c r="N6" i="3"/>
  <c r="AT5" i="3"/>
  <c r="AE5" i="3"/>
  <c r="W5" i="3"/>
  <c r="N5" i="3"/>
  <c r="AT4" i="3"/>
  <c r="AE4" i="3"/>
  <c r="W4" i="3"/>
  <c r="N4" i="3"/>
  <c r="BF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BB53" i="1" s="1"/>
  <c r="BC53" i="1" s="1"/>
  <c r="E53" i="1"/>
  <c r="D53" i="1"/>
  <c r="BF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F46" i="1"/>
  <c r="BG46" i="1" s="1"/>
  <c r="BH46" i="1" s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B46" i="1" s="1"/>
  <c r="BC46" i="1" s="1"/>
  <c r="BF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F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F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F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B36" i="1" s="1"/>
  <c r="BC36" i="1" s="1"/>
  <c r="BF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F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F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B28" i="1" s="1"/>
  <c r="BC28" i="1" s="1"/>
  <c r="D28" i="1"/>
  <c r="BF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B22" i="1" s="1"/>
  <c r="BC22" i="1" s="1"/>
  <c r="BF18" i="1"/>
  <c r="BG18" i="1" s="1"/>
  <c r="BH18" i="1" s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F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F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G14" i="1"/>
  <c r="BH14" i="1" s="1"/>
  <c r="BI14" i="1" s="1"/>
  <c r="BF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F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F11" i="1"/>
  <c r="BG11" i="1" s="1"/>
  <c r="BH11" i="1" s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F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F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BF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F7" i="1"/>
  <c r="BG7" i="1" s="1"/>
  <c r="BH7" i="1" s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BH6" i="1"/>
  <c r="BF6" i="1"/>
  <c r="BG6" i="1" s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F5" i="1"/>
  <c r="BG5" i="1" s="1"/>
  <c r="BH5" i="1" s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BF4" i="1"/>
  <c r="BG50" i="1" s="1"/>
  <c r="BH50" i="1" s="1"/>
  <c r="BI50" i="1" s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BF3" i="1"/>
  <c r="BG3" i="1" s="1"/>
  <c r="BH3" i="1" s="1"/>
  <c r="BA3" i="1"/>
  <c r="AZ3" i="1"/>
  <c r="AY3" i="1"/>
  <c r="AX3" i="1"/>
  <c r="AW3" i="1"/>
  <c r="AV3" i="1"/>
  <c r="AU3" i="1"/>
  <c r="AT3" i="1"/>
  <c r="AS3" i="1"/>
  <c r="AR3" i="1"/>
  <c r="AQ3" i="1"/>
  <c r="AP3" i="1"/>
  <c r="AP50" i="1" s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AA51" i="1" s="1"/>
  <c r="Z3" i="1"/>
  <c r="Y3" i="1"/>
  <c r="X3" i="1"/>
  <c r="W3" i="1"/>
  <c r="V3" i="1"/>
  <c r="U3" i="1"/>
  <c r="T3" i="1"/>
  <c r="S3" i="1"/>
  <c r="S43" i="1" s="1"/>
  <c r="R3" i="1"/>
  <c r="Q3" i="1"/>
  <c r="P3" i="1"/>
  <c r="O3" i="1"/>
  <c r="N3" i="1"/>
  <c r="M3" i="1"/>
  <c r="L3" i="1"/>
  <c r="K3" i="1"/>
  <c r="J3" i="1"/>
  <c r="J49" i="1" s="1"/>
  <c r="I3" i="1"/>
  <c r="H3" i="1"/>
  <c r="G3" i="1"/>
  <c r="F3" i="1"/>
  <c r="E3" i="1"/>
  <c r="D3" i="1"/>
  <c r="BH24" i="4" l="1"/>
  <c r="BI24" i="4" s="1"/>
  <c r="BH12" i="4"/>
  <c r="BI12" i="4" s="1"/>
  <c r="BI5" i="4"/>
  <c r="BH9" i="4"/>
  <c r="BI9" i="4" s="1"/>
  <c r="BH13" i="4"/>
  <c r="BI13" i="4" s="1"/>
  <c r="BI6" i="4"/>
  <c r="BH10" i="4"/>
  <c r="BI10" i="4" s="1"/>
  <c r="BH22" i="4"/>
  <c r="BI22" i="4" s="1"/>
  <c r="BB4" i="1"/>
  <c r="BC4" i="1" s="1"/>
  <c r="BB6" i="1"/>
  <c r="BC6" i="1" s="1"/>
  <c r="BB7" i="1"/>
  <c r="BC7" i="1" s="1"/>
  <c r="BI7" i="1" s="1"/>
  <c r="BB9" i="1"/>
  <c r="BC9" i="1" s="1"/>
  <c r="BB11" i="1"/>
  <c r="BC11" i="1" s="1"/>
  <c r="BB13" i="1"/>
  <c r="BC13" i="1" s="1"/>
  <c r="BB10" i="1"/>
  <c r="BC10" i="1" s="1"/>
  <c r="BB12" i="1"/>
  <c r="BC12" i="1" s="1"/>
  <c r="BB8" i="1"/>
  <c r="BC8" i="1" s="1"/>
  <c r="BB52" i="1"/>
  <c r="BC52" i="1" s="1"/>
  <c r="BB15" i="1"/>
  <c r="BC15" i="1" s="1"/>
  <c r="BB40" i="1"/>
  <c r="BC40" i="1" s="1"/>
  <c r="BI46" i="1"/>
  <c r="BB39" i="1"/>
  <c r="BC39" i="1" s="1"/>
  <c r="BB16" i="1"/>
  <c r="BC16" i="1" s="1"/>
  <c r="BB18" i="1"/>
  <c r="BC18" i="1" s="1"/>
  <c r="BI18" i="1" s="1"/>
  <c r="BB32" i="1"/>
  <c r="BC32" i="1" s="1"/>
  <c r="BB3" i="1"/>
  <c r="BC3" i="1" s="1"/>
  <c r="BI3" i="1" s="1"/>
  <c r="BB5" i="1"/>
  <c r="BC5" i="1" s="1"/>
  <c r="BB34" i="1"/>
  <c r="BC34" i="1" s="1"/>
  <c r="BB41" i="1"/>
  <c r="BC41" i="1" s="1"/>
  <c r="BI11" i="1"/>
  <c r="BI5" i="1"/>
  <c r="BI6" i="1"/>
  <c r="BG16" i="1"/>
  <c r="BH16" i="1" s="1"/>
  <c r="AP17" i="1"/>
  <c r="BG19" i="1"/>
  <c r="BH19" i="1" s="1"/>
  <c r="BI19" i="1" s="1"/>
  <c r="AA20" i="1"/>
  <c r="S21" i="1"/>
  <c r="BG22" i="1"/>
  <c r="BH22" i="1" s="1"/>
  <c r="BI22" i="1" s="1"/>
  <c r="AA23" i="1"/>
  <c r="S24" i="1"/>
  <c r="BG25" i="1"/>
  <c r="BH25" i="1" s="1"/>
  <c r="BI25" i="1" s="1"/>
  <c r="AP26" i="1"/>
  <c r="S27" i="1"/>
  <c r="AP30" i="1"/>
  <c r="S31" i="1"/>
  <c r="BG32" i="1"/>
  <c r="BH32" i="1" s="1"/>
  <c r="AA33" i="1"/>
  <c r="S35" i="1"/>
  <c r="J37" i="1"/>
  <c r="BG38" i="1"/>
  <c r="BH38" i="1" s="1"/>
  <c r="BI38" i="1" s="1"/>
  <c r="BG40" i="1"/>
  <c r="BH40" i="1" s="1"/>
  <c r="J42" i="1"/>
  <c r="AP43" i="1"/>
  <c r="AA44" i="1"/>
  <c r="J45" i="1"/>
  <c r="S47" i="1"/>
  <c r="AP49" i="1"/>
  <c r="S50" i="1"/>
  <c r="J51" i="1"/>
  <c r="BG10" i="1"/>
  <c r="BH10" i="1" s="1"/>
  <c r="J14" i="1"/>
  <c r="BG17" i="1"/>
  <c r="BH17" i="1" s="1"/>
  <c r="BI17" i="1" s="1"/>
  <c r="J19" i="1"/>
  <c r="BG20" i="1"/>
  <c r="BH20" i="1" s="1"/>
  <c r="BI20" i="1" s="1"/>
  <c r="AP21" i="1"/>
  <c r="BG23" i="1"/>
  <c r="BH23" i="1" s="1"/>
  <c r="BI23" i="1" s="1"/>
  <c r="AA24" i="1"/>
  <c r="J25" i="1"/>
  <c r="BG26" i="1"/>
  <c r="BH26" i="1" s="1"/>
  <c r="BI26" i="1" s="1"/>
  <c r="AA27" i="1"/>
  <c r="S29" i="1"/>
  <c r="BG30" i="1"/>
  <c r="BH30" i="1" s="1"/>
  <c r="BI30" i="1" s="1"/>
  <c r="AP31" i="1"/>
  <c r="BG33" i="1"/>
  <c r="BH33" i="1" s="1"/>
  <c r="BI33" i="1" s="1"/>
  <c r="BG34" i="1"/>
  <c r="BH34" i="1" s="1"/>
  <c r="AA35" i="1"/>
  <c r="BG36" i="1"/>
  <c r="BH36" i="1" s="1"/>
  <c r="BI36" i="1" s="1"/>
  <c r="AA37" i="1"/>
  <c r="J38" i="1"/>
  <c r="S42" i="1"/>
  <c r="AP44" i="1"/>
  <c r="S45" i="1"/>
  <c r="AA47" i="1"/>
  <c r="S48" i="1"/>
  <c r="BG49" i="1"/>
  <c r="BH49" i="1" s="1"/>
  <c r="BI49" i="1" s="1"/>
  <c r="S51" i="1"/>
  <c r="AP51" i="1"/>
  <c r="AP47" i="1"/>
  <c r="AP42" i="1"/>
  <c r="AP33" i="1"/>
  <c r="AP27" i="1"/>
  <c r="AP23" i="1"/>
  <c r="AP19" i="1"/>
  <c r="BG9" i="1"/>
  <c r="BH9" i="1" s="1"/>
  <c r="BG13" i="1"/>
  <c r="BH13" i="1" s="1"/>
  <c r="BI13" i="1" s="1"/>
  <c r="AA14" i="1"/>
  <c r="BG15" i="1"/>
  <c r="BH15" i="1" s="1"/>
  <c r="BI15" i="1" s="1"/>
  <c r="J17" i="1"/>
  <c r="S19" i="1"/>
  <c r="BG21" i="1"/>
  <c r="BH21" i="1" s="1"/>
  <c r="BI21" i="1" s="1"/>
  <c r="J23" i="1"/>
  <c r="AP24" i="1"/>
  <c r="AA25" i="1"/>
  <c r="J26" i="1"/>
  <c r="BG27" i="1"/>
  <c r="BH27" i="1" s="1"/>
  <c r="BI27" i="1" s="1"/>
  <c r="BG28" i="1"/>
  <c r="BH28" i="1" s="1"/>
  <c r="BI28" i="1" s="1"/>
  <c r="AA29" i="1"/>
  <c r="J30" i="1"/>
  <c r="BG31" i="1"/>
  <c r="BH31" i="1" s="1"/>
  <c r="BI31" i="1" s="1"/>
  <c r="J33" i="1"/>
  <c r="AP35" i="1"/>
  <c r="AP37" i="1"/>
  <c r="S38" i="1"/>
  <c r="BG39" i="1"/>
  <c r="BH39" i="1" s="1"/>
  <c r="BI39" i="1" s="1"/>
  <c r="BG41" i="1"/>
  <c r="BH41" i="1" s="1"/>
  <c r="AA42" i="1"/>
  <c r="BG44" i="1"/>
  <c r="BH44" i="1" s="1"/>
  <c r="BI44" i="1" s="1"/>
  <c r="AP45" i="1"/>
  <c r="BG47" i="1"/>
  <c r="BH47" i="1" s="1"/>
  <c r="BI47" i="1" s="1"/>
  <c r="AA48" i="1"/>
  <c r="J48" i="1"/>
  <c r="J43" i="1"/>
  <c r="J35" i="1"/>
  <c r="J29" i="1"/>
  <c r="J24" i="1"/>
  <c r="J20" i="1"/>
  <c r="S49" i="1"/>
  <c r="S44" i="1"/>
  <c r="S37" i="1"/>
  <c r="S30" i="1"/>
  <c r="S25" i="1"/>
  <c r="S14" i="1"/>
  <c r="AA50" i="1"/>
  <c r="AA45" i="1"/>
  <c r="AA38" i="1"/>
  <c r="AA31" i="1"/>
  <c r="AA26" i="1"/>
  <c r="AA21" i="1"/>
  <c r="AA17" i="1"/>
  <c r="BG48" i="1"/>
  <c r="BH48" i="1" s="1"/>
  <c r="BI48" i="1" s="1"/>
  <c r="BG43" i="1"/>
  <c r="BH43" i="1" s="1"/>
  <c r="BI43" i="1" s="1"/>
  <c r="BG35" i="1"/>
  <c r="BH35" i="1" s="1"/>
  <c r="BI35" i="1" s="1"/>
  <c r="BG29" i="1"/>
  <c r="BH29" i="1" s="1"/>
  <c r="BI29" i="1" s="1"/>
  <c r="BG24" i="1"/>
  <c r="BH24" i="1" s="1"/>
  <c r="BI24" i="1" s="1"/>
  <c r="BG4" i="1"/>
  <c r="BH4" i="1" s="1"/>
  <c r="BI4" i="1" s="1"/>
  <c r="BG8" i="1"/>
  <c r="BH8" i="1" s="1"/>
  <c r="BI8" i="1" s="1"/>
  <c r="BG12" i="1"/>
  <c r="BH12" i="1" s="1"/>
  <c r="AP14" i="1"/>
  <c r="S17" i="1"/>
  <c r="AA19" i="1"/>
  <c r="S20" i="1"/>
  <c r="J21" i="1"/>
  <c r="S23" i="1"/>
  <c r="AP25" i="1"/>
  <c r="S26" i="1"/>
  <c r="J27" i="1"/>
  <c r="AP29" i="1"/>
  <c r="AA30" i="1"/>
  <c r="J31" i="1"/>
  <c r="S33" i="1"/>
  <c r="BG37" i="1"/>
  <c r="BH37" i="1" s="1"/>
  <c r="BI37" i="1" s="1"/>
  <c r="AP38" i="1"/>
  <c r="BG42" i="1"/>
  <c r="BH42" i="1" s="1"/>
  <c r="BI42" i="1" s="1"/>
  <c r="AA43" i="1"/>
  <c r="J44" i="1"/>
  <c r="BG45" i="1"/>
  <c r="BH45" i="1" s="1"/>
  <c r="BI45" i="1" s="1"/>
  <c r="J47" i="1"/>
  <c r="AP48" i="1"/>
  <c r="AA49" i="1"/>
  <c r="J50" i="1"/>
  <c r="BG51" i="1"/>
  <c r="BH51" i="1" s="1"/>
  <c r="BI51" i="1" s="1"/>
  <c r="BG52" i="1"/>
  <c r="BH52" i="1" s="1"/>
  <c r="BG53" i="1"/>
  <c r="BH53" i="1" s="1"/>
  <c r="BI53" i="1" s="1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BI8" i="4"/>
  <c r="BH14" i="4"/>
  <c r="BI14" i="4" s="1"/>
  <c r="BH15" i="4"/>
  <c r="BI15" i="4" s="1"/>
  <c r="BH16" i="4"/>
  <c r="BI16" i="4" s="1"/>
  <c r="BH17" i="4"/>
  <c r="BI17" i="4" s="1"/>
  <c r="BH18" i="4"/>
  <c r="BI18" i="4" s="1"/>
  <c r="BH19" i="4"/>
  <c r="BI19" i="4" s="1"/>
  <c r="BH20" i="4"/>
  <c r="BI20" i="4" s="1"/>
  <c r="BH21" i="4"/>
  <c r="BI21" i="4" s="1"/>
  <c r="BH25" i="4"/>
  <c r="BI25" i="4" s="1"/>
  <c r="BH26" i="4"/>
  <c r="BI26" i="4" s="1"/>
  <c r="BH27" i="4"/>
  <c r="BI27" i="4" s="1"/>
  <c r="J4" i="4"/>
  <c r="J5" i="4"/>
  <c r="J6" i="4"/>
  <c r="J8" i="4"/>
  <c r="J9" i="4"/>
  <c r="J11" i="4"/>
  <c r="J14" i="4"/>
  <c r="J15" i="4"/>
  <c r="J16" i="4"/>
  <c r="J17" i="4"/>
  <c r="J18" i="4"/>
  <c r="J19" i="4"/>
  <c r="J23" i="4"/>
  <c r="J27" i="4"/>
  <c r="J28" i="4"/>
  <c r="BI41" i="1" l="1"/>
  <c r="BI10" i="1"/>
  <c r="BI16" i="1"/>
  <c r="BI40" i="1"/>
  <c r="BI32" i="1"/>
  <c r="BI12" i="1"/>
  <c r="BI9" i="1"/>
  <c r="BI34" i="1"/>
  <c r="BI52" i="1"/>
</calcChain>
</file>

<file path=xl/sharedStrings.xml><?xml version="1.0" encoding="utf-8"?>
<sst xmlns="http://schemas.openxmlformats.org/spreadsheetml/2006/main" count="1407" uniqueCount="306">
  <si>
    <t>序号</t>
  </si>
  <si>
    <t>姓名</t>
  </si>
  <si>
    <t>学号</t>
  </si>
  <si>
    <t>挂科情况统计（填有或无）</t>
  </si>
  <si>
    <t>大一上学期</t>
  </si>
  <si>
    <t>大一下学期</t>
  </si>
  <si>
    <t>大二上学期</t>
  </si>
  <si>
    <t>大二下学期</t>
  </si>
  <si>
    <t>大三上学期</t>
  </si>
  <si>
    <t>必修课挂科</t>
  </si>
  <si>
    <t>选修课挂科</t>
  </si>
  <si>
    <t>四级至今没过</t>
  </si>
  <si>
    <t>体测至今没过</t>
  </si>
  <si>
    <t>入学教育与安全教育</t>
  </si>
  <si>
    <t>军事训练（Ⅰ）</t>
  </si>
  <si>
    <t>高等数学B（Ⅰ）</t>
  </si>
  <si>
    <t xml:space="preserve">无机化学与分析化学 </t>
  </si>
  <si>
    <t>思想道德修养与法律基础</t>
  </si>
  <si>
    <t xml:space="preserve">中国近代史纲要 </t>
  </si>
  <si>
    <t xml:space="preserve">大学英语（Ⅰ） </t>
  </si>
  <si>
    <t>大学体育（Ⅰ）</t>
  </si>
  <si>
    <t>机械制图</t>
  </si>
  <si>
    <t>计算机辅助绘图</t>
  </si>
  <si>
    <t>VB程序设计（A）</t>
  </si>
  <si>
    <t>高等数学B（Ⅱ）</t>
  </si>
  <si>
    <t>无机与分析化学实验（Ⅰ）</t>
  </si>
  <si>
    <t xml:space="preserve">有机化学 </t>
  </si>
  <si>
    <t>大学物理C（Ⅰ）</t>
  </si>
  <si>
    <t>大学英语（Ⅱ）</t>
  </si>
  <si>
    <t>大学体育（Ⅱ）</t>
  </si>
  <si>
    <t xml:space="preserve">金工实习 </t>
  </si>
  <si>
    <t xml:space="preserve">物理化学（Ⅰ） </t>
  </si>
  <si>
    <t>大学物理C（Ⅱ）</t>
  </si>
  <si>
    <t>大学物理实验B（Ⅰ）</t>
  </si>
  <si>
    <t>毛概（Ⅰ）</t>
  </si>
  <si>
    <t xml:space="preserve">马原 </t>
  </si>
  <si>
    <t>大学英语（Ⅲ）</t>
  </si>
  <si>
    <t>大学体育（Ⅲ）</t>
  </si>
  <si>
    <t xml:space="preserve">生物化学 </t>
  </si>
  <si>
    <t>线性代数</t>
  </si>
  <si>
    <t>有机化学实验</t>
  </si>
  <si>
    <t>无机与分析化学实验（Ⅱ）</t>
  </si>
  <si>
    <t>化工原理（Ⅰ）</t>
  </si>
  <si>
    <t xml:space="preserve">环境监测实验  </t>
  </si>
  <si>
    <t xml:space="preserve">环境监测 </t>
  </si>
  <si>
    <t xml:space="preserve">工程力学（环工） </t>
  </si>
  <si>
    <t>概率统计基础</t>
  </si>
  <si>
    <t>物理化学实验（Ⅰ）</t>
  </si>
  <si>
    <t>物理化学（Ⅱ）</t>
  </si>
  <si>
    <t>大学物理实验B（Ⅱ）</t>
  </si>
  <si>
    <t>毛概（Ⅱ）</t>
  </si>
  <si>
    <t>大学英语Ⅳ</t>
  </si>
  <si>
    <t>大学体育Ⅳ</t>
  </si>
  <si>
    <t>认识实习</t>
  </si>
  <si>
    <t>化工原理实验（Ⅰ）</t>
  </si>
  <si>
    <t>化工原理（Ⅱ）</t>
  </si>
  <si>
    <t>环境工程微生物学</t>
  </si>
  <si>
    <t>水污染控制工程（Ⅰ）</t>
  </si>
  <si>
    <t>电工学及实验</t>
  </si>
  <si>
    <t>物理化学实验（Ⅱ）</t>
  </si>
  <si>
    <t>项目管理与技术经济</t>
  </si>
  <si>
    <t>环境工程微生物学实验</t>
  </si>
  <si>
    <t>水污染控制工程（Ⅰ）课程设计</t>
  </si>
  <si>
    <t>总学分</t>
  </si>
  <si>
    <t>优良率</t>
  </si>
  <si>
    <t xml:space="preserve">高信中   </t>
  </si>
  <si>
    <t xml:space="preserve">2015010676          </t>
  </si>
  <si>
    <t>有</t>
  </si>
  <si>
    <t>无</t>
  </si>
  <si>
    <t xml:space="preserve">程诗宇   </t>
  </si>
  <si>
    <t xml:space="preserve">2016010599          </t>
  </si>
  <si>
    <t xml:space="preserve">李异繁   </t>
  </si>
  <si>
    <t xml:space="preserve">2016010602          </t>
  </si>
  <si>
    <t xml:space="preserve">刘涵钰   </t>
  </si>
  <si>
    <t xml:space="preserve">2016010603          </t>
  </si>
  <si>
    <t xml:space="preserve">刘雅  </t>
  </si>
  <si>
    <t xml:space="preserve">2016010604          </t>
  </si>
  <si>
    <t xml:space="preserve">马晓红   </t>
  </si>
  <si>
    <t xml:space="preserve">2016010605          </t>
  </si>
  <si>
    <t xml:space="preserve">马一凡   </t>
  </si>
  <si>
    <t xml:space="preserve">2016010606          </t>
  </si>
  <si>
    <t xml:space="preserve">齐泽丰   </t>
  </si>
  <si>
    <t xml:space="preserve">2016010607          </t>
  </si>
  <si>
    <t xml:space="preserve">任玥辉   </t>
  </si>
  <si>
    <t xml:space="preserve">2016010608          </t>
  </si>
  <si>
    <t xml:space="preserve">唐钰琪   </t>
  </si>
  <si>
    <t xml:space="preserve">2016010609          </t>
  </si>
  <si>
    <t xml:space="preserve">闫玺宇   </t>
  </si>
  <si>
    <t xml:space="preserve">2016010610          </t>
  </si>
  <si>
    <t xml:space="preserve">杨玉凤   </t>
  </si>
  <si>
    <t xml:space="preserve">2016010611          </t>
  </si>
  <si>
    <t xml:space="preserve">游恋  </t>
  </si>
  <si>
    <t xml:space="preserve">2016010612          </t>
  </si>
  <si>
    <t xml:space="preserve">余美琪   </t>
  </si>
  <si>
    <t xml:space="preserve">2016010613          </t>
  </si>
  <si>
    <t xml:space="preserve">仲英杰   </t>
  </si>
  <si>
    <t xml:space="preserve">2016010614          </t>
  </si>
  <si>
    <t xml:space="preserve">陈闯  </t>
  </si>
  <si>
    <t xml:space="preserve">2016010617          </t>
  </si>
  <si>
    <t xml:space="preserve">丁相瑞   </t>
  </si>
  <si>
    <t xml:space="preserve">2016010619          </t>
  </si>
  <si>
    <t xml:space="preserve">高军政   </t>
  </si>
  <si>
    <t xml:space="preserve">2016010620          </t>
  </si>
  <si>
    <t xml:space="preserve">贾钰森   </t>
  </si>
  <si>
    <t xml:space="preserve">2016010621          </t>
  </si>
  <si>
    <t xml:space="preserve">李佳奇   </t>
  </si>
  <si>
    <t xml:space="preserve">2016010622          </t>
  </si>
  <si>
    <t xml:space="preserve">李同  </t>
  </si>
  <si>
    <t xml:space="preserve">2016010624          </t>
  </si>
  <si>
    <t xml:space="preserve">吴航飞   </t>
  </si>
  <si>
    <t xml:space="preserve">2016010625          </t>
  </si>
  <si>
    <t xml:space="preserve">姚泽凯   </t>
  </si>
  <si>
    <t xml:space="preserve">2016010626          </t>
  </si>
  <si>
    <t xml:space="preserve">于鹏  </t>
  </si>
  <si>
    <t xml:space="preserve">2016010627          </t>
  </si>
  <si>
    <t xml:space="preserve">扎西多吉    </t>
  </si>
  <si>
    <t xml:space="preserve">2016010628          </t>
  </si>
  <si>
    <t>英语</t>
  </si>
  <si>
    <t>英语A精英班</t>
  </si>
  <si>
    <t>核对无误成绩</t>
  </si>
  <si>
    <t>英语A班</t>
  </si>
  <si>
    <t>补考通过</t>
  </si>
  <si>
    <t>英语B班</t>
  </si>
  <si>
    <t>核对过后发先原来分数错误，按照成绩单纠正的分数。请再次核对。</t>
  </si>
  <si>
    <t>英语C班</t>
  </si>
  <si>
    <t>必修课加权成绩</t>
  </si>
  <si>
    <t>0.7*必修课</t>
  </si>
  <si>
    <t>综测一</t>
  </si>
  <si>
    <t>综测二</t>
  </si>
  <si>
    <t>综测总分</t>
  </si>
  <si>
    <t>综测加权</t>
  </si>
  <si>
    <t>0.2*综测加权</t>
  </si>
  <si>
    <t>总分数</t>
  </si>
  <si>
    <t>刘雅</t>
  </si>
  <si>
    <t>2016010604</t>
  </si>
  <si>
    <t>李异繁</t>
  </si>
  <si>
    <t>2016010602</t>
  </si>
  <si>
    <t>仲英杰</t>
  </si>
  <si>
    <t>2016010614</t>
  </si>
  <si>
    <t>陈闯</t>
  </si>
  <si>
    <t>2016010617</t>
  </si>
  <si>
    <t>李佳奇</t>
  </si>
  <si>
    <t>2016010622</t>
  </si>
  <si>
    <t>程诗宇</t>
  </si>
  <si>
    <t>2016010599</t>
  </si>
  <si>
    <t>齐泽丰</t>
  </si>
  <si>
    <t>2016010607</t>
  </si>
  <si>
    <t>游恋</t>
  </si>
  <si>
    <t>2016010612</t>
  </si>
  <si>
    <t>余美琪</t>
  </si>
  <si>
    <t>2016010613</t>
  </si>
  <si>
    <t>刘涵钰</t>
  </si>
  <si>
    <t>2016010603</t>
  </si>
  <si>
    <t>任玥辉</t>
  </si>
  <si>
    <t>2016010608</t>
  </si>
  <si>
    <t>刘姝羽</t>
  </si>
  <si>
    <t>马一凡</t>
  </si>
  <si>
    <t>2016010606</t>
  </si>
  <si>
    <t>唐钰琪</t>
  </si>
  <si>
    <t>2016010609</t>
  </si>
  <si>
    <t>李昕</t>
  </si>
  <si>
    <t>李同</t>
  </si>
  <si>
    <t>2016010624</t>
  </si>
  <si>
    <t>李正映</t>
  </si>
  <si>
    <t>陆文懿</t>
  </si>
  <si>
    <t>郭全弟</t>
  </si>
  <si>
    <t>高军政</t>
  </si>
  <si>
    <t>2016010620</t>
  </si>
  <si>
    <t>边泽晨</t>
  </si>
  <si>
    <t>曹刘俊</t>
  </si>
  <si>
    <t>符琳</t>
  </si>
  <si>
    <t>丁怀玉</t>
  </si>
  <si>
    <t>耿錾卜</t>
  </si>
  <si>
    <t>刘吉东</t>
  </si>
  <si>
    <t>姚泽凯</t>
  </si>
  <si>
    <t>2016010626</t>
  </si>
  <si>
    <t>曹佳美</t>
  </si>
  <si>
    <t>宋艳珂</t>
  </si>
  <si>
    <t>丁相瑞</t>
  </si>
  <si>
    <t>2016010619</t>
  </si>
  <si>
    <t>王存璐</t>
  </si>
  <si>
    <t>贾钰森</t>
  </si>
  <si>
    <t>2016010621</t>
  </si>
  <si>
    <t>通拉嘎</t>
  </si>
  <si>
    <t>吴航飞</t>
  </si>
  <si>
    <t>2016010625</t>
  </si>
  <si>
    <t>程昊</t>
  </si>
  <si>
    <t>孙寅辉</t>
  </si>
  <si>
    <t>杨玉凤</t>
  </si>
  <si>
    <t>2016010611</t>
  </si>
  <si>
    <t>闫玺宇</t>
  </si>
  <si>
    <t>2016010610</t>
  </si>
  <si>
    <t>于鹏</t>
  </si>
  <si>
    <t>2016010627</t>
  </si>
  <si>
    <t>张婷婷</t>
  </si>
  <si>
    <t>李桂存</t>
  </si>
  <si>
    <t>穆合塔巴尔·玉素甫</t>
  </si>
  <si>
    <t>依斯安·喀迪尔</t>
  </si>
  <si>
    <t>马晓红</t>
  </si>
  <si>
    <t>2016010605</t>
  </si>
  <si>
    <t>於越</t>
  </si>
  <si>
    <t>王昆</t>
  </si>
  <si>
    <t>肖耀</t>
  </si>
  <si>
    <t>马学成</t>
  </si>
  <si>
    <t>温博</t>
  </si>
  <si>
    <t>高信中</t>
  </si>
  <si>
    <t>2015010676</t>
  </si>
  <si>
    <t>扎西多吉</t>
  </si>
  <si>
    <t>2016010628</t>
  </si>
  <si>
    <t>·</t>
  </si>
  <si>
    <r>
      <rPr>
        <sz val="11"/>
        <color rgb="FF000000"/>
        <rFont val="宋体"/>
        <family val="3"/>
        <charset val="134"/>
      </rPr>
      <t>A</t>
    </r>
    <r>
      <rPr>
        <sz val="11"/>
        <color rgb="FF000000"/>
        <rFont val="宋体"/>
        <family val="3"/>
        <charset val="134"/>
      </rPr>
      <t>班</t>
    </r>
  </si>
  <si>
    <r>
      <rPr>
        <sz val="11"/>
        <color rgb="FF000000"/>
        <rFont val="宋体"/>
        <family val="3"/>
        <charset val="134"/>
      </rPr>
      <t>C</t>
    </r>
    <r>
      <rPr>
        <sz val="11"/>
        <color rgb="FF000000"/>
        <rFont val="宋体"/>
        <family val="3"/>
        <charset val="134"/>
      </rPr>
      <t>班</t>
    </r>
  </si>
  <si>
    <t>大英A系数1.15  B系数1.1  C系数1.0</t>
  </si>
  <si>
    <t>未修</t>
  </si>
  <si>
    <t>仍未通过</t>
  </si>
  <si>
    <t>挂科通过</t>
  </si>
  <si>
    <t>VB程序设计（A）</t>
  </si>
  <si>
    <t>大一</t>
  </si>
  <si>
    <t>总分</t>
  </si>
  <si>
    <t>0.2*综测</t>
  </si>
  <si>
    <t>必修课加权</t>
  </si>
  <si>
    <t>综测加权</t>
  </si>
  <si>
    <r>
      <t>综测加权*</t>
    </r>
    <r>
      <rPr>
        <sz val="11"/>
        <color rgb="FF000000"/>
        <rFont val="宋体"/>
        <family val="3"/>
        <charset val="134"/>
      </rPr>
      <t>0.2</t>
    </r>
  </si>
  <si>
    <t>第一年综测</t>
  </si>
  <si>
    <t>第二年综测</t>
  </si>
  <si>
    <t>必修课加权总分</t>
  </si>
  <si>
    <t>必修课加权*0.7</t>
  </si>
  <si>
    <t>总分（必修课＋综测）</t>
  </si>
  <si>
    <t>大三下学期</t>
    <phoneticPr fontId="22" type="noConversion"/>
  </si>
  <si>
    <t xml:space="preserve">化工原理实验（II）          </t>
  </si>
  <si>
    <t xml:space="preserve">1 </t>
  </si>
  <si>
    <t xml:space="preserve">化工原理实验（II）          </t>
    <phoneticPr fontId="22" type="noConversion"/>
  </si>
  <si>
    <t xml:space="preserve">60.0    </t>
  </si>
  <si>
    <t xml:space="preserve">91.0    </t>
  </si>
  <si>
    <t xml:space="preserve">94.0    </t>
  </si>
  <si>
    <t xml:space="preserve">85.0    </t>
  </si>
  <si>
    <t xml:space="preserve">87.0    </t>
  </si>
  <si>
    <t xml:space="preserve">90.0    </t>
  </si>
  <si>
    <t xml:space="preserve">93.0    </t>
  </si>
  <si>
    <t xml:space="preserve">78.0    </t>
  </si>
  <si>
    <t xml:space="preserve">96.0    </t>
  </si>
  <si>
    <t xml:space="preserve">88.0    </t>
  </si>
  <si>
    <t xml:space="preserve">84.0    </t>
  </si>
  <si>
    <t xml:space="preserve">82.0    </t>
  </si>
  <si>
    <t xml:space="preserve">89.0    </t>
  </si>
  <si>
    <t xml:space="preserve">80.0    </t>
  </si>
  <si>
    <t xml:space="preserve">74.0    </t>
  </si>
  <si>
    <t xml:space="preserve">68.0    </t>
  </si>
  <si>
    <t xml:space="preserve">大气污染控制工程实验          </t>
  </si>
  <si>
    <t xml:space="preserve">0.5   </t>
  </si>
  <si>
    <t xml:space="preserve">81.0    </t>
  </si>
  <si>
    <t xml:space="preserve">92.0    </t>
  </si>
  <si>
    <t xml:space="preserve">86.0    </t>
  </si>
  <si>
    <t xml:space="preserve">79.0    </t>
  </si>
  <si>
    <t xml:space="preserve">水污染控制工程（II）课程设计               </t>
  </si>
  <si>
    <t xml:space="preserve">2 </t>
  </si>
  <si>
    <t xml:space="preserve">77.0    </t>
  </si>
  <si>
    <t xml:space="preserve">73.0    </t>
  </si>
  <si>
    <t xml:space="preserve">76.0    </t>
  </si>
  <si>
    <t xml:space="preserve">67.0    </t>
  </si>
  <si>
    <t xml:space="preserve">大气污染控制工程        </t>
  </si>
  <si>
    <t xml:space="preserve">2.5   </t>
  </si>
  <si>
    <t xml:space="preserve">97.0    </t>
  </si>
  <si>
    <t xml:space="preserve">64.0    </t>
  </si>
  <si>
    <t xml:space="preserve">95.0    </t>
  </si>
  <si>
    <t xml:space="preserve">66.0    </t>
  </si>
  <si>
    <t xml:space="preserve">75.0    </t>
  </si>
  <si>
    <t xml:space="preserve">52.0    </t>
  </si>
  <si>
    <t xml:space="preserve">水污染控制工程（Ⅱ）          </t>
  </si>
  <si>
    <t xml:space="preserve">3 </t>
  </si>
  <si>
    <t xml:space="preserve">98.0    </t>
  </si>
  <si>
    <t xml:space="preserve">0 </t>
  </si>
  <si>
    <t xml:space="preserve">57.0    </t>
  </si>
  <si>
    <t xml:space="preserve">就业指导    </t>
  </si>
  <si>
    <t xml:space="preserve">83.0    </t>
  </si>
  <si>
    <t xml:space="preserve">63.0    </t>
  </si>
  <si>
    <t xml:space="preserve">71.0    </t>
  </si>
  <si>
    <t xml:space="preserve">70.0    </t>
  </si>
  <si>
    <t xml:space="preserve">69.0    </t>
  </si>
  <si>
    <t xml:space="preserve">62.0    </t>
  </si>
  <si>
    <t xml:space="preserve">54.0    </t>
  </si>
  <si>
    <t xml:space="preserve">50.0    </t>
  </si>
  <si>
    <t xml:space="preserve">38.0    </t>
  </si>
  <si>
    <t xml:space="preserve">72.0    </t>
  </si>
  <si>
    <t>有</t>
    <phoneticPr fontId="22" type="noConversion"/>
  </si>
  <si>
    <t>综测三</t>
  </si>
  <si>
    <t>综测三</t>
    <phoneticPr fontId="22" type="noConversion"/>
  </si>
  <si>
    <t>大三</t>
    <phoneticPr fontId="22" type="noConversion"/>
  </si>
  <si>
    <t>大二</t>
    <phoneticPr fontId="22" type="noConversion"/>
  </si>
  <si>
    <t>第三年综测</t>
    <phoneticPr fontId="22" type="noConversion"/>
  </si>
  <si>
    <t>三年综测加和</t>
    <phoneticPr fontId="22" type="noConversion"/>
  </si>
  <si>
    <r>
      <t>注，总学分1</t>
    </r>
    <r>
      <rPr>
        <sz val="11"/>
        <color rgb="FF000000"/>
        <rFont val="宋体"/>
        <family val="3"/>
        <charset val="134"/>
      </rPr>
      <t>30</t>
    </r>
    <phoneticPr fontId="22" type="noConversion"/>
  </si>
  <si>
    <t>优秀门数</t>
    <phoneticPr fontId="22" type="noConversion"/>
  </si>
  <si>
    <t>总门数</t>
    <phoneticPr fontId="22" type="noConversion"/>
  </si>
  <si>
    <t>优良率</t>
    <phoneticPr fontId="22" type="noConversion"/>
  </si>
  <si>
    <t>姓名</t>
    <phoneticPr fontId="22" type="noConversion"/>
  </si>
  <si>
    <t>学号</t>
    <phoneticPr fontId="22" type="noConversion"/>
  </si>
  <si>
    <t>必修课加权成绩</t>
    <phoneticPr fontId="22" type="noConversion"/>
  </si>
  <si>
    <t>0.7*必修课加权成绩</t>
    <phoneticPr fontId="22" type="noConversion"/>
  </si>
  <si>
    <t>大一综测</t>
    <phoneticPr fontId="22" type="noConversion"/>
  </si>
  <si>
    <t>大二综测</t>
    <phoneticPr fontId="22" type="noConversion"/>
  </si>
  <si>
    <t>大三综测</t>
    <phoneticPr fontId="22" type="noConversion"/>
  </si>
  <si>
    <t>三年综测总分</t>
    <phoneticPr fontId="22" type="noConversion"/>
  </si>
  <si>
    <t>综测加权分数</t>
    <phoneticPr fontId="22" type="noConversion"/>
  </si>
  <si>
    <t>0.2*综测加权分数</t>
    <phoneticPr fontId="22" type="noConversion"/>
  </si>
  <si>
    <t>总分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</si>
</sst>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_ "/>
    <numFmt numFmtId="178" formatCode="0;[Red]0"/>
    <numFmt numFmtId="179" formatCode="0_);[Red]\(0\)"/>
  </numFmts>
  <fonts count="23">
    <font>
      <sz val="11"/>
      <name val="宋体"/>
    </font>
    <font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indexed="8"/>
      <name val="宋体  "/>
      <charset val="134"/>
    </font>
    <font>
      <sz val="12"/>
      <color rgb="FF333333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i/>
      <sz val="9"/>
      <color indexed="8"/>
      <name val="宋体  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5F4979"/>
      <name val="宋体  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  "/>
      <charset val="134"/>
    </font>
    <font>
      <sz val="11"/>
      <color indexed="8"/>
      <name val="宋体  "/>
      <charset val="134"/>
    </font>
    <font>
      <sz val="9"/>
      <color rgb="FF000000"/>
      <name val="宋体  "/>
      <charset val="134"/>
    </font>
    <font>
      <sz val="10"/>
      <color rgb="FF000000"/>
      <name val="宋体"/>
      <family val="3"/>
      <charset val="134"/>
    </font>
    <font>
      <sz val="14"/>
      <color indexed="8"/>
      <name val="宋体  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rgb="FFE36B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5F49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228">
    <xf numFmtId="0" fontId="0" fillId="0" borderId="0" xfId="0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3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9" fontId="7" fillId="0" borderId="0" xfId="0" applyNumberFormat="1" applyFont="1">
      <alignment vertical="center"/>
    </xf>
    <xf numFmtId="0" fontId="2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>
      <alignment vertical="center"/>
    </xf>
    <xf numFmtId="49" fontId="11" fillId="0" borderId="9" xfId="0" applyNumberFormat="1" applyFont="1" applyBorder="1">
      <alignment vertical="center"/>
    </xf>
    <xf numFmtId="49" fontId="11" fillId="0" borderId="10" xfId="0" applyNumberFormat="1" applyFont="1" applyBorder="1">
      <alignment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5" borderId="8" xfId="0" applyFont="1" applyFill="1" applyBorder="1">
      <alignment vertical="center"/>
    </xf>
    <xf numFmtId="0" fontId="11" fillId="5" borderId="0" xfId="0" applyFont="1" applyFill="1">
      <alignment vertical="center"/>
    </xf>
    <xf numFmtId="0" fontId="1" fillId="11" borderId="2" xfId="0" applyFont="1" applyFill="1" applyBorder="1">
      <alignment vertical="center"/>
    </xf>
    <xf numFmtId="0" fontId="2" fillId="12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9" borderId="0" xfId="0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0" fontId="1" fillId="0" borderId="0" xfId="0" applyNumberFormat="1" applyFont="1">
      <alignment vertical="center"/>
    </xf>
    <xf numFmtId="0" fontId="3" fillId="0" borderId="2" xfId="0" applyFont="1" applyBorder="1" applyAlignment="1">
      <alignment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0" xfId="1" applyAlignment="1" applyProtection="1">
      <alignment vertical="center"/>
    </xf>
    <xf numFmtId="0" fontId="5" fillId="0" borderId="2" xfId="1" applyBorder="1" applyAlignment="1" applyProtection="1">
      <alignment vertical="center"/>
    </xf>
    <xf numFmtId="0" fontId="5" fillId="0" borderId="5" xfId="1" applyBorder="1" applyAlignment="1" applyProtection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5" fillId="4" borderId="2" xfId="1" applyFill="1" applyBorder="1" applyAlignment="1" applyProtection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5" fillId="3" borderId="2" xfId="1" applyFill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17" fillId="4" borderId="2" xfId="1" applyFont="1" applyFill="1" applyBorder="1" applyAlignment="1" applyProtection="1">
      <alignment horizontal="center" vertical="center" wrapText="1"/>
    </xf>
    <xf numFmtId="0" fontId="16" fillId="4" borderId="2" xfId="1" applyFont="1" applyFill="1" applyBorder="1" applyAlignment="1" applyProtection="1">
      <alignment horizontal="center" vertical="center" wrapText="1"/>
    </xf>
    <xf numFmtId="0" fontId="15" fillId="4" borderId="2" xfId="1" applyFont="1" applyFill="1" applyBorder="1" applyAlignment="1" applyProtection="1">
      <alignment horizontal="center" vertical="center" wrapText="1"/>
    </xf>
    <xf numFmtId="0" fontId="18" fillId="4" borderId="2" xfId="1" applyFont="1" applyFill="1" applyBorder="1" applyAlignment="1" applyProtection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</xf>
    <xf numFmtId="0" fontId="19" fillId="3" borderId="2" xfId="1" applyFont="1" applyFill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/>
    </xf>
    <xf numFmtId="0" fontId="5" fillId="9" borderId="2" xfId="1" applyFill="1" applyBorder="1" applyAlignment="1" applyProtection="1">
      <alignment horizontal="center" vertical="center"/>
    </xf>
    <xf numFmtId="0" fontId="6" fillId="9" borderId="2" xfId="1" applyFont="1" applyFill="1" applyBorder="1" applyAlignment="1" applyProtection="1">
      <alignment horizontal="center" vertical="center" wrapText="1"/>
    </xf>
    <xf numFmtId="0" fontId="20" fillId="0" borderId="2" xfId="1" applyFont="1" applyBorder="1" applyAlignment="1" applyProtection="1">
      <alignment horizontal="center" vertical="center" wrapText="1"/>
    </xf>
    <xf numFmtId="0" fontId="20" fillId="0" borderId="2" xfId="1" applyFont="1" applyBorder="1" applyAlignment="1" applyProtection="1">
      <alignment horizontal="center" vertical="center"/>
    </xf>
    <xf numFmtId="0" fontId="12" fillId="4" borderId="2" xfId="1" applyFont="1" applyFill="1" applyBorder="1" applyAlignment="1" applyProtection="1">
      <alignment horizontal="center" vertical="center"/>
    </xf>
    <xf numFmtId="0" fontId="5" fillId="13" borderId="2" xfId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center" vertical="center" wrapText="1"/>
    </xf>
    <xf numFmtId="0" fontId="6" fillId="4" borderId="0" xfId="1" applyFont="1" applyFill="1" applyAlignment="1" applyProtection="1">
      <alignment horizontal="left" vertical="center" wrapText="1"/>
    </xf>
    <xf numFmtId="0" fontId="2" fillId="4" borderId="0" xfId="1" applyFont="1" applyFill="1" applyAlignment="1" applyProtection="1">
      <alignment horizontal="center" vertical="center" wrapText="1"/>
    </xf>
    <xf numFmtId="0" fontId="5" fillId="4" borderId="0" xfId="1" applyFill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6" fillId="4" borderId="0" xfId="1" applyFont="1" applyFill="1" applyAlignment="1" applyProtection="1">
      <alignment horizontal="center" vertical="center" wrapText="1"/>
    </xf>
    <xf numFmtId="0" fontId="6" fillId="3" borderId="0" xfId="1" applyFont="1" applyFill="1" applyAlignment="1" applyProtection="1">
      <alignment horizontal="left" vertical="center" wrapText="1"/>
    </xf>
    <xf numFmtId="0" fontId="6" fillId="9" borderId="0" xfId="1" applyFont="1" applyFill="1" applyAlignment="1" applyProtection="1">
      <alignment horizontal="left" vertical="center" wrapText="1"/>
    </xf>
    <xf numFmtId="0" fontId="6" fillId="13" borderId="0" xfId="1" applyFont="1" applyFill="1" applyAlignment="1" applyProtection="1">
      <alignment horizontal="left" vertical="center" wrapText="1"/>
    </xf>
    <xf numFmtId="0" fontId="10" fillId="0" borderId="0" xfId="1" applyFont="1" applyAlignment="1" applyProtection="1">
      <alignment horizontal="center" vertical="center" wrapText="1"/>
    </xf>
    <xf numFmtId="0" fontId="10" fillId="4" borderId="0" xfId="1" applyFont="1" applyFill="1" applyAlignment="1" applyProtection="1">
      <alignment horizontal="center" vertical="center" wrapText="1"/>
    </xf>
    <xf numFmtId="0" fontId="6" fillId="14" borderId="2" xfId="1" applyFont="1" applyFill="1" applyBorder="1" applyAlignment="1" applyProtection="1">
      <alignment horizontal="center" vertical="center" wrapText="1"/>
    </xf>
    <xf numFmtId="0" fontId="6" fillId="14" borderId="2" xfId="1" applyFont="1" applyFill="1" applyBorder="1" applyAlignment="1" applyProtection="1">
      <alignment horizontal="center" vertical="center" wrapText="1"/>
    </xf>
    <xf numFmtId="0" fontId="5" fillId="14" borderId="2" xfId="1" applyFill="1" applyBorder="1" applyAlignment="1" applyProtection="1">
      <alignment horizontal="center" vertical="center"/>
    </xf>
    <xf numFmtId="0" fontId="5" fillId="4" borderId="0" xfId="1" applyFill="1" applyAlignment="1" applyProtection="1">
      <alignment vertical="center"/>
    </xf>
    <xf numFmtId="0" fontId="5" fillId="14" borderId="0" xfId="1" applyFill="1" applyAlignment="1" applyProtection="1">
      <alignment vertical="center"/>
    </xf>
    <xf numFmtId="0" fontId="5" fillId="0" borderId="0" xfId="1" applyAlignment="1" applyProtection="1">
      <alignment horizontal="center" vertical="center"/>
    </xf>
    <xf numFmtId="0" fontId="5" fillId="3" borderId="0" xfId="1" applyFill="1" applyAlignment="1" applyProtection="1">
      <alignment vertical="center"/>
    </xf>
    <xf numFmtId="0" fontId="5" fillId="0" borderId="0" xfId="1" applyAlignment="1" applyProtection="1">
      <alignment horizontal="center" vertical="center" wrapText="1"/>
    </xf>
    <xf numFmtId="176" fontId="5" fillId="0" borderId="0" xfId="1" applyNumberFormat="1" applyAlignment="1" applyProtection="1">
      <alignment horizontal="center" vertical="center"/>
    </xf>
    <xf numFmtId="0" fontId="5" fillId="0" borderId="0" xfId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3" xfId="1" applyBorder="1" applyAlignment="1" applyProtection="1">
      <alignment horizontal="center" vertical="center"/>
    </xf>
    <xf numFmtId="0" fontId="5" fillId="0" borderId="4" xfId="1" applyBorder="1" applyAlignment="1" applyProtection="1">
      <alignment horizontal="center" vertical="center"/>
    </xf>
    <xf numFmtId="0" fontId="5" fillId="0" borderId="5" xfId="1" applyBorder="1" applyAlignment="1" applyProtection="1">
      <alignment horizontal="center" vertical="center"/>
    </xf>
    <xf numFmtId="0" fontId="5" fillId="0" borderId="1" xfId="1" applyBorder="1" applyAlignment="1" applyProtection="1">
      <alignment horizontal="center" vertical="center"/>
    </xf>
    <xf numFmtId="0" fontId="5" fillId="0" borderId="6" xfId="1" applyBorder="1" applyAlignment="1" applyProtection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5" fillId="11" borderId="3" xfId="1" applyFill="1" applyBorder="1" applyAlignment="1" applyProtection="1">
      <alignment horizontal="center" vertical="center"/>
    </xf>
    <xf numFmtId="0" fontId="5" fillId="11" borderId="4" xfId="1" applyFill="1" applyBorder="1" applyAlignment="1" applyProtection="1">
      <alignment horizontal="center" vertical="center"/>
    </xf>
    <xf numFmtId="0" fontId="5" fillId="11" borderId="5" xfId="1" applyFill="1" applyBorder="1" applyAlignment="1" applyProtection="1">
      <alignment horizontal="center" vertical="center"/>
    </xf>
    <xf numFmtId="0" fontId="21" fillId="0" borderId="11" xfId="1" applyFont="1" applyBorder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 vertical="center" wrapText="1"/>
    </xf>
    <xf numFmtId="0" fontId="21" fillId="0" borderId="12" xfId="1" applyFont="1" applyBorder="1" applyAlignment="1" applyProtection="1">
      <alignment horizontal="center" vertical="center" wrapText="1"/>
    </xf>
    <xf numFmtId="0" fontId="21" fillId="0" borderId="13" xfId="1" applyFont="1" applyBorder="1" applyAlignment="1" applyProtection="1">
      <alignment horizontal="center" vertical="center" wrapText="1"/>
    </xf>
    <xf numFmtId="0" fontId="5" fillId="0" borderId="0" xfId="1" applyAlignment="1" applyProtection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177" fontId="5" fillId="0" borderId="5" xfId="1" applyNumberFormat="1" applyBorder="1" applyAlignment="1" applyProtection="1">
      <alignment horizontal="center" vertical="center"/>
    </xf>
    <xf numFmtId="177" fontId="5" fillId="0" borderId="2" xfId="1" applyNumberFormat="1" applyBorder="1" applyAlignment="1" applyProtection="1">
      <alignment horizontal="center" vertical="center"/>
    </xf>
    <xf numFmtId="177" fontId="5" fillId="0" borderId="0" xfId="1" applyNumberFormat="1" applyAlignment="1" applyProtection="1">
      <alignment vertical="center"/>
    </xf>
    <xf numFmtId="178" fontId="5" fillId="0" borderId="2" xfId="1" applyNumberFormat="1" applyBorder="1" applyAlignment="1" applyProtection="1">
      <alignment horizontal="center" vertical="center"/>
    </xf>
    <xf numFmtId="178" fontId="12" fillId="0" borderId="2" xfId="1" applyNumberFormat="1" applyFont="1" applyBorder="1" applyAlignment="1" applyProtection="1">
      <alignment horizontal="center" vertical="center"/>
    </xf>
    <xf numFmtId="178" fontId="5" fillId="4" borderId="2" xfId="1" applyNumberFormat="1" applyFill="1" applyBorder="1" applyAlignment="1" applyProtection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1" fillId="15" borderId="7" xfId="0" applyFont="1" applyFill="1" applyBorder="1" applyAlignment="1">
      <alignment horizontal="center" vertical="center"/>
    </xf>
    <xf numFmtId="0" fontId="12" fillId="15" borderId="2" xfId="1" applyFont="1" applyFill="1" applyBorder="1" applyAlignment="1" applyProtection="1">
      <alignment horizontal="center" vertical="center"/>
    </xf>
    <xf numFmtId="0" fontId="5" fillId="15" borderId="2" xfId="1" applyFill="1" applyBorder="1" applyAlignment="1" applyProtection="1">
      <alignment horizontal="center"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5" xfId="0" applyFont="1" applyFill="1" applyBorder="1">
      <alignment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5" fillId="0" borderId="15" xfId="1" applyNumberFormat="1" applyBorder="1" applyAlignment="1" applyProtection="1">
      <alignment horizontal="center" vertical="center"/>
    </xf>
    <xf numFmtId="176" fontId="1" fillId="0" borderId="15" xfId="1" applyNumberFormat="1" applyFont="1" applyBorder="1" applyAlignment="1" applyProtection="1">
      <alignment horizontal="center" vertical="center"/>
    </xf>
    <xf numFmtId="176" fontId="5" fillId="0" borderId="15" xfId="1" applyNumberFormat="1" applyBorder="1" applyAlignment="1" applyProtection="1">
      <alignment horizontal="center" vertical="center"/>
    </xf>
    <xf numFmtId="0" fontId="1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1" fillId="0" borderId="15" xfId="0" applyFont="1" applyFill="1" applyBorder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5" fillId="0" borderId="11" xfId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/>
    </xf>
    <xf numFmtId="179" fontId="7" fillId="5" borderId="0" xfId="0" applyNumberFormat="1" applyFont="1" applyFill="1">
      <alignment vertical="center"/>
    </xf>
    <xf numFmtId="10" fontId="1" fillId="5" borderId="2" xfId="0" applyNumberFormat="1" applyFont="1" applyFill="1" applyBorder="1">
      <alignment vertical="center"/>
    </xf>
    <xf numFmtId="0" fontId="1" fillId="0" borderId="2" xfId="1" applyFont="1" applyBorder="1" applyAlignment="1" applyProtection="1">
      <alignment vertical="center"/>
    </xf>
    <xf numFmtId="10" fontId="5" fillId="0" borderId="2" xfId="1" applyNumberFormat="1" applyBorder="1" applyAlignment="1" applyProtection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49" fontId="3" fillId="0" borderId="15" xfId="1" applyNumberFormat="1" applyFont="1" applyBorder="1" applyAlignment="1" applyProtection="1">
      <alignment horizontal="center" vertical="center" wrapText="1" shrinkToFit="1"/>
    </xf>
    <xf numFmtId="0" fontId="3" fillId="0" borderId="15" xfId="1" applyFont="1" applyBorder="1" applyAlignment="1" applyProtection="1">
      <alignment horizontal="center" vertical="center" wrapText="1" shrinkToFit="1"/>
    </xf>
    <xf numFmtId="0" fontId="5" fillId="0" borderId="15" xfId="1" applyBorder="1" applyAlignment="1" applyProtection="1">
      <alignment horizontal="center" vertical="center"/>
    </xf>
    <xf numFmtId="0" fontId="5" fillId="0" borderId="15" xfId="1" applyBorder="1" applyAlignment="1" applyProtection="1">
      <alignment horizontal="center" wrapText="1"/>
    </xf>
    <xf numFmtId="176" fontId="5" fillId="0" borderId="15" xfId="1" applyNumberFormat="1" applyBorder="1" applyAlignment="1" applyProtection="1">
      <alignment vertical="center"/>
    </xf>
    <xf numFmtId="0" fontId="5" fillId="0" borderId="15" xfId="1" applyBorder="1" applyAlignment="1" applyProtection="1">
      <alignment vertical="center"/>
    </xf>
    <xf numFmtId="0" fontId="14" fillId="3" borderId="15" xfId="0" applyFont="1" applyFill="1" applyBorder="1">
      <alignment vertical="center"/>
    </xf>
    <xf numFmtId="0" fontId="0" fillId="3" borderId="15" xfId="0" applyFill="1" applyBorder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cuments/tencent%2520files/1072185897/filerecv/mobilefile/&#20445;&#30740;&#25490;&#21517;&#35745;&#31639;&#34920;&#65288;&#29615;&#24037;2&#2967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9">
          <cell r="H39">
            <v>88</v>
          </cell>
          <cell r="I39">
            <v>93.500000000000014</v>
          </cell>
          <cell r="J39">
            <v>94.600000000000009</v>
          </cell>
          <cell r="K39">
            <v>101.2</v>
          </cell>
        </row>
        <row r="40">
          <cell r="H40">
            <v>78.100000000000009</v>
          </cell>
          <cell r="I40">
            <v>88</v>
          </cell>
          <cell r="J40">
            <v>77</v>
          </cell>
          <cell r="K40">
            <v>77</v>
          </cell>
        </row>
        <row r="41">
          <cell r="H41">
            <v>79.2</v>
          </cell>
          <cell r="I41">
            <v>95.7</v>
          </cell>
          <cell r="J41">
            <v>94.600000000000009</v>
          </cell>
          <cell r="K41">
            <v>92.4</v>
          </cell>
        </row>
        <row r="42">
          <cell r="H42">
            <v>91.300000000000011</v>
          </cell>
          <cell r="I42">
            <v>95.7</v>
          </cell>
          <cell r="J42">
            <v>81.400000000000006</v>
          </cell>
          <cell r="K42">
            <v>88</v>
          </cell>
        </row>
        <row r="43">
          <cell r="H43">
            <v>72</v>
          </cell>
          <cell r="I43">
            <v>69</v>
          </cell>
          <cell r="J43">
            <v>77</v>
          </cell>
          <cell r="K43">
            <v>81</v>
          </cell>
        </row>
        <row r="44">
          <cell r="H44">
            <v>94.3</v>
          </cell>
          <cell r="I44">
            <v>97.749999999999986</v>
          </cell>
          <cell r="J44">
            <v>96.6</v>
          </cell>
          <cell r="K44">
            <v>100.05</v>
          </cell>
        </row>
        <row r="45">
          <cell r="H45">
            <v>88</v>
          </cell>
          <cell r="I45">
            <v>95.7</v>
          </cell>
          <cell r="J45">
            <v>85.800000000000011</v>
          </cell>
          <cell r="K45">
            <v>91.300000000000011</v>
          </cell>
        </row>
        <row r="46">
          <cell r="H46">
            <v>99.000000000000014</v>
          </cell>
          <cell r="I46">
            <v>100.10000000000001</v>
          </cell>
          <cell r="J46">
            <v>101.2</v>
          </cell>
          <cell r="K46">
            <v>93.500000000000014</v>
          </cell>
        </row>
        <row r="47">
          <cell r="H47">
            <v>88.55</v>
          </cell>
          <cell r="I47">
            <v>92</v>
          </cell>
          <cell r="J47">
            <v>80.5</v>
          </cell>
          <cell r="K47">
            <v>98.899999999999991</v>
          </cell>
        </row>
        <row r="48">
          <cell r="H48">
            <v>81.400000000000006</v>
          </cell>
          <cell r="I48">
            <v>88</v>
          </cell>
          <cell r="J48">
            <v>84.7</v>
          </cell>
          <cell r="K48">
            <v>88</v>
          </cell>
        </row>
        <row r="49">
          <cell r="H49">
            <v>80.300000000000011</v>
          </cell>
          <cell r="I49">
            <v>84.7</v>
          </cell>
          <cell r="J49">
            <v>84.7</v>
          </cell>
          <cell r="K49">
            <v>84.7</v>
          </cell>
        </row>
        <row r="50">
          <cell r="H50">
            <v>93.500000000000014</v>
          </cell>
          <cell r="I50">
            <v>95.7</v>
          </cell>
          <cell r="J50">
            <v>92.4</v>
          </cell>
          <cell r="K50">
            <v>103.4</v>
          </cell>
        </row>
        <row r="51">
          <cell r="H51">
            <v>82.5</v>
          </cell>
          <cell r="I51">
            <v>94.600000000000009</v>
          </cell>
          <cell r="J51">
            <v>83.600000000000009</v>
          </cell>
          <cell r="K51">
            <v>90.2</v>
          </cell>
        </row>
        <row r="52">
          <cell r="H52">
            <v>72.600000000000009</v>
          </cell>
          <cell r="I52">
            <v>84.7</v>
          </cell>
          <cell r="J52">
            <v>81.400000000000006</v>
          </cell>
          <cell r="K52">
            <v>83.600000000000009</v>
          </cell>
        </row>
        <row r="53">
          <cell r="H53">
            <v>74</v>
          </cell>
          <cell r="I53">
            <v>75</v>
          </cell>
          <cell r="J53">
            <v>80</v>
          </cell>
          <cell r="K53">
            <v>80</v>
          </cell>
        </row>
        <row r="54">
          <cell r="H54">
            <v>68.2</v>
          </cell>
          <cell r="I54">
            <v>70.400000000000006</v>
          </cell>
          <cell r="J54">
            <v>81.400000000000006</v>
          </cell>
          <cell r="K54">
            <v>94.600000000000009</v>
          </cell>
        </row>
        <row r="55">
          <cell r="H55">
            <v>79.2</v>
          </cell>
          <cell r="I55">
            <v>83.600000000000009</v>
          </cell>
          <cell r="J55">
            <v>74.800000000000011</v>
          </cell>
          <cell r="K55">
            <v>79.2</v>
          </cell>
        </row>
        <row r="56">
          <cell r="H56">
            <v>88</v>
          </cell>
          <cell r="I56">
            <v>92.4</v>
          </cell>
          <cell r="K56">
            <v>89.100000000000009</v>
          </cell>
        </row>
        <row r="57">
          <cell r="H57">
            <v>95.7</v>
          </cell>
          <cell r="I57">
            <v>90.2</v>
          </cell>
          <cell r="J57">
            <v>91.300000000000011</v>
          </cell>
          <cell r="K57">
            <v>97.9</v>
          </cell>
        </row>
        <row r="58">
          <cell r="H58">
            <v>67</v>
          </cell>
          <cell r="I58">
            <v>62</v>
          </cell>
          <cell r="J58">
            <v>67</v>
          </cell>
          <cell r="K58">
            <v>80</v>
          </cell>
        </row>
        <row r="59">
          <cell r="H59">
            <v>82.5</v>
          </cell>
          <cell r="I59">
            <v>93.500000000000014</v>
          </cell>
          <cell r="J59">
            <v>84.7</v>
          </cell>
          <cell r="K59">
            <v>93.500000000000014</v>
          </cell>
        </row>
        <row r="60">
          <cell r="H60">
            <v>69.300000000000011</v>
          </cell>
          <cell r="I60">
            <v>84.7</v>
          </cell>
          <cell r="J60">
            <v>77</v>
          </cell>
          <cell r="K60">
            <v>70.400000000000006</v>
          </cell>
        </row>
        <row r="61">
          <cell r="H61">
            <v>70.400000000000006</v>
          </cell>
          <cell r="I61">
            <v>73.7</v>
          </cell>
          <cell r="J61">
            <v>71.5</v>
          </cell>
          <cell r="K61">
            <v>66</v>
          </cell>
        </row>
        <row r="62">
          <cell r="H62">
            <v>60.500000000000007</v>
          </cell>
          <cell r="I62">
            <v>69.300000000000011</v>
          </cell>
          <cell r="J62">
            <v>66</v>
          </cell>
          <cell r="K62">
            <v>67.100000000000009</v>
          </cell>
        </row>
        <row r="63">
          <cell r="H63">
            <v>73</v>
          </cell>
          <cell r="I63">
            <v>72</v>
          </cell>
          <cell r="J63">
            <v>76</v>
          </cell>
          <cell r="K63">
            <v>76</v>
          </cell>
        </row>
        <row r="64">
          <cell r="H64">
            <v>103.4</v>
          </cell>
          <cell r="I64">
            <v>100.10000000000001</v>
          </cell>
          <cell r="J64">
            <v>97.9</v>
          </cell>
          <cell r="K64">
            <v>105.60000000000001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6"/>
  <sheetViews>
    <sheetView zoomScale="110" workbookViewId="0">
      <selection activeCell="C27" sqref="C27"/>
    </sheetView>
  </sheetViews>
  <sheetFormatPr defaultColWidth="9" defaultRowHeight="14.4"/>
  <cols>
    <col min="1" max="1" width="10" customWidth="1"/>
    <col min="2" max="2" width="14.44140625" customWidth="1"/>
    <col min="3" max="3" width="18.33203125" customWidth="1"/>
    <col min="4" max="9" width="8.88671875" customWidth="1"/>
    <col min="10" max="10" width="21.44140625" customWidth="1"/>
    <col min="11" max="18" width="8.88671875" customWidth="1"/>
    <col min="19" max="19" width="13.88671875" customWidth="1"/>
    <col min="20" max="26" width="8.88671875" customWidth="1"/>
    <col min="27" max="27" width="15.88671875" customWidth="1"/>
    <col min="28" max="41" width="8.88671875" customWidth="1"/>
    <col min="42" max="42" width="21.6640625" customWidth="1"/>
    <col min="43" max="43" width="9" customWidth="1"/>
    <col min="44" max="53" width="8.88671875" customWidth="1"/>
    <col min="54" max="55" width="10"/>
    <col min="56" max="56" width="16" customWidth="1"/>
    <col min="57" max="256" width="10" customWidth="1"/>
  </cols>
  <sheetData>
    <row r="1" spans="1:61">
      <c r="A1" s="154" t="s">
        <v>0</v>
      </c>
      <c r="B1" s="154" t="s">
        <v>1</v>
      </c>
      <c r="C1" s="154" t="s">
        <v>2</v>
      </c>
      <c r="D1" s="1" t="s">
        <v>4</v>
      </c>
      <c r="E1" s="1"/>
      <c r="F1" s="1"/>
      <c r="G1" s="1"/>
      <c r="H1" s="1"/>
      <c r="I1" s="1"/>
      <c r="J1" s="1"/>
      <c r="K1" s="1"/>
      <c r="L1" s="1" t="s">
        <v>5</v>
      </c>
      <c r="M1" s="1"/>
      <c r="N1" s="1"/>
      <c r="O1" s="1"/>
      <c r="P1" s="1"/>
      <c r="Q1" s="1"/>
      <c r="R1" s="1"/>
      <c r="S1" s="1"/>
      <c r="T1" s="1"/>
      <c r="U1" s="1"/>
      <c r="V1" s="1" t="s">
        <v>6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2" t="s">
        <v>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2" t="s">
        <v>8</v>
      </c>
      <c r="AT1" s="3"/>
      <c r="AU1" s="3"/>
      <c r="AV1" s="3"/>
      <c r="AW1" s="3"/>
      <c r="AX1" s="3"/>
      <c r="AY1" s="3"/>
      <c r="AZ1" s="3"/>
      <c r="BA1" s="4"/>
    </row>
    <row r="2" spans="1:61">
      <c r="A2" s="155"/>
      <c r="B2" s="155"/>
      <c r="C2" s="155"/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 t="s">
        <v>30</v>
      </c>
      <c r="V2" s="1" t="s">
        <v>31</v>
      </c>
      <c r="W2" s="1" t="s">
        <v>32</v>
      </c>
      <c r="X2" s="1" t="s">
        <v>33</v>
      </c>
      <c r="Y2" s="1" t="s">
        <v>34</v>
      </c>
      <c r="Z2" s="1" t="s">
        <v>35</v>
      </c>
      <c r="AA2" s="1" t="s">
        <v>36</v>
      </c>
      <c r="AB2" s="1" t="s">
        <v>37</v>
      </c>
      <c r="AC2" s="1" t="s">
        <v>38</v>
      </c>
      <c r="AD2" s="1" t="s">
        <v>39</v>
      </c>
      <c r="AE2" s="1" t="s">
        <v>40</v>
      </c>
      <c r="AF2" s="1" t="s">
        <v>41</v>
      </c>
      <c r="AG2" s="1" t="s">
        <v>42</v>
      </c>
      <c r="AH2" s="1" t="s">
        <v>43</v>
      </c>
      <c r="AI2" s="1" t="s">
        <v>44</v>
      </c>
      <c r="AJ2" s="1" t="s">
        <v>45</v>
      </c>
      <c r="AK2" s="1" t="s">
        <v>46</v>
      </c>
      <c r="AL2" s="1" t="s">
        <v>47</v>
      </c>
      <c r="AM2" s="1" t="s">
        <v>48</v>
      </c>
      <c r="AN2" s="1" t="s">
        <v>49</v>
      </c>
      <c r="AO2" s="1" t="s">
        <v>50</v>
      </c>
      <c r="AP2" s="1" t="s">
        <v>51</v>
      </c>
      <c r="AQ2" s="1" t="s">
        <v>52</v>
      </c>
      <c r="AR2" s="1" t="s">
        <v>53</v>
      </c>
      <c r="AS2" s="1" t="s">
        <v>54</v>
      </c>
      <c r="AT2" s="1" t="s">
        <v>55</v>
      </c>
      <c r="AU2" s="1" t="s">
        <v>56</v>
      </c>
      <c r="AV2" s="1" t="s">
        <v>57</v>
      </c>
      <c r="AW2" s="1" t="s">
        <v>58</v>
      </c>
      <c r="AX2" s="1" t="s">
        <v>59</v>
      </c>
      <c r="AY2" s="1" t="s">
        <v>60</v>
      </c>
      <c r="AZ2" s="1" t="s">
        <v>61</v>
      </c>
      <c r="BA2" s="1" t="s">
        <v>62</v>
      </c>
      <c r="BB2" t="s">
        <v>125</v>
      </c>
      <c r="BC2" t="s">
        <v>126</v>
      </c>
      <c r="BD2" t="s">
        <v>127</v>
      </c>
      <c r="BE2" t="s">
        <v>128</v>
      </c>
      <c r="BF2" t="s">
        <v>129</v>
      </c>
      <c r="BG2" t="s">
        <v>130</v>
      </c>
      <c r="BH2" t="s">
        <v>131</v>
      </c>
      <c r="BI2" t="s">
        <v>132</v>
      </c>
    </row>
    <row r="3" spans="1:61">
      <c r="A3" s="5">
        <v>1</v>
      </c>
      <c r="B3" s="6" t="s">
        <v>133</v>
      </c>
      <c r="C3" s="6" t="s">
        <v>134</v>
      </c>
      <c r="D3" s="7">
        <f>'环工16-1分数统计'!H8*'环工16-1分数统计'!$H$3/120</f>
        <v>0.67500000000000004</v>
      </c>
      <c r="E3" s="7">
        <f>'环工16-1分数统计'!I8*'环工16-1分数统计'!$I$3/120</f>
        <v>1.4666666666666666</v>
      </c>
      <c r="F3" s="7">
        <f>'环工16-1分数统计'!J8*'环工16-1分数统计'!$J$3/120</f>
        <v>4.9000000000000004</v>
      </c>
      <c r="G3" s="7">
        <f>'环工16-1分数统计'!K8*'环工16-1分数统计'!$K$3/120</f>
        <v>3.4874999999999998</v>
      </c>
      <c r="H3" s="7">
        <f>'环工16-1分数统计'!L8*'环工16-1分数统计'!$L$3/120</f>
        <v>1.5</v>
      </c>
      <c r="I3" s="7">
        <f>'环工16-1分数统计'!M8*'环工16-1分数统计'!$M$3/120</f>
        <v>1.3333333333333333</v>
      </c>
      <c r="J3" s="7">
        <f>'环工16-1分数统计'!N8*'环工16-1分数统计'!$N$3/120</f>
        <v>3.4</v>
      </c>
      <c r="K3" s="7">
        <f>'环工16-1分数统计'!O8*'环工16-1分数统计'!$O$3/121</f>
        <v>0.68595041322314054</v>
      </c>
      <c r="L3" s="7">
        <f>'环工16-1分数统计'!P8*'环工16-1分数统计'!$P$3/120</f>
        <v>2</v>
      </c>
      <c r="M3" s="7">
        <f>'环工16-1分数统计'!Q8*'环工16-1分数统计'!$Q$3/120</f>
        <v>0.7</v>
      </c>
      <c r="N3" s="7">
        <f>'环工16-1分数统计'!R8*'环工16-1分数统计'!$R$3/120</f>
        <v>2.1</v>
      </c>
      <c r="O3" s="7">
        <f>'环工16-1分数统计'!S8*'环工16-1分数统计'!$S$3/120</f>
        <v>4.166666666666667</v>
      </c>
      <c r="P3" s="7">
        <f>'环工16-1分数统计'!T8*'环工16-1分数统计'!$T$3/120</f>
        <v>1.9583333333333333</v>
      </c>
      <c r="Q3" s="7">
        <f>'环工16-1分数统计'!U8*'环工16-1分数统计'!$U$3/120</f>
        <v>3.1333333333333333</v>
      </c>
      <c r="R3" s="7">
        <f>'环工16-1分数统计'!V8*'环工16-1分数统计'!$V$3/120</f>
        <v>2.4</v>
      </c>
      <c r="S3" s="7">
        <f>'环工16-1分数统计'!W8*'环工16-1分数统计'!$W$3/120</f>
        <v>3.36</v>
      </c>
      <c r="T3" s="7">
        <f>'环工16-1分数统计'!X8*'环工16-1分数统计'!$X$3/120</f>
        <v>0.75</v>
      </c>
      <c r="U3" s="7">
        <f>'环工16-1分数统计'!Y8*'环工16-1分数统计'!$Y$3/120</f>
        <v>1.5</v>
      </c>
      <c r="V3" s="7">
        <f>'环工16-1分数统计'!Z8*'环工16-1分数统计'!$Z$3/120</f>
        <v>2.375</v>
      </c>
      <c r="W3" s="7">
        <f>'环工16-1分数统计'!AA8*'环工16-1分数统计'!$AA$3/120</f>
        <v>2.4750000000000001</v>
      </c>
      <c r="X3" s="7">
        <f>'环工16-1分数统计'!AB8*'环工16-1分数统计'!$AB$3/120</f>
        <v>1.5333333333333334</v>
      </c>
      <c r="Y3" s="7">
        <f>'环工16-1分数统计'!AC8*'环工16-1分数统计'!$AC$3/120</f>
        <v>1.45</v>
      </c>
      <c r="Z3" s="7">
        <f>'环工16-1分数统计'!AD8*'环工16-1分数统计'!$AD$3/120</f>
        <v>1.4833333333333334</v>
      </c>
      <c r="AA3" s="7">
        <f>'环工16-1分数统计'!AE8*'环工16-1分数统计'!$AE$3/120</f>
        <v>1.7</v>
      </c>
      <c r="AB3" s="7">
        <f>'环工16-1分数统计'!AF8*'环工16-1分数统计'!$AF$3/120</f>
        <v>0.67500000000000004</v>
      </c>
      <c r="AC3" s="7">
        <f>'环工16-1分数统计'!AG8*'环工16-1分数统计'!$AG$3/120</f>
        <v>1.9166666666666667</v>
      </c>
      <c r="AD3" s="7">
        <f>'环工16-1分数统计'!AH8*'环工16-1分数统计'!$AH$3/120</f>
        <v>2.4500000000000002</v>
      </c>
      <c r="AE3" s="7">
        <f>'环工16-1分数统计'!AI8*'环工16-1分数统计'!$AI$3/120</f>
        <v>1.5166666666666666</v>
      </c>
      <c r="AF3" s="7">
        <f>'环工16-1分数统计'!AJ8*'环工16-1分数统计'!$AJ$3/120</f>
        <v>0.7583333333333333</v>
      </c>
      <c r="AG3" s="7">
        <f>'环工16-1分数统计'!AK8*'环工16-1分数统计'!$AK$3/120</f>
        <v>2.9</v>
      </c>
      <c r="AH3" s="7">
        <f>'环工16-1分数统计'!AL8*'环工16-1分数统计'!$AL$3/120</f>
        <v>1.5166666666666666</v>
      </c>
      <c r="AI3" s="7">
        <f>'环工16-1分数统计'!AM8*'环工16-1分数统计'!$AM$3/120</f>
        <v>1.175</v>
      </c>
      <c r="AJ3" s="7">
        <f>'环工16-1分数统计'!AN8*'环工16-1分数统计'!$AN$3/120</f>
        <v>2.4</v>
      </c>
      <c r="AK3" s="7">
        <f>'环工16-1分数统计'!AO8*'环工16-1分数统计'!$AO$3/120</f>
        <v>2.25</v>
      </c>
      <c r="AL3" s="7">
        <f>'环工16-1分数统计'!AP8*'环工16-1分数统计'!$AP$3/120</f>
        <v>1.1125</v>
      </c>
      <c r="AM3" s="7">
        <f>'环工16-1分数统计'!AQ8*'环工16-1分数统计'!$AQ$3/120</f>
        <v>2.4</v>
      </c>
      <c r="AN3" s="7">
        <f>'环工16-1分数统计'!AR8*'环工16-1分数统计'!$AR$3/120</f>
        <v>1.4833333333333334</v>
      </c>
      <c r="AO3" s="7">
        <f>'环工16-1分数统计'!AS8*'环工16-1分数统计'!$AS$3/120</f>
        <v>1.55</v>
      </c>
      <c r="AP3" s="7">
        <f>'环工16-1分数统计'!AT8*'环工16-1分数统计'!$AT$3/120</f>
        <v>1.5524999999999998</v>
      </c>
      <c r="AQ3" s="7">
        <f>'环工16-1分数统计'!AU8*'环工16-1分数统计'!$AU$3/120</f>
        <v>0.7416666666666667</v>
      </c>
      <c r="AR3" s="7">
        <f>'环工16-1分数统计'!AV8*'环工16-1分数统计'!$AV$3/120</f>
        <v>1.5166666666666666</v>
      </c>
      <c r="AS3" s="7">
        <f>'环工16-1分数统计'!AW8*'环工16-1分数统计'!$AW$3/120</f>
        <v>0.71666666666666667</v>
      </c>
      <c r="AT3" s="7">
        <f>'环工16-1分数统计'!AX8*'环工16-1分数统计'!$AX$3/120</f>
        <v>3.1666666666666665</v>
      </c>
      <c r="AU3" s="7">
        <f>'环工16-1分数统计'!AY8*'环工16-1分数统计'!$AY$3/120</f>
        <v>1.5666666666666667</v>
      </c>
      <c r="AV3" s="7">
        <f>'环工16-1分数统计'!AZ8*'环工16-1分数统计'!$AZ$3/120</f>
        <v>1.6166666666666667</v>
      </c>
      <c r="AW3" s="7">
        <f>'环工16-1分数统计'!BA8*'环工16-1分数统计'!$BA$3/120</f>
        <v>1.6166666666666667</v>
      </c>
      <c r="AX3" s="7">
        <f>'环工16-1分数统计'!BB8*'环工16-1分数统计'!$BB$3/120</f>
        <v>1.125</v>
      </c>
      <c r="AY3" s="7">
        <f>'环工16-1分数统计'!BC8*'环工16-1分数统计'!$BC$3/120</f>
        <v>2.4750000000000001</v>
      </c>
      <c r="AZ3" s="7">
        <f>'环工16-1分数统计'!BD8*'环工16-1分数统计'!$BD$3/120</f>
        <v>1.1125</v>
      </c>
      <c r="BA3" s="7">
        <f>'环工16-1分数统计'!BE8*'环工16-1分数统计'!$BE$3/120</f>
        <v>1.5833333333333333</v>
      </c>
      <c r="BB3" s="8">
        <f t="shared" ref="BB3:BB13" si="0">SUM(D3:BA3)</f>
        <v>93.427617079889771</v>
      </c>
      <c r="BC3" s="8">
        <f t="shared" ref="BC3:BC13" si="1">0.7*BB3</f>
        <v>65.399331955922833</v>
      </c>
      <c r="BD3" s="9">
        <v>99.388657246823598</v>
      </c>
      <c r="BE3" s="8">
        <v>117.401859207459</v>
      </c>
      <c r="BF3" s="10">
        <f t="shared" ref="BF3:BF13" si="2">SUM(BD3:BE3)</f>
        <v>216.7905164542826</v>
      </c>
      <c r="BG3" s="8">
        <f t="shared" ref="BG3:BG34" si="3">BF3/$BF$4*100</f>
        <v>107.59571514440526</v>
      </c>
      <c r="BH3" s="8">
        <f t="shared" ref="BH3:BH34" si="4">0.2*BG3</f>
        <v>21.519143028881054</v>
      </c>
      <c r="BI3" s="8">
        <f t="shared" ref="BI3:BI34" si="5">BH3+BC3</f>
        <v>86.918474984803879</v>
      </c>
    </row>
    <row r="4" spans="1:61">
      <c r="A4" s="7">
        <v>2</v>
      </c>
      <c r="B4" s="11" t="s">
        <v>135</v>
      </c>
      <c r="C4" s="11" t="s">
        <v>136</v>
      </c>
      <c r="D4" s="8">
        <f>'环工16-1分数统计'!H6*'环工16-1分数统计'!$H$3/120</f>
        <v>0.73333333333333328</v>
      </c>
      <c r="E4" s="8">
        <f>'环工16-1分数统计'!I6*'环工16-1分数统计'!$I$3/120</f>
        <v>1.5333333333333334</v>
      </c>
      <c r="F4" s="8">
        <f>'环工16-1分数统计'!J6*'环工16-1分数统计'!$J$3/120</f>
        <v>3.9</v>
      </c>
      <c r="G4" s="8">
        <f>'环工16-1分数统计'!K6*'环工16-1分数统计'!$K$3/120</f>
        <v>3.4125000000000001</v>
      </c>
      <c r="H4" s="8">
        <f>'环工16-1分数统计'!L6*'环工16-1分数统计'!$L$3/120</f>
        <v>1.4666666666666666</v>
      </c>
      <c r="I4" s="8">
        <f>'环工16-1分数统计'!M6*'环工16-1分数统计'!$M$3/120</f>
        <v>1.35</v>
      </c>
      <c r="J4" s="8">
        <f>'环工16-1分数统计'!N6*'环工16-1分数统计'!$N$3/120</f>
        <v>3.6799999999999997</v>
      </c>
      <c r="K4" s="8">
        <f>'环工16-1分数统计'!O6*'环工16-1分数统计'!$O$3/121</f>
        <v>0.66942148760330578</v>
      </c>
      <c r="L4" s="8">
        <f>'环工16-1分数统计'!P6*'环工16-1分数统计'!$P$3/120</f>
        <v>2</v>
      </c>
      <c r="M4" s="8">
        <f>'环工16-1分数统计'!Q6*'环工16-1分数统计'!$Q$3/120</f>
        <v>0.78333333333333333</v>
      </c>
      <c r="N4" s="8">
        <f>'环工16-1分数统计'!R6*'环工16-1分数统计'!$R$3/120</f>
        <v>2.15</v>
      </c>
      <c r="O4" s="8">
        <f>'环工16-1分数统计'!S6*'环工16-1分数统计'!$S$3/120</f>
        <v>3.75</v>
      </c>
      <c r="P4" s="8">
        <f>'环工16-1分数统计'!T6*'环工16-1分数统计'!$T$3/120</f>
        <v>2</v>
      </c>
      <c r="Q4" s="8">
        <f>'环工16-1分数统计'!U6*'环工16-1分数统计'!$U$3/120</f>
        <v>3.1333333333333333</v>
      </c>
      <c r="R4" s="8">
        <f>'环工16-1分数统计'!V6*'环工16-1分数统计'!$V$3/120</f>
        <v>2.15</v>
      </c>
      <c r="S4" s="8">
        <f>'环工16-1分数统计'!W6*'环工16-1分数统计'!$W$3/120</f>
        <v>3.5649999999999995</v>
      </c>
      <c r="T4" s="8">
        <f>'环工16-1分数统计'!X6*'环工16-1分数统计'!$X$3/120</f>
        <v>0.81666666666666665</v>
      </c>
      <c r="U4" s="8">
        <f>'环工16-1分数统计'!Y6*'环工16-1分数统计'!$Y$3/120</f>
        <v>1.5</v>
      </c>
      <c r="V4" s="8">
        <f>'环工16-1分数统计'!Z6*'环工16-1分数统计'!$Z$3/120</f>
        <v>2.0249999999999999</v>
      </c>
      <c r="W4" s="8">
        <f>'环工16-1分数统计'!AA6*'环工16-1分数统计'!$AA$3/120</f>
        <v>2.125</v>
      </c>
      <c r="X4" s="8">
        <f>'环工16-1分数统计'!AB6*'环工16-1分数统计'!$AB$3/120</f>
        <v>1.4666666666666666</v>
      </c>
      <c r="Y4" s="8">
        <f>'环工16-1分数统计'!AC6*'环工16-1分数统计'!$AC$3/120</f>
        <v>1.3666666666666667</v>
      </c>
      <c r="Z4" s="8">
        <f>'环工16-1分数统计'!AD6*'环工16-1分数统计'!$AD$3/120</f>
        <v>1.3333333333333333</v>
      </c>
      <c r="AA4" s="8">
        <f>'环工16-1分数统计'!AE6*'环工16-1分数统计'!$AE$3/120</f>
        <v>1.7824999999999998</v>
      </c>
      <c r="AB4" s="8">
        <f>'环工16-1分数统计'!AF6*'环工16-1分数统计'!$AF$3/120</f>
        <v>0.80833333333333335</v>
      </c>
      <c r="AC4" s="8">
        <f>'环工16-1分数统计'!AG6*'环工16-1分数统计'!$AG$3/120</f>
        <v>1.75</v>
      </c>
      <c r="AD4" s="8">
        <f>'环工16-1分数统计'!AH6*'环工16-1分数统计'!$AH$3/120</f>
        <v>2.35</v>
      </c>
      <c r="AE4" s="8">
        <f>'环工16-1分数统计'!AI6*'环工16-1分数统计'!$AI$3/120</f>
        <v>1.5166666666666666</v>
      </c>
      <c r="AF4" s="8">
        <f>'环工16-1分数统计'!AJ6*'环工16-1分数统计'!$AJ$3/120</f>
        <v>0.76666666666666672</v>
      </c>
      <c r="AG4" s="8">
        <f>'环工16-1分数统计'!AK6*'环工16-1分数统计'!$AK$3/120</f>
        <v>2.7666666666666666</v>
      </c>
      <c r="AH4" s="8">
        <f>'环工16-1分数统计'!AL6*'环工16-1分数统计'!$AL$3/120</f>
        <v>1.5333333333333334</v>
      </c>
      <c r="AI4" s="8">
        <f>'环工16-1分数统计'!AM6*'环工16-1分数统计'!$AM$3/120</f>
        <v>1.125</v>
      </c>
      <c r="AJ4" s="8">
        <f>'环工16-1分数统计'!AN6*'环工16-1分数统计'!$AN$3/120</f>
        <v>2.25</v>
      </c>
      <c r="AK4" s="8">
        <f>'环工16-1分数统计'!AO6*'环工16-1分数统计'!$AO$3/120</f>
        <v>1.95</v>
      </c>
      <c r="AL4" s="8">
        <f>'环工16-1分数统计'!AP6*'环工16-1分数统计'!$AP$3/120</f>
        <v>1.1125</v>
      </c>
      <c r="AM4" s="8">
        <f>'环工16-1分数统计'!AQ6*'环工16-1分数统计'!$AQ$3/120</f>
        <v>2.4</v>
      </c>
      <c r="AN4" s="8">
        <f>'环工16-1分数统计'!AR6*'环工16-1分数统计'!$AR$3/120</f>
        <v>1.5166666666666666</v>
      </c>
      <c r="AO4" s="8">
        <f>'环工16-1分数统计'!AS6*'环工16-1分数统计'!$AS$3/120</f>
        <v>1.5333333333333334</v>
      </c>
      <c r="AP4" s="8">
        <f>'环工16-1分数统计'!AT6*'环工16-1分数统计'!$AT$3/120</f>
        <v>1.7249999999999999</v>
      </c>
      <c r="AQ4" s="8">
        <f>'环工16-1分数统计'!AU6*'环工16-1分数统计'!$AU$3/120</f>
        <v>0.77500000000000002</v>
      </c>
      <c r="AR4" s="8">
        <f>'环工16-1分数统计'!AV6*'环工16-1分数统计'!$AV$3/120</f>
        <v>1.55</v>
      </c>
      <c r="AS4" s="8">
        <f>'环工16-1分数统计'!AW6*'环工16-1分数统计'!$AW$3/120</f>
        <v>0.76666666666666672</v>
      </c>
      <c r="AT4" s="8">
        <f>'环工16-1分数统计'!AX6*'环工16-1分数统计'!$AX$3/120</f>
        <v>3.2333333333333334</v>
      </c>
      <c r="AU4" s="8">
        <f>'环工16-1分数统计'!AY6*'环工16-1分数统计'!$AY$3/120</f>
        <v>1.5833333333333333</v>
      </c>
      <c r="AV4" s="8">
        <f>'环工16-1分数统计'!AZ6*'环工16-1分数统计'!$AZ$3/120</f>
        <v>1.6333333333333333</v>
      </c>
      <c r="AW4" s="8">
        <f>'环工16-1分数统计'!BA6*'环工16-1分数统计'!$BA$3/120</f>
        <v>1.6333333333333333</v>
      </c>
      <c r="AX4" s="8">
        <f>'环工16-1分数统计'!BB6*'环工16-1分数统计'!$BB$3/120</f>
        <v>1.125</v>
      </c>
      <c r="AY4" s="8">
        <f>'环工16-1分数统计'!BC6*'环工16-1分数统计'!$BC$3/120</f>
        <v>2.4750000000000001</v>
      </c>
      <c r="AZ4" s="8">
        <f>'环工16-1分数统计'!BD6*'环工16-1分数统计'!$BD$3/120</f>
        <v>1.1625000000000001</v>
      </c>
      <c r="BA4" s="8">
        <f>'环工16-1分数统计'!BE6*'环工16-1分数统计'!$BE$3/120</f>
        <v>1.4833333333333334</v>
      </c>
      <c r="BB4" s="8">
        <f t="shared" si="0"/>
        <v>91.217754820936634</v>
      </c>
      <c r="BC4" s="8">
        <f t="shared" si="1"/>
        <v>63.852428374655638</v>
      </c>
      <c r="BD4" s="12">
        <v>99.193317312830203</v>
      </c>
      <c r="BE4" s="8">
        <v>102.292881429681</v>
      </c>
      <c r="BF4" s="8">
        <f t="shared" si="2"/>
        <v>201.48619874251119</v>
      </c>
      <c r="BG4" s="8">
        <f t="shared" si="3"/>
        <v>100</v>
      </c>
      <c r="BH4" s="8">
        <f t="shared" si="4"/>
        <v>20</v>
      </c>
      <c r="BI4" s="8">
        <f t="shared" si="5"/>
        <v>83.852428374655631</v>
      </c>
    </row>
    <row r="5" spans="1:61">
      <c r="A5" s="7">
        <v>3</v>
      </c>
      <c r="B5" s="11" t="s">
        <v>137</v>
      </c>
      <c r="C5" s="13" t="s">
        <v>138</v>
      </c>
      <c r="D5" s="8">
        <f>'环工16-1分数统计'!H18*'环工16-1分数统计'!$H$3/120</f>
        <v>0.75</v>
      </c>
      <c r="E5" s="8">
        <f>'环工16-1分数统计'!I18*'环工16-1分数统计'!$I$3/120</f>
        <v>1.5666666666666667</v>
      </c>
      <c r="F5" s="8">
        <f>'环工16-1分数统计'!J18*'环工16-1分数统计'!$J$3/120</f>
        <v>4.9000000000000004</v>
      </c>
      <c r="G5" s="8">
        <f>'环工16-1分数统计'!K18*'环工16-1分数统计'!$K$3/120</f>
        <v>3.4874999999999998</v>
      </c>
      <c r="H5" s="8">
        <f>'环工16-1分数统计'!L18*'环工16-1分数统计'!$L$3/120</f>
        <v>1.4666666666666666</v>
      </c>
      <c r="I5" s="8">
        <f>'环工16-1分数统计'!M18*'环工16-1分数统计'!$M$3/120</f>
        <v>1.4333333333333333</v>
      </c>
      <c r="J5" s="8">
        <f>'环工16-1分数统计'!N18*'环工16-1分数统计'!$N$3/120</f>
        <v>3.1533333333333338</v>
      </c>
      <c r="K5" s="8">
        <f>'环工16-1分数统计'!O18*'环工16-1分数统计'!$O$3/121</f>
        <v>0.65289256198347112</v>
      </c>
      <c r="L5" s="8">
        <f>'环工16-1分数统计'!P18*'环工16-1分数统计'!$P$3/120</f>
        <v>1.875</v>
      </c>
      <c r="M5" s="8">
        <f>'环工16-1分数统计'!Q18*'环工16-1分数统计'!$Q$3/120</f>
        <v>0.68333333333333335</v>
      </c>
      <c r="N5" s="8">
        <f>'环工16-1分数统计'!R18*'环工16-1分数统计'!$R$3/120</f>
        <v>2.0750000000000002</v>
      </c>
      <c r="O5" s="8">
        <f>'环工16-1分数统计'!S18*'环工16-1分数统计'!$S$3/120</f>
        <v>3.875</v>
      </c>
      <c r="P5" s="8">
        <f>'环工16-1分数统计'!T18*'环工16-1分数统计'!$T$3/120</f>
        <v>1.875</v>
      </c>
      <c r="Q5" s="8">
        <f>'环工16-1分数统计'!U18*'环工16-1分数统计'!$U$3/120</f>
        <v>3.0333333333333332</v>
      </c>
      <c r="R5" s="8">
        <f>'环工16-1分数统计'!V18*'环工16-1分数统计'!$V$3/120</f>
        <v>2.3250000000000002</v>
      </c>
      <c r="S5" s="8">
        <f>'环工16-1分数统计'!W18*'环工16-1分数统计'!$W$3/120</f>
        <v>3.19</v>
      </c>
      <c r="T5" s="8">
        <f>'环工16-1分数统计'!X18*'环工16-1分数统计'!$X$3/120</f>
        <v>0.77500000000000002</v>
      </c>
      <c r="U5" s="8">
        <f>'环工16-1分数统计'!Y18*'环工16-1分数统计'!$Y$3/120</f>
        <v>1.5</v>
      </c>
      <c r="V5" s="8">
        <f>'环工16-1分数统计'!Z18*'环工16-1分数统计'!$Z$3/120</f>
        <v>2.15</v>
      </c>
      <c r="W5" s="8">
        <f>'环工16-1分数统计'!AA18*'环工16-1分数统计'!$AA$3/120</f>
        <v>2.2749999999999999</v>
      </c>
      <c r="X5" s="8">
        <f>'环工16-1分数统计'!AB18*'环工16-1分数统计'!$AB$3/120</f>
        <v>1.4333333333333333</v>
      </c>
      <c r="Y5" s="8">
        <f>'环工16-1分数统计'!AC18*'环工16-1分数统计'!$AC$3/120</f>
        <v>1.4166666666666667</v>
      </c>
      <c r="Z5" s="8">
        <f>'环工16-1分数统计'!AD18*'环工16-1分数统计'!$AD$3/120</f>
        <v>1.45</v>
      </c>
      <c r="AA5" s="8">
        <f>'环工16-1分数统计'!AE18*'环工16-1分数统计'!$AE$3/120</f>
        <v>1.7233333333333334</v>
      </c>
      <c r="AB5" s="8">
        <f>'环工16-1分数统计'!AF18*'环工16-1分数统计'!$AF$3/120</f>
        <v>0.77500000000000002</v>
      </c>
      <c r="AC5" s="8">
        <f>'环工16-1分数统计'!AG18*'环工16-1分数统计'!$AG$3/120</f>
        <v>1.625</v>
      </c>
      <c r="AD5" s="8">
        <f>'环工16-1分数统计'!AH18*'环工16-1分数统计'!$AH$3/120</f>
        <v>2.15</v>
      </c>
      <c r="AE5" s="8">
        <f>'环工16-1分数统计'!AI18*'环工16-1分数统计'!$AI$3/120</f>
        <v>1.5</v>
      </c>
      <c r="AF5" s="8">
        <f>'环工16-1分数统计'!AJ18*'环工16-1分数统计'!$AJ$3/120</f>
        <v>0.75</v>
      </c>
      <c r="AG5" s="8">
        <f>'环工16-1分数统计'!AK18*'环工16-1分数统计'!$AK$3/120</f>
        <v>2.4666666666666668</v>
      </c>
      <c r="AH5" s="8">
        <f>'环工16-1分数统计'!AL18*'环工16-1分数统计'!$AL$3/120</f>
        <v>1.4166666666666667</v>
      </c>
      <c r="AI5" s="8">
        <f>'环工16-1分数统计'!AM18*'环工16-1分数统计'!$AM$3/120</f>
        <v>1.0249999999999999</v>
      </c>
      <c r="AJ5" s="8">
        <f>'环工16-1分数统计'!AN18*'环工16-1分数统计'!$AN$3/120</f>
        <v>2.0249999999999999</v>
      </c>
      <c r="AK5" s="8">
        <f>'环工16-1分数统计'!AO18*'环工16-1分数统计'!$AO$3/120</f>
        <v>2</v>
      </c>
      <c r="AL5" s="8">
        <f>'环工16-1分数统计'!AP18*'环工16-1分数统计'!$AP$3/120</f>
        <v>1.1125</v>
      </c>
      <c r="AM5" s="8">
        <f>'环工16-1分数统计'!AQ18*'环工16-1分数统计'!$AQ$3/120</f>
        <v>2.15</v>
      </c>
      <c r="AN5" s="8">
        <f>'环工16-1分数统计'!AR18*'环工16-1分数统计'!$AR$3/120</f>
        <v>1.4166666666666667</v>
      </c>
      <c r="AO5" s="8">
        <f>'环工16-1分数统计'!AS18*'环工16-1分数统计'!$AS$3/120</f>
        <v>1.55</v>
      </c>
      <c r="AP5" s="8">
        <f>'环工16-1分数统计'!AT18*'环工16-1分数统计'!$AT$3/120</f>
        <v>1.6500000000000001</v>
      </c>
      <c r="AQ5" s="8">
        <f>'环工16-1分数统计'!AU18*'环工16-1分数统计'!$AU$3/120</f>
        <v>0.68333333333333335</v>
      </c>
      <c r="AR5" s="8">
        <f>'环工16-1分数统计'!AV18*'环工16-1分数统计'!$AV$3/120</f>
        <v>1.5166666666666666</v>
      </c>
      <c r="AS5" s="8">
        <f>'环工16-1分数统计'!AW18*'环工16-1分数统计'!$AW$3/120</f>
        <v>0.7</v>
      </c>
      <c r="AT5" s="8">
        <f>'环工16-1分数统计'!AX18*'环工16-1分数统计'!$AX$3/120</f>
        <v>2.6333333333333333</v>
      </c>
      <c r="AU5" s="8">
        <f>'环工16-1分数统计'!AY18*'环工16-1分数统计'!$AY$3/120</f>
        <v>1.3833333333333333</v>
      </c>
      <c r="AV5" s="8">
        <f>'环工16-1分数统计'!AZ18*'环工16-1分数统计'!$AZ$3/120</f>
        <v>1.5333333333333334</v>
      </c>
      <c r="AW5" s="8">
        <f>'环工16-1分数统计'!BA18*'环工16-1分数统计'!$BA$3/120</f>
        <v>1.45</v>
      </c>
      <c r="AX5" s="8">
        <f>'环工16-1分数统计'!BB18*'环工16-1分数统计'!$BB$3/120</f>
        <v>1.125</v>
      </c>
      <c r="AY5" s="8">
        <f>'环工16-1分数统计'!BC18*'环工16-1分数统计'!$BC$3/120</f>
        <v>2.375</v>
      </c>
      <c r="AZ5" s="8">
        <f>'环工16-1分数统计'!BD18*'环工16-1分数统计'!$BD$3/120</f>
        <v>1.1499999999999999</v>
      </c>
      <c r="BA5" s="8">
        <f>'环工16-1分数统计'!BE18*'环工16-1分数统计'!$BE$3/120</f>
        <v>1.4666666666666666</v>
      </c>
      <c r="BB5" s="8">
        <f t="shared" si="0"/>
        <v>88.694559228650164</v>
      </c>
      <c r="BC5" s="8">
        <f t="shared" si="1"/>
        <v>62.086191460055112</v>
      </c>
      <c r="BD5" s="12">
        <v>98.439922373336202</v>
      </c>
      <c r="BE5" s="8">
        <v>105.295693550894</v>
      </c>
      <c r="BF5" s="8">
        <f t="shared" si="2"/>
        <v>203.73561592423022</v>
      </c>
      <c r="BG5" s="8">
        <f t="shared" si="3"/>
        <v>101.11641253632149</v>
      </c>
      <c r="BH5" s="8">
        <f t="shared" si="4"/>
        <v>20.223282507264301</v>
      </c>
      <c r="BI5" s="8">
        <f t="shared" si="5"/>
        <v>82.309473967319406</v>
      </c>
    </row>
    <row r="6" spans="1:61">
      <c r="A6" s="7">
        <v>4</v>
      </c>
      <c r="B6" s="11" t="s">
        <v>139</v>
      </c>
      <c r="C6" s="13" t="s">
        <v>140</v>
      </c>
      <c r="D6" s="8">
        <f>'环工16-1分数统计'!H19*'环工16-1分数统计'!$H$3/120</f>
        <v>0.69166666666666665</v>
      </c>
      <c r="E6" s="8">
        <f>'环工16-1分数统计'!I19*'环工16-1分数统计'!$I$3/120</f>
        <v>1.5666666666666667</v>
      </c>
      <c r="F6" s="8">
        <f>'环工16-1分数统计'!J19*'环工16-1分数统计'!$J$3/120</f>
        <v>4.55</v>
      </c>
      <c r="G6" s="8">
        <f>'环工16-1分数统计'!K19*'环工16-1分数统计'!$K$3/120</f>
        <v>3.375</v>
      </c>
      <c r="H6" s="8">
        <f>'环工16-1分数统计'!L19*'环工16-1分数统计'!$L$3/120</f>
        <v>1.4833333333333334</v>
      </c>
      <c r="I6" s="8">
        <f>'环工16-1分数统计'!M19*'环工16-1分数统计'!$M$3/120</f>
        <v>1.3</v>
      </c>
      <c r="J6" s="8">
        <f>'环工16-1分数统计'!N19*'环工16-1分数统计'!$N$3/120</f>
        <v>2.75</v>
      </c>
      <c r="K6" s="8">
        <f>'环工16-1分数统计'!O19*'环工16-1分数统计'!$O$3/121</f>
        <v>0.77685950413223137</v>
      </c>
      <c r="L6" s="8">
        <f>'环工16-1分数统计'!P19*'环工16-1分数统计'!$P$3/120</f>
        <v>1.7708333333333333</v>
      </c>
      <c r="M6" s="8">
        <f>'环工16-1分数统计'!Q19*'环工16-1分数统计'!$Q$3/120</f>
        <v>0.67500000000000004</v>
      </c>
      <c r="N6" s="8">
        <f>'环工16-1分数统计'!R19*'环工16-1分数统计'!$R$3/120</f>
        <v>1.7</v>
      </c>
      <c r="O6" s="8">
        <f>'环工16-1分数统计'!S19*'环工16-1分数统计'!$S$3/120</f>
        <v>4.166666666666667</v>
      </c>
      <c r="P6" s="8">
        <f>'环工16-1分数统计'!T19*'环工16-1分数统计'!$T$3/120</f>
        <v>1.7916666666666667</v>
      </c>
      <c r="Q6" s="8">
        <f>'环工16-1分数统计'!U19*'环工16-1分数统计'!$U$3/120</f>
        <v>2.7666666666666666</v>
      </c>
      <c r="R6" s="8">
        <f>'环工16-1分数统计'!V19*'环工16-1分数统计'!$V$3/120</f>
        <v>2.15</v>
      </c>
      <c r="S6" s="8">
        <f>'环工16-1分数统计'!W19*'环工16-1分数统计'!$W$3/120</f>
        <v>3.1166666666666671</v>
      </c>
      <c r="T6" s="8">
        <f>'环工16-1分数统计'!X19*'环工16-1分数统计'!$X$3/120</f>
        <v>0.78333333333333333</v>
      </c>
      <c r="U6" s="8">
        <f>'环工16-1分数统计'!Y19*'环工16-1分数统计'!$Y$3/120</f>
        <v>1.6</v>
      </c>
      <c r="V6" s="8">
        <f>'环工16-1分数统计'!Z19*'环工16-1分数统计'!$Z$3/120</f>
        <v>1.8</v>
      </c>
      <c r="W6" s="8">
        <f>'环工16-1分数统计'!AA19*'环工16-1分数统计'!$AA$3/120</f>
        <v>2.2999999999999998</v>
      </c>
      <c r="X6" s="8">
        <f>'环工16-1分数统计'!AB19*'环工16-1分数统计'!$AB$3/120</f>
        <v>1.3</v>
      </c>
      <c r="Y6" s="8">
        <f>'环工16-1分数统计'!AC19*'环工16-1分数统计'!$AC$3/120</f>
        <v>1.4666666666666666</v>
      </c>
      <c r="Z6" s="8">
        <f>'环工16-1分数统计'!AD19*'环工16-1分数统计'!$AD$3/120</f>
        <v>1.45</v>
      </c>
      <c r="AA6" s="8">
        <f>'环工16-1分数统计'!AE19*'环工16-1分数统计'!$AE$3/120</f>
        <v>1.4666666666666666</v>
      </c>
      <c r="AB6" s="8">
        <f>'环工16-1分数统计'!AF19*'环工16-1分数统计'!$AF$3/120</f>
        <v>0.79166666666666663</v>
      </c>
      <c r="AC6" s="8">
        <f>'环工16-1分数统计'!AG19*'环工16-1分数统计'!$AG$3/120</f>
        <v>1.7916666666666667</v>
      </c>
      <c r="AD6" s="8">
        <f>'环工16-1分数统计'!AH19*'环工16-1分数统计'!$AH$3/120</f>
        <v>2.35</v>
      </c>
      <c r="AE6" s="8">
        <f>'环工16-1分数统计'!AI19*'环工16-1分数统计'!$AI$3/120</f>
        <v>1.4833333333333334</v>
      </c>
      <c r="AF6" s="8">
        <f>'环工16-1分数统计'!AJ19*'环工16-1分数统计'!$AJ$3/120</f>
        <v>0.76666666666666672</v>
      </c>
      <c r="AG6" s="8">
        <f>'环工16-1分数统计'!AK19*'环工16-1分数统计'!$AK$3/120</f>
        <v>2.4</v>
      </c>
      <c r="AH6" s="8">
        <f>'环工16-1分数统计'!AL19*'环工16-1分数统计'!$AL$3/120</f>
        <v>1.4666666666666666</v>
      </c>
      <c r="AI6" s="8">
        <f>'环工16-1分数统计'!AM19*'环工16-1分数统计'!$AM$3/120</f>
        <v>0.92500000000000004</v>
      </c>
      <c r="AJ6" s="8">
        <f>'环工16-1分数统计'!AN19*'环工16-1分数统计'!$AN$3/120</f>
        <v>2.15</v>
      </c>
      <c r="AK6" s="8">
        <f>'环工16-1分数统计'!AO19*'环工16-1分数统计'!$AO$3/120</f>
        <v>2.1749999999999998</v>
      </c>
      <c r="AL6" s="8">
        <f>'环工16-1分数统计'!AP19*'环工16-1分数统计'!$AP$3/120</f>
        <v>1.1125</v>
      </c>
      <c r="AM6" s="8">
        <f>'环工16-1分数统计'!AQ19*'环工16-1分数统计'!$AQ$3/120</f>
        <v>2.25</v>
      </c>
      <c r="AN6" s="8">
        <f>'环工16-1分数统计'!AR19*'环工16-1分数统计'!$AR$3/120</f>
        <v>1.4666666666666666</v>
      </c>
      <c r="AO6" s="8">
        <f>'环工16-1分数统计'!AS19*'环工16-1分数统计'!$AS$3/120</f>
        <v>1.4166666666666667</v>
      </c>
      <c r="AP6" s="8">
        <f>'环工16-1分数统计'!AT19*'环工16-1分数统计'!$AT$3/120</f>
        <v>1.3383333333333336</v>
      </c>
      <c r="AQ6" s="8">
        <f>'环工16-1分数统计'!AU19*'环工16-1分数统计'!$AU$3/120</f>
        <v>0.78333333333333333</v>
      </c>
      <c r="AR6" s="8">
        <f>'环工16-1分数统计'!AV19*'环工16-1分数统计'!$AV$3/120</f>
        <v>1.4666666666666666</v>
      </c>
      <c r="AS6" s="8">
        <f>'环工16-1分数统计'!AW19*'环工16-1分数统计'!$AW$3/120</f>
        <v>0.67500000000000004</v>
      </c>
      <c r="AT6" s="8">
        <f>'环工16-1分数统计'!AX19*'环工16-1分数统计'!$AX$3/120</f>
        <v>2.7333333333333334</v>
      </c>
      <c r="AU6" s="8">
        <f>'环工16-1分数统计'!AY19*'环工16-1分数统计'!$AY$3/120</f>
        <v>1.5</v>
      </c>
      <c r="AV6" s="8">
        <f>'环工16-1分数统计'!AZ19*'环工16-1分数统计'!$AZ$3/120</f>
        <v>1.5</v>
      </c>
      <c r="AW6" s="8">
        <f>'环工16-1分数统计'!BA19*'环工16-1分数统计'!$BA$3/120</f>
        <v>1.4833333333333334</v>
      </c>
      <c r="AX6" s="8">
        <f>'环工16-1分数统计'!BB19*'环工16-1分数统计'!$BB$3/120</f>
        <v>1.1000000000000001</v>
      </c>
      <c r="AY6" s="8">
        <f>'环工16-1分数统计'!BC19*'环工16-1分数统计'!$BC$3/120</f>
        <v>2.2000000000000002</v>
      </c>
      <c r="AZ6" s="8">
        <f>'环工16-1分数统计'!BD19*'环工16-1分数统计'!$BD$3/120</f>
        <v>1.1000000000000001</v>
      </c>
      <c r="BA6" s="8">
        <f>'环工16-1分数统计'!BE19*'环工16-1分数统计'!$BE$3/120</f>
        <v>1.4</v>
      </c>
      <c r="BB6" s="8">
        <f t="shared" si="0"/>
        <v>86.623526170798897</v>
      </c>
      <c r="BC6" s="8">
        <f t="shared" si="1"/>
        <v>60.636468319559221</v>
      </c>
      <c r="BD6" s="12">
        <v>95.244703418440693</v>
      </c>
      <c r="BE6" s="8">
        <v>109.451422843823</v>
      </c>
      <c r="BF6" s="8">
        <f t="shared" si="2"/>
        <v>204.6961262622637</v>
      </c>
      <c r="BG6" s="8">
        <f t="shared" si="3"/>
        <v>101.59312525611475</v>
      </c>
      <c r="BH6" s="8">
        <f t="shared" si="4"/>
        <v>20.318625051222952</v>
      </c>
      <c r="BI6" s="8">
        <f t="shared" si="5"/>
        <v>80.95509337078218</v>
      </c>
    </row>
    <row r="7" spans="1:61">
      <c r="A7" s="7">
        <v>5</v>
      </c>
      <c r="B7" s="11" t="s">
        <v>141</v>
      </c>
      <c r="C7" s="13" t="s">
        <v>142</v>
      </c>
      <c r="D7" s="8">
        <f>'环工16-1分数统计'!H23*'环工16-1分数统计'!$H$3/120</f>
        <v>0.72499999999999998</v>
      </c>
      <c r="E7" s="8">
        <f>'环工16-1分数统计'!I23*'环工16-1分数统计'!$I$3/120</f>
        <v>1.5333333333333334</v>
      </c>
      <c r="F7" s="8">
        <f>'环工16-1分数统计'!J23*'环工16-1分数统计'!$J$3/120</f>
        <v>4.3</v>
      </c>
      <c r="G7" s="8">
        <f>'环工16-1分数统计'!K23*'环工16-1分数统计'!$K$3/120</f>
        <v>3.2625000000000002</v>
      </c>
      <c r="H7" s="8">
        <f>'环工16-1分数统计'!L23*'环工16-1分数统计'!$L$3/120</f>
        <v>1.45</v>
      </c>
      <c r="I7" s="8">
        <f>'环工16-1分数统计'!M23*'环工16-1分数统计'!$M$3/120</f>
        <v>1.5166666666666666</v>
      </c>
      <c r="J7" s="8">
        <f>'环工16-1分数统计'!N23*'环工16-1分数统计'!$N$3/120</f>
        <v>2.97</v>
      </c>
      <c r="K7" s="8">
        <f>'环工16-1分数统计'!O23*'环工16-1分数统计'!$O$3/121</f>
        <v>0.68595041322314054</v>
      </c>
      <c r="L7" s="8">
        <f>'环工16-1分数统计'!P23*'环工16-1分数统计'!$P$3/120</f>
        <v>1.25</v>
      </c>
      <c r="M7" s="8">
        <f>'环工16-1分数统计'!Q23*'环工16-1分数统计'!$Q$3/120</f>
        <v>0.76666666666666672</v>
      </c>
      <c r="N7" s="8">
        <f>'环工16-1分数统计'!R23*'环工16-1分数统计'!$R$3/120</f>
        <v>1.85</v>
      </c>
      <c r="O7" s="8">
        <f>'环工16-1分数统计'!S23*'环工16-1分数统计'!$S$3/120</f>
        <v>4</v>
      </c>
      <c r="P7" s="8">
        <f>'环工16-1分数统计'!T23*'环工16-1分数统计'!$T$3/120</f>
        <v>1.7291666666666667</v>
      </c>
      <c r="Q7" s="8">
        <f>'环工16-1分数统计'!U23*'环工16-1分数统计'!$U$3/120</f>
        <v>2.8333333333333335</v>
      </c>
      <c r="R7" s="8">
        <f>'环工16-1分数统计'!V23*'环工16-1分数统计'!$V$3/120</f>
        <v>2.2749999999999999</v>
      </c>
      <c r="S7" s="8">
        <f>'环工16-1分数统计'!W23*'环工16-1分数统计'!$W$3/120</f>
        <v>3.3000000000000003</v>
      </c>
      <c r="T7" s="8">
        <f>'环工16-1分数统计'!X23*'环工16-1分数统计'!$X$3/120</f>
        <v>0.75</v>
      </c>
      <c r="U7" s="8">
        <f>'环工16-1分数统计'!Y23*'环工16-1分数统计'!$Y$3/120</f>
        <v>1.5333333333333334</v>
      </c>
      <c r="V7" s="8">
        <f>'环工16-1分数统计'!Z23*'环工16-1分数统计'!$Z$3/120</f>
        <v>2.2749999999999999</v>
      </c>
      <c r="W7" s="8">
        <f>'环工16-1分数统计'!AA23*'环工16-1分数统计'!$AA$3/120</f>
        <v>2.3250000000000002</v>
      </c>
      <c r="X7" s="8">
        <f>'环工16-1分数统计'!AB23*'环工16-1分数统计'!$AB$3/120</f>
        <v>1.3333333333333333</v>
      </c>
      <c r="Y7" s="8">
        <f>'环工16-1分数统计'!AC23*'环工16-1分数统计'!$AC$3/120</f>
        <v>1.4833333333333334</v>
      </c>
      <c r="Z7" s="8">
        <f>'环工16-1分数统计'!AD23*'环工16-1分数统计'!$AD$3/120</f>
        <v>1.4</v>
      </c>
      <c r="AA7" s="8">
        <f>'环工16-1分数统计'!AE23*'环工16-1分数统计'!$AE$3/120</f>
        <v>1.7050000000000003</v>
      </c>
      <c r="AB7" s="8">
        <f>'环工16-1分数统计'!AF23*'环工16-1分数统计'!$AF$3/120</f>
        <v>0.7416666666666667</v>
      </c>
      <c r="AC7" s="8">
        <f>'环工16-1分数统计'!AG23*'环工16-1分数统计'!$AG$3/120</f>
        <v>1.7291666666666667</v>
      </c>
      <c r="AD7" s="8">
        <f>'环工16-1分数统计'!AH23*'环工16-1分数统计'!$AH$3/120</f>
        <v>2.1749999999999998</v>
      </c>
      <c r="AE7" s="8">
        <f>'环工16-1分数统计'!AI23*'环工16-1分数统计'!$AI$3/120</f>
        <v>1.5333333333333334</v>
      </c>
      <c r="AF7" s="8">
        <f>'环工16-1分数统计'!AJ23*'环工16-1分数统计'!$AJ$3/120</f>
        <v>0.7416666666666667</v>
      </c>
      <c r="AG7" s="8">
        <f>'环工16-1分数统计'!AK23*'环工16-1分数统计'!$AK$3/120</f>
        <v>3</v>
      </c>
      <c r="AH7" s="8">
        <f>'环工16-1分数统计'!AL23*'环工16-1分数统计'!$AL$3/120</f>
        <v>1.5</v>
      </c>
      <c r="AI7" s="8">
        <f>'环工16-1分数统计'!AM23*'环工16-1分数统计'!$AM$3/120</f>
        <v>1.0874999999999999</v>
      </c>
      <c r="AJ7" s="8">
        <f>'环工16-1分数统计'!AN23*'环工16-1分数统计'!$AN$3/120</f>
        <v>2.25</v>
      </c>
      <c r="AK7" s="8">
        <f>'环工16-1分数统计'!AO23*'环工16-1分数统计'!$AO$3/120</f>
        <v>2.1749999999999998</v>
      </c>
      <c r="AL7" s="8">
        <f>'环工16-1分数统计'!AP23*'环工16-1分数统计'!$AP$3/120</f>
        <v>1.0874999999999999</v>
      </c>
      <c r="AM7" s="8">
        <f>'环工16-1分数统计'!AQ23*'环工16-1分数统计'!$AQ$3/120</f>
        <v>2.4500000000000002</v>
      </c>
      <c r="AN7" s="8">
        <f>'环工16-1分数统计'!AR23*'环工16-1分数统计'!$AR$3/120</f>
        <v>1.4333333333333333</v>
      </c>
      <c r="AO7" s="8">
        <f>'环工16-1分数统计'!AS23*'环工16-1分数统计'!$AS$3/120</f>
        <v>1.55</v>
      </c>
      <c r="AP7" s="8">
        <f>'环工16-1分数统计'!AT23*'环工16-1分数统计'!$AT$3/120</f>
        <v>1.5766666666666669</v>
      </c>
      <c r="AQ7" s="8">
        <f>'环工16-1分数统计'!AU23*'环工16-1分数统计'!$AU$3/120</f>
        <v>0.76666666666666672</v>
      </c>
      <c r="AR7" s="8">
        <f>'环工16-1分数统计'!AV23*'环工16-1分数统计'!$AV$3/120</f>
        <v>1.4</v>
      </c>
      <c r="AS7" s="8">
        <f>'环工16-1分数统计'!AW23*'环工16-1分数统计'!$AW$3/120</f>
        <v>0.70833333333333337</v>
      </c>
      <c r="AT7" s="8">
        <f>'环工16-1分数统计'!AX23*'环工16-1分数统计'!$AX$3/120</f>
        <v>2.9666666666666668</v>
      </c>
      <c r="AU7" s="8">
        <f>'环工16-1分数统计'!AY23*'环工16-1分数统计'!$AY$3/120</f>
        <v>1.4666666666666666</v>
      </c>
      <c r="AV7" s="8">
        <f>'环工16-1分数统计'!AZ23*'环工16-1分数统计'!$AZ$3/120</f>
        <v>1.6166666666666667</v>
      </c>
      <c r="AW7" s="8">
        <f>'环工16-1分数统计'!BA23*'环工16-1分数统计'!$BA$3/120</f>
        <v>1.65</v>
      </c>
      <c r="AX7" s="8">
        <f>'环工16-1分数统计'!BB23*'环工16-1分数统计'!$BB$3/120</f>
        <v>1.1000000000000001</v>
      </c>
      <c r="AY7" s="8">
        <f>'环工16-1分数统计'!BC23*'环工16-1分数统计'!$BC$3/120</f>
        <v>2.35</v>
      </c>
      <c r="AZ7" s="8">
        <f>'环工16-1分数统计'!BD23*'环工16-1分数统计'!$BD$3/120</f>
        <v>1.1000000000000001</v>
      </c>
      <c r="BA7" s="8">
        <f>'环工16-1分数统计'!BE23*'环工16-1分数统计'!$BE$3/120</f>
        <v>1.5166666666666666</v>
      </c>
      <c r="BB7" s="8">
        <f t="shared" si="0"/>
        <v>88.925117079889787</v>
      </c>
      <c r="BC7" s="8">
        <f t="shared" si="1"/>
        <v>62.247581955922847</v>
      </c>
      <c r="BD7" s="12">
        <v>91.869901471245996</v>
      </c>
      <c r="BE7" s="8">
        <v>95.065148096347997</v>
      </c>
      <c r="BF7" s="8">
        <f t="shared" si="2"/>
        <v>186.93504956759398</v>
      </c>
      <c r="BG7" s="8">
        <f t="shared" si="3"/>
        <v>92.778091370162372</v>
      </c>
      <c r="BH7" s="8">
        <f t="shared" si="4"/>
        <v>18.555618274032476</v>
      </c>
      <c r="BI7" s="8">
        <f t="shared" si="5"/>
        <v>80.803200229955323</v>
      </c>
    </row>
    <row r="8" spans="1:61">
      <c r="A8" s="7">
        <v>6</v>
      </c>
      <c r="B8" s="11" t="s">
        <v>143</v>
      </c>
      <c r="C8" s="11" t="s">
        <v>144</v>
      </c>
      <c r="D8" s="8">
        <f>'环工16-1分数统计'!H5*'环工16-1分数统计'!$H$3/120</f>
        <v>0.70833333333333337</v>
      </c>
      <c r="E8" s="8">
        <f>'环工16-1分数统计'!I5*'环工16-1分数统计'!$I$3/120</f>
        <v>1.5166666666666666</v>
      </c>
      <c r="F8" s="8">
        <f>'环工16-1分数统计'!J5*'环工16-1分数统计'!$J$3/120</f>
        <v>4.75</v>
      </c>
      <c r="G8" s="8">
        <f>'环工16-1分数统计'!K5*'环工16-1分数统计'!$K$3/120</f>
        <v>3.375</v>
      </c>
      <c r="H8" s="8">
        <f>'环工16-1分数统计'!L5*'环工16-1分数统计'!$L$3/120</f>
        <v>1.3666666666666667</v>
      </c>
      <c r="I8" s="8">
        <f>'环工16-1分数统计'!M5*'环工16-1分数统计'!$M$3/120</f>
        <v>1.2666666666666666</v>
      </c>
      <c r="J8" s="8">
        <f>'环工16-1分数统计'!N5*'环工16-1分数统计'!$N$3/120</f>
        <v>2.75</v>
      </c>
      <c r="K8" s="8">
        <f>'环工16-1分数统计'!O5*'环工16-1分数统计'!$O$3/121</f>
        <v>0.64462809917355368</v>
      </c>
      <c r="L8" s="8">
        <f>'环工16-1分数统计'!P5*'环工16-1分数统计'!$P$3/120</f>
        <v>1.9791666666666667</v>
      </c>
      <c r="M8" s="8">
        <f>'环工16-1分数统计'!Q5*'环工16-1分数统计'!$Q$3/120</f>
        <v>0.78333333333333333</v>
      </c>
      <c r="N8" s="8">
        <f>'环工16-1分数统计'!R5*'环工16-1分数统计'!$R$3/120</f>
        <v>2.0249999999999999</v>
      </c>
      <c r="O8" s="8">
        <f>'环工16-1分数统计'!S5*'环工16-1分数统计'!$S$3/120</f>
        <v>3.9166666666666665</v>
      </c>
      <c r="P8" s="8">
        <f>'环工16-1分数统计'!T5*'环工16-1分数统计'!$T$3/120</f>
        <v>1.8125</v>
      </c>
      <c r="Q8" s="8">
        <f>'环工16-1分数统计'!U5*'环工16-1分数统计'!$U$3/120</f>
        <v>2.9</v>
      </c>
      <c r="R8" s="8">
        <f>'环工16-1分数统计'!V5*'环工16-1分数统计'!$V$3/120</f>
        <v>2.2000000000000002</v>
      </c>
      <c r="S8" s="8">
        <f>'环工16-1分数统计'!W5*'环工16-1分数统计'!$W$3/120</f>
        <v>2.97</v>
      </c>
      <c r="T8" s="8">
        <f>'环工16-1分数统计'!X5*'环工16-1分数统计'!$X$3/120</f>
        <v>0.77500000000000002</v>
      </c>
      <c r="U8" s="8">
        <f>'环工16-1分数统计'!Y5*'环工16-1分数统计'!$Y$3/120</f>
        <v>1.4666666666666666</v>
      </c>
      <c r="V8" s="8">
        <f>'环工16-1分数统计'!Z5*'环工16-1分数统计'!$Z$3/120</f>
        <v>2.0249999999999999</v>
      </c>
      <c r="W8" s="8">
        <f>'环工16-1分数统计'!AA5*'环工16-1分数统计'!$AA$3/120</f>
        <v>2.3250000000000002</v>
      </c>
      <c r="X8" s="8">
        <f>'环工16-1分数统计'!AB5*'环工16-1分数统计'!$AB$3/120</f>
        <v>1.3</v>
      </c>
      <c r="Y8" s="8">
        <f>'环工16-1分数统计'!AC5*'环工16-1分数统计'!$AC$3/120</f>
        <v>1.1166666666666667</v>
      </c>
      <c r="Z8" s="8">
        <f>'环工16-1分数统计'!AD5*'环工16-1分数统计'!$AD$3/120</f>
        <v>1.3333333333333333</v>
      </c>
      <c r="AA8" s="8">
        <f>'环工16-1分数统计'!AE5*'环工16-1分数统计'!$AE$3/120</f>
        <v>1.4116666666666666</v>
      </c>
      <c r="AB8" s="8">
        <f>'环工16-1分数统计'!AF5*'环工16-1分数统计'!$AF$3/120</f>
        <v>0.71666666666666667</v>
      </c>
      <c r="AC8" s="8">
        <f>'环工16-1分数统计'!AG5*'环工16-1分数统计'!$AG$3/120</f>
        <v>1.6666666666666667</v>
      </c>
      <c r="AD8" s="8">
        <f>'环工16-1分数统计'!AH5*'环工16-1分数统计'!$AH$3/120</f>
        <v>2.0499999999999998</v>
      </c>
      <c r="AE8" s="8">
        <f>'环工16-1分数统计'!AI5*'环工16-1分数统计'!$AI$3/120</f>
        <v>1.5</v>
      </c>
      <c r="AF8" s="8">
        <f>'环工16-1分数统计'!AJ5*'环工16-1分数统计'!$AJ$3/120</f>
        <v>0.79166666666666663</v>
      </c>
      <c r="AG8" s="8">
        <f>'环工16-1分数统计'!AK5*'环工16-1分数统计'!$AK$3/120</f>
        <v>2.7333333333333334</v>
      </c>
      <c r="AH8" s="8">
        <f>'环工16-1分数统计'!AL5*'环工16-1分数统计'!$AL$3/120</f>
        <v>1.4666666666666666</v>
      </c>
      <c r="AI8" s="8">
        <f>'环工16-1分数统计'!AM5*'环工16-1分数统计'!$AM$3/120</f>
        <v>1.0249999999999999</v>
      </c>
      <c r="AJ8" s="8">
        <f>'环工16-1分数统计'!AN5*'环工16-1分数统计'!$AN$3/120</f>
        <v>1.95</v>
      </c>
      <c r="AK8" s="8">
        <f>'环工16-1分数统计'!AO5*'环工16-1分数统计'!$AO$3/120</f>
        <v>1.8</v>
      </c>
      <c r="AL8" s="8">
        <f>'环工16-1分数统计'!AP5*'环工16-1分数统计'!$AP$3/120</f>
        <v>1.0375000000000001</v>
      </c>
      <c r="AM8" s="8">
        <f>'环工16-1分数统计'!AQ5*'环工16-1分数统计'!$AQ$3/120</f>
        <v>2.0249999999999999</v>
      </c>
      <c r="AN8" s="8">
        <f>'环工16-1分数统计'!AR5*'环工16-1分数统计'!$AR$3/120</f>
        <v>1.4333333333333333</v>
      </c>
      <c r="AO8" s="8">
        <f>'环工16-1分数统计'!AS5*'环工16-1分数统计'!$AS$3/120</f>
        <v>1.5</v>
      </c>
      <c r="AP8" s="8">
        <f>'环工16-1分数统计'!AT5*'环工16-1分数统计'!$AT$3/120</f>
        <v>1.5216666666666669</v>
      </c>
      <c r="AQ8" s="8">
        <f>'环工16-1分数统计'!AU5*'环工16-1分数统计'!$AU$3/120</f>
        <v>0.72499999999999998</v>
      </c>
      <c r="AR8" s="8">
        <f>'环工16-1分数统计'!AV5*'环工16-1分数统计'!$AV$3/120</f>
        <v>1.3833333333333333</v>
      </c>
      <c r="AS8" s="8">
        <f>'环工16-1分数统计'!AW5*'环工16-1分数统计'!$AW$3/120</f>
        <v>0.69166666666666665</v>
      </c>
      <c r="AT8" s="8">
        <f>'环工16-1分数统计'!AX5*'环工16-1分数统计'!$AX$3/120</f>
        <v>2.9333333333333331</v>
      </c>
      <c r="AU8" s="8">
        <f>'环工16-1分数统计'!AY5*'环工16-1分数统计'!$AY$3/120</f>
        <v>1.4333333333333333</v>
      </c>
      <c r="AV8" s="8">
        <f>'环工16-1分数统计'!AZ5*'环工16-1分数统计'!$AZ$3/120</f>
        <v>1.6</v>
      </c>
      <c r="AW8" s="8">
        <f>'环工16-1分数统计'!BA5*'环工16-1分数统计'!$BA$3/120</f>
        <v>1.5333333333333334</v>
      </c>
      <c r="AX8" s="8">
        <f>'环工16-1分数统计'!BB5*'环工16-1分数统计'!$BB$3/120</f>
        <v>1.125</v>
      </c>
      <c r="AY8" s="8">
        <f>'环工16-1分数统计'!BC5*'环工16-1分数统计'!$BC$3/120</f>
        <v>2.2749999999999999</v>
      </c>
      <c r="AZ8" s="8">
        <f>'环工16-1分数统计'!BD5*'环工16-1分数统计'!$BD$3/120</f>
        <v>1.125</v>
      </c>
      <c r="BA8" s="8">
        <f>'环工16-1分数统计'!BE5*'环工16-1分数统计'!$BE$3/120</f>
        <v>1.3333333333333333</v>
      </c>
      <c r="BB8" s="8">
        <f t="shared" si="0"/>
        <v>86.093794765840215</v>
      </c>
      <c r="BC8" s="8">
        <f t="shared" si="1"/>
        <v>60.265656336088149</v>
      </c>
      <c r="BD8" s="12">
        <v>93.670310679166803</v>
      </c>
      <c r="BE8" s="8">
        <v>95.044360217560197</v>
      </c>
      <c r="BF8" s="8">
        <f t="shared" si="2"/>
        <v>188.714670896727</v>
      </c>
      <c r="BG8" s="8">
        <f t="shared" si="3"/>
        <v>93.66133862989517</v>
      </c>
      <c r="BH8" s="8">
        <f t="shared" si="4"/>
        <v>18.732267725979035</v>
      </c>
      <c r="BI8" s="8">
        <f t="shared" si="5"/>
        <v>78.997924062067185</v>
      </c>
    </row>
    <row r="9" spans="1:61">
      <c r="A9" s="7">
        <v>8</v>
      </c>
      <c r="B9" s="11" t="s">
        <v>147</v>
      </c>
      <c r="C9" s="13" t="s">
        <v>148</v>
      </c>
      <c r="D9" s="8">
        <f>'环工16-1分数统计'!H16*'环工16-1分数统计'!$H$3/120</f>
        <v>0.64166666666666672</v>
      </c>
      <c r="E9" s="8">
        <f>'环工16-1分数统计'!I16*'环工16-1分数统计'!$I$3/120</f>
        <v>1.45</v>
      </c>
      <c r="F9" s="8">
        <f>'环工16-1分数统计'!J16*'环工16-1分数统计'!$J$3/120</f>
        <v>4.2</v>
      </c>
      <c r="G9" s="8">
        <f>'环工16-1分数统计'!K16*'环工16-1分数统计'!$K$3/120</f>
        <v>3.4874999999999998</v>
      </c>
      <c r="H9" s="8">
        <f>'环工16-1分数统计'!L16*'环工16-1分数统计'!$L$3/120</f>
        <v>1.3833333333333333</v>
      </c>
      <c r="I9" s="8">
        <f>'环工16-1分数统计'!M16*'环工16-1分数统计'!$M$3/120</f>
        <v>1.3</v>
      </c>
      <c r="J9" s="8">
        <f>'环工16-1分数统计'!N16*'环工16-1分数统计'!$N$3/120</f>
        <v>2.1</v>
      </c>
      <c r="K9" s="8">
        <f>'环工16-1分数统计'!O16*'环工16-1分数统计'!$O$3/121</f>
        <v>0.7024793388429752</v>
      </c>
      <c r="L9" s="8">
        <f>'环工16-1分数统计'!P16*'环工16-1分数统计'!$P$3/120</f>
        <v>1.8125</v>
      </c>
      <c r="M9" s="8">
        <f>'环工16-1分数统计'!Q16*'环工16-1分数统计'!$Q$3/120</f>
        <v>0.76666666666666672</v>
      </c>
      <c r="N9" s="8">
        <f>'环工16-1分数统计'!R16*'环工16-1分数统计'!$R$3/120</f>
        <v>1.9</v>
      </c>
      <c r="O9" s="8">
        <f>'环工16-1分数统计'!S16*'环工16-1分数统计'!$S$3/120</f>
        <v>4.083333333333333</v>
      </c>
      <c r="P9" s="8">
        <f>'环工16-1分数统计'!T16*'环工16-1分数统计'!$T$3/120</f>
        <v>1.8958333333333333</v>
      </c>
      <c r="Q9" s="8">
        <f>'环工16-1分数统计'!U16*'环工16-1分数统计'!$U$3/120</f>
        <v>3.0333333333333332</v>
      </c>
      <c r="R9" s="8">
        <f>'环工16-1分数统计'!V16*'环工16-1分数统计'!$V$3/120</f>
        <v>2.375</v>
      </c>
      <c r="S9" s="8">
        <f>'环工16-1分数统计'!W16*'环工16-1分数统计'!$W$3/120</f>
        <v>2.0333333333333332</v>
      </c>
      <c r="T9" s="8">
        <f>'环工16-1分数统计'!X16*'环工16-1分数统计'!$X$3/120</f>
        <v>0.77500000000000002</v>
      </c>
      <c r="U9" s="8">
        <f>'环工16-1分数统计'!Y16*'环工16-1分数统计'!$Y$3/120</f>
        <v>1.55</v>
      </c>
      <c r="V9" s="8">
        <f>'环工16-1分数统计'!Z16*'环工16-1分数统计'!$Z$3/120</f>
        <v>2</v>
      </c>
      <c r="W9" s="8">
        <f>'环工16-1分数统计'!AA16*'环工16-1分数统计'!$AA$3/120</f>
        <v>2.2749999999999999</v>
      </c>
      <c r="X9" s="8">
        <f>'环工16-1分数统计'!AB16*'环工16-1分数统计'!$AB$3/120</f>
        <v>1.4333333333333333</v>
      </c>
      <c r="Y9" s="8">
        <f>'环工16-1分数统计'!AC16*'环工16-1分数统计'!$AC$3/120</f>
        <v>1.35</v>
      </c>
      <c r="Z9" s="8">
        <f>'环工16-1分数统计'!AD16*'环工16-1分数统计'!$AD$3/120</f>
        <v>1.3166666666666667</v>
      </c>
      <c r="AA9" s="8">
        <f>'环工16-1分数统计'!AE16*'环工16-1分数统计'!$AE$3/120</f>
        <v>1.2333333333333334</v>
      </c>
      <c r="AB9" s="8">
        <f>'环工16-1分数统计'!AF16*'环工16-1分数统计'!$AF$3/120</f>
        <v>0.7583333333333333</v>
      </c>
      <c r="AC9" s="8">
        <f>'环工16-1分数统计'!AG16*'环工16-1分数统计'!$AG$3/120</f>
        <v>1.6666666666666667</v>
      </c>
      <c r="AD9" s="8">
        <f>'环工16-1分数统计'!AH16*'环工16-1分数统计'!$AH$3/120</f>
        <v>2.1</v>
      </c>
      <c r="AE9" s="8">
        <f>'环工16-1分数统计'!AI16*'环工16-1分数统计'!$AI$3/120</f>
        <v>1.5</v>
      </c>
      <c r="AF9" s="8">
        <f>'环工16-1分数统计'!AJ16*'环工16-1分数统计'!$AJ$3/120</f>
        <v>0.73333333333333328</v>
      </c>
      <c r="AG9" s="8">
        <f>'环工16-1分数统计'!AK16*'环工16-1分数统计'!$AK$3/120</f>
        <v>2.8</v>
      </c>
      <c r="AH9" s="8">
        <f>'环工16-1分数统计'!AL16*'环工16-1分数统计'!$AL$3/120</f>
        <v>1.4833333333333334</v>
      </c>
      <c r="AI9" s="8">
        <f>'环工16-1分数统计'!AM16*'环工16-1分数统计'!$AM$3/120</f>
        <v>1.05</v>
      </c>
      <c r="AJ9" s="8">
        <f>'环工16-1分数统计'!AN16*'环工16-1分数统计'!$AN$3/120</f>
        <v>2.15</v>
      </c>
      <c r="AK9" s="8">
        <f>'环工16-1分数统计'!AO16*'环工16-1分数统计'!$AO$3/120</f>
        <v>2.0499999999999998</v>
      </c>
      <c r="AL9" s="8">
        <f>'环工16-1分数统计'!AP16*'环工16-1分数统计'!$AP$3/120</f>
        <v>1.125</v>
      </c>
      <c r="AM9" s="8">
        <f>'环工16-1分数统计'!AQ16*'环工16-1分数统计'!$AQ$3/120</f>
        <v>2.3250000000000002</v>
      </c>
      <c r="AN9" s="8">
        <f>'环工16-1分数统计'!AR16*'环工16-1分数统计'!$AR$3/120</f>
        <v>1.45</v>
      </c>
      <c r="AO9" s="8">
        <f>'环工16-1分数统计'!AS16*'环工16-1分数统计'!$AS$3/120</f>
        <v>1.5</v>
      </c>
      <c r="AP9" s="8">
        <f>'环工16-1分数统计'!AT16*'环工16-1分数统计'!$AT$3/120</f>
        <v>1.3333333333333333</v>
      </c>
      <c r="AQ9" s="8">
        <f>'环工16-1分数统计'!AU16*'环工16-1分数统计'!$AU$3/120</f>
        <v>0.78333333333333333</v>
      </c>
      <c r="AR9" s="8">
        <f>'环工16-1分数统计'!AV16*'环工16-1分数统计'!$AV$3/120</f>
        <v>1.45</v>
      </c>
      <c r="AS9" s="8">
        <f>'环工16-1分数统计'!AW16*'环工16-1分数统计'!$AW$3/120</f>
        <v>0.70833333333333337</v>
      </c>
      <c r="AT9" s="8">
        <f>'环工16-1分数统计'!AX16*'环工16-1分数统计'!$AX$3/120</f>
        <v>3.0333333333333332</v>
      </c>
      <c r="AU9" s="8">
        <f>'环工16-1分数统计'!AY16*'环工16-1分数统计'!$AY$3/120</f>
        <v>1.4166666666666667</v>
      </c>
      <c r="AV9" s="8">
        <f>'环工16-1分数统计'!AZ16*'环工16-1分数统计'!$AZ$3/120</f>
        <v>1.45</v>
      </c>
      <c r="AW9" s="8">
        <f>'环工16-1分数统计'!BA16*'环工16-1分数统计'!$BA$3/120</f>
        <v>1.6166666666666667</v>
      </c>
      <c r="AX9" s="8">
        <f>'环工16-1分数统计'!BB16*'环工16-1分数统计'!$BB$3/120</f>
        <v>1.1000000000000001</v>
      </c>
      <c r="AY9" s="8">
        <f>'环工16-1分数统计'!BC16*'环工16-1分数统计'!$BC$3/120</f>
        <v>2.1</v>
      </c>
      <c r="AZ9" s="8">
        <f>'环工16-1分数统计'!BD16*'环工16-1分数统计'!$BD$3/120</f>
        <v>1.1375</v>
      </c>
      <c r="BA9" s="8">
        <f>'环工16-1分数统计'!BE16*'环工16-1分数统计'!$BE$3/120</f>
        <v>1.55</v>
      </c>
      <c r="BB9" s="8">
        <f t="shared" si="0"/>
        <v>85.4691460055096</v>
      </c>
      <c r="BC9" s="8">
        <f t="shared" si="1"/>
        <v>59.828402203856719</v>
      </c>
      <c r="BD9" s="12">
        <v>91.168733154414298</v>
      </c>
      <c r="BE9" s="8">
        <v>98.030679409479305</v>
      </c>
      <c r="BF9" s="8">
        <f t="shared" si="2"/>
        <v>189.19941256389359</v>
      </c>
      <c r="BG9" s="8">
        <f t="shared" si="3"/>
        <v>93.901921692254732</v>
      </c>
      <c r="BH9" s="8">
        <f t="shared" si="4"/>
        <v>18.780384338450947</v>
      </c>
      <c r="BI9" s="8">
        <f t="shared" si="5"/>
        <v>78.608786542307669</v>
      </c>
    </row>
    <row r="10" spans="1:61">
      <c r="A10" s="7">
        <v>7</v>
      </c>
      <c r="B10" s="11" t="s">
        <v>145</v>
      </c>
      <c r="C10" s="13" t="s">
        <v>146</v>
      </c>
      <c r="D10" s="8">
        <f>'环工16-1分数统计'!H11*'环工16-1分数统计'!$H$3/120</f>
        <v>0.7</v>
      </c>
      <c r="E10" s="8">
        <f>'环工16-1分数统计'!I11*'环工16-1分数统计'!$I$3/120</f>
        <v>1.5833333333333333</v>
      </c>
      <c r="F10" s="8">
        <f>'环工16-1分数统计'!J11*'环工16-1分数统计'!$J$3/120</f>
        <v>4.0999999999999996</v>
      </c>
      <c r="G10" s="8">
        <f>'环工16-1分数统计'!K11*'环工16-1分数统计'!$K$3/120</f>
        <v>2.9249999999999998</v>
      </c>
      <c r="H10" s="8">
        <f>'环工16-1分数统计'!L11*'环工16-1分数统计'!$L$3/120</f>
        <v>1.3666666666666667</v>
      </c>
      <c r="I10" s="8">
        <f>'环工16-1分数统计'!M11*'环工16-1分数统计'!$M$3/120</f>
        <v>1.4666666666666666</v>
      </c>
      <c r="J10" s="8">
        <f>'环工16-1分数统计'!N11*'环工16-1分数统计'!$N$3/120</f>
        <v>3.08</v>
      </c>
      <c r="K10" s="8">
        <f>'环工16-1分数统计'!O11*'环工16-1分数统计'!$O$3/121</f>
        <v>0.73553719008264462</v>
      </c>
      <c r="L10" s="8">
        <f>'环工16-1分数统计'!P11*'环工16-1分数统计'!$P$3/120</f>
        <v>1.8958333333333333</v>
      </c>
      <c r="M10" s="8">
        <f>'环工16-1分数统计'!Q11*'环工16-1分数统计'!$Q$3/120</f>
        <v>0.68333333333333335</v>
      </c>
      <c r="N10" s="8">
        <f>'环工16-1分数统计'!R11*'环工16-1分数统计'!$R$3/120</f>
        <v>1.7749999999999999</v>
      </c>
      <c r="O10" s="8">
        <f>'环工16-1分数统计'!S11*'环工16-1分数统计'!$S$3/120</f>
        <v>3.7083333333333335</v>
      </c>
      <c r="P10" s="8">
        <f>'环工16-1分数统计'!T11*'环工16-1分数统计'!$T$3/120</f>
        <v>1.8958333333333333</v>
      </c>
      <c r="Q10" s="8">
        <f>'环工16-1分数统计'!U11*'环工16-1分数统计'!$U$3/120</f>
        <v>2.7333333333333334</v>
      </c>
      <c r="R10" s="8">
        <f>'环工16-1分数统计'!V11*'环工16-1分数统计'!$V$3/120</f>
        <v>2.1749999999999998</v>
      </c>
      <c r="S10" s="8">
        <f>'环工16-1分数统计'!W11*'环工16-1分数统计'!$W$3/120</f>
        <v>3.3000000000000003</v>
      </c>
      <c r="T10" s="8">
        <f>'环工16-1分数统计'!X11*'环工16-1分数统计'!$X$3/120</f>
        <v>0.8</v>
      </c>
      <c r="U10" s="8">
        <f>'环工16-1分数统计'!Y11*'环工16-1分数统计'!$Y$3/120</f>
        <v>1.5666666666666667</v>
      </c>
      <c r="V10" s="8">
        <f>'环工16-1分数统计'!Z11*'环工16-1分数统计'!$Z$3/120</f>
        <v>1.6</v>
      </c>
      <c r="W10" s="8">
        <f>'环工16-1分数统计'!AA11*'环工16-1分数统计'!$AA$3/120</f>
        <v>1.925</v>
      </c>
      <c r="X10" s="8">
        <f>'环工16-1分数统计'!AB11*'环工16-1分数统计'!$AB$3/120</f>
        <v>1.3</v>
      </c>
      <c r="Y10" s="8">
        <f>'环工16-1分数统计'!AC11*'环工16-1分数统计'!$AC$3/120</f>
        <v>1.5166666666666666</v>
      </c>
      <c r="Z10" s="8">
        <f>'环工16-1分数统计'!AD11*'环工16-1分数统计'!$AD$3/120</f>
        <v>1.4333333333333333</v>
      </c>
      <c r="AA10" s="8">
        <f>'环工16-1分数统计'!AE11*'环工16-1分数统计'!$AE$3/120</f>
        <v>1.595</v>
      </c>
      <c r="AB10" s="8">
        <f>'环工16-1分数统计'!AF11*'环工16-1分数统计'!$AF$3/120</f>
        <v>0.76666666666666672</v>
      </c>
      <c r="AC10" s="8">
        <f>'环工16-1分数统计'!AG11*'环工16-1分数统计'!$AG$3/120</f>
        <v>1.6666666666666667</v>
      </c>
      <c r="AD10" s="8">
        <f>'环工16-1分数统计'!AH11*'环工16-1分数统计'!$AH$3/120</f>
        <v>1.9</v>
      </c>
      <c r="AE10" s="8">
        <f>'环工16-1分数统计'!AI11*'环工16-1分数统计'!$AI$3/120</f>
        <v>1.45</v>
      </c>
      <c r="AF10" s="8">
        <f>'环工16-1分数统计'!AJ11*'环工16-1分数统计'!$AJ$3/120</f>
        <v>0.77500000000000002</v>
      </c>
      <c r="AG10" s="8">
        <f>'环工16-1分数统计'!AK11*'环工16-1分数统计'!$AK$3/120</f>
        <v>2.3333333333333335</v>
      </c>
      <c r="AH10" s="8">
        <f>'环工16-1分数统计'!AL11*'环工16-1分数统计'!$AL$3/120</f>
        <v>1.45</v>
      </c>
      <c r="AI10" s="8">
        <f>'环工16-1分数统计'!AM11*'环工16-1分数统计'!$AM$3/120</f>
        <v>0.875</v>
      </c>
      <c r="AJ10" s="8">
        <f>'环工16-1分数统计'!AN11*'环工16-1分数统计'!$AN$3/120</f>
        <v>2.0249999999999999</v>
      </c>
      <c r="AK10" s="8">
        <f>'环工16-1分数统计'!AO11*'环工16-1分数统计'!$AO$3/120</f>
        <v>1.6</v>
      </c>
      <c r="AL10" s="8">
        <f>'环工16-1分数统计'!AP11*'环工16-1分数统计'!$AP$3/120</f>
        <v>1.1000000000000001</v>
      </c>
      <c r="AM10" s="8">
        <f>'环工16-1分数统计'!AQ11*'环工16-1分数统计'!$AQ$3/120</f>
        <v>2.3250000000000002</v>
      </c>
      <c r="AN10" s="8">
        <f>'环工16-1分数统计'!AR11*'环工16-1分数统计'!$AR$3/120</f>
        <v>1.5</v>
      </c>
      <c r="AO10" s="8">
        <f>'环工16-1分数统计'!AS11*'环工16-1分数统计'!$AS$3/120</f>
        <v>1.5</v>
      </c>
      <c r="AP10" s="8">
        <f>'环工16-1分数统计'!AT11*'环工16-1分数统计'!$AT$3/120</f>
        <v>1.5033333333333334</v>
      </c>
      <c r="AQ10" s="8">
        <f>'环工16-1分数统计'!AU11*'环工16-1分数统计'!$AU$3/120</f>
        <v>0.7583333333333333</v>
      </c>
      <c r="AR10" s="8">
        <f>'环工16-1分数统计'!AV11*'环工16-1分数统计'!$AV$3/120</f>
        <v>1.6333333333333333</v>
      </c>
      <c r="AS10" s="8">
        <f>'环工16-1分数统计'!AW11*'环工16-1分数统计'!$AW$3/120</f>
        <v>0.70833333333333337</v>
      </c>
      <c r="AT10" s="8">
        <f>'环工16-1分数统计'!AX11*'环工16-1分数统计'!$AX$3/120</f>
        <v>2.8333333333333335</v>
      </c>
      <c r="AU10" s="8">
        <f>'环工16-1分数统计'!AY11*'环工16-1分数统计'!$AY$3/120</f>
        <v>1.5166666666666666</v>
      </c>
      <c r="AV10" s="8">
        <f>'环工16-1分数统计'!AZ11*'环工16-1分数统计'!$AZ$3/120</f>
        <v>1.5833333333333333</v>
      </c>
      <c r="AW10" s="8">
        <f>'环工16-1分数统计'!BA11*'环工16-1分数统计'!$BA$3/120</f>
        <v>1.65</v>
      </c>
      <c r="AX10" s="8">
        <f>'环工16-1分数统计'!BB11*'环工16-1分数统计'!$BB$3/120</f>
        <v>1.1000000000000001</v>
      </c>
      <c r="AY10" s="8">
        <f>'环工16-1分数统计'!BC11*'环工16-1分数统计'!$BC$3/120</f>
        <v>2.2749999999999999</v>
      </c>
      <c r="AZ10" s="8">
        <f>'环工16-1分数统计'!BD11*'环工16-1分数统计'!$BD$3/120</f>
        <v>1.1000000000000001</v>
      </c>
      <c r="BA10" s="8">
        <f>'环工16-1分数统计'!BE11*'环工16-1分数统计'!$BE$3/120</f>
        <v>1.4333333333333333</v>
      </c>
      <c r="BB10" s="8">
        <f t="shared" si="0"/>
        <v>85.222203856749303</v>
      </c>
      <c r="BC10" s="8">
        <f t="shared" si="1"/>
        <v>59.655542699724506</v>
      </c>
      <c r="BD10" s="12">
        <v>92.943865134612395</v>
      </c>
      <c r="BE10" s="8">
        <v>97.876659207459099</v>
      </c>
      <c r="BF10" s="8">
        <f t="shared" si="2"/>
        <v>190.82052434207151</v>
      </c>
      <c r="BG10" s="8">
        <f t="shared" si="3"/>
        <v>94.706498774107175</v>
      </c>
      <c r="BH10" s="8">
        <f t="shared" si="4"/>
        <v>18.941299754821436</v>
      </c>
      <c r="BI10" s="8">
        <f t="shared" si="5"/>
        <v>78.596842454545936</v>
      </c>
    </row>
    <row r="11" spans="1:61">
      <c r="A11" s="7">
        <v>9</v>
      </c>
      <c r="B11" s="11" t="s">
        <v>149</v>
      </c>
      <c r="C11" s="13" t="s">
        <v>150</v>
      </c>
      <c r="D11" s="8">
        <f>'环工16-1分数统计'!H17*'环工16-1分数统计'!$H$3/120</f>
        <v>0.67500000000000004</v>
      </c>
      <c r="E11" s="8">
        <f>'环工16-1分数统计'!I17*'环工16-1分数统计'!$I$3/120</f>
        <v>1.5166666666666666</v>
      </c>
      <c r="F11" s="8">
        <f>'环工16-1分数统计'!J17*'环工16-1分数统计'!$J$3/120</f>
        <v>4.2</v>
      </c>
      <c r="G11" s="8">
        <f>'环工16-1分数统计'!K17*'环工16-1分数统计'!$K$3/120</f>
        <v>3.0375000000000001</v>
      </c>
      <c r="H11" s="8">
        <f>'环工16-1分数统计'!L17*'环工16-1分数统计'!$L$3/120</f>
        <v>1.2833333333333334</v>
      </c>
      <c r="I11" s="8">
        <f>'环工16-1分数统计'!M17*'环工16-1分数统计'!$M$3/120</f>
        <v>1.2</v>
      </c>
      <c r="J11" s="8">
        <f>'环工16-1分数统计'!N17*'环工16-1分数统计'!$N$3/120</f>
        <v>3.4499999999999997</v>
      </c>
      <c r="K11" s="8">
        <f>'环工16-1分数统计'!O17*'环工16-1分数统计'!$O$3/121</f>
        <v>0.65289256198347112</v>
      </c>
      <c r="L11" s="8">
        <f>'环工16-1分数统计'!P17*'环工16-1分数统计'!$P$3/120</f>
        <v>1.5208333333333333</v>
      </c>
      <c r="M11" s="8">
        <f>'环工16-1分数统计'!Q17*'环工16-1分数统计'!$Q$3/120</f>
        <v>0.625</v>
      </c>
      <c r="N11" s="8">
        <f>'环工16-1分数统计'!R17*'环工16-1分数统计'!$R$3/120</f>
        <v>1.7</v>
      </c>
      <c r="O11" s="8">
        <f>'环工16-1分数统计'!S17*'环工16-1分数统计'!$S$3/120</f>
        <v>3.5416666666666665</v>
      </c>
      <c r="P11" s="8">
        <f>'环工16-1分数统计'!T17*'环工16-1分数统计'!$T$3/120</f>
        <v>1.7916666666666667</v>
      </c>
      <c r="Q11" s="8">
        <f>'环工16-1分数统计'!U17*'环工16-1分数统计'!$U$3/120</f>
        <v>2.8666666666666667</v>
      </c>
      <c r="R11" s="8">
        <f>'环工16-1分数统计'!V17*'环工16-1分数统计'!$V$3/120</f>
        <v>2.2250000000000001</v>
      </c>
      <c r="S11" s="8">
        <f>'环工16-1分数统计'!W17*'环工16-1分数统计'!$W$3/120</f>
        <v>3.335</v>
      </c>
      <c r="T11" s="8">
        <f>'环工16-1分数统计'!X17*'环工16-1分数统计'!$X$3/120</f>
        <v>0.70833333333333337</v>
      </c>
      <c r="U11" s="8">
        <f>'环工16-1分数统计'!Y17*'环工16-1分数统计'!$Y$3/120</f>
        <v>1.4833333333333334</v>
      </c>
      <c r="V11" s="8">
        <f>'环工16-1分数统计'!Z17*'环工16-1分数统计'!$Z$3/120</f>
        <v>2</v>
      </c>
      <c r="W11" s="8">
        <f>'环工16-1分数统计'!AA17*'环工16-1分数统计'!$AA$3/120</f>
        <v>2.25</v>
      </c>
      <c r="X11" s="8">
        <f>'环工16-1分数统计'!AB17*'环工16-1分数统计'!$AB$3/120</f>
        <v>1.4333333333333333</v>
      </c>
      <c r="Y11" s="8">
        <f>'环工16-1分数统计'!AC17*'环工16-1分数统计'!$AC$3/120</f>
        <v>1.4666666666666666</v>
      </c>
      <c r="Z11" s="8">
        <f>'环工16-1分数统计'!AD17*'环工16-1分数统计'!$AD$3/120</f>
        <v>1.4</v>
      </c>
      <c r="AA11" s="8">
        <f>'环工16-1分数统计'!AE17*'环工16-1分数统计'!$AE$3/120</f>
        <v>1.6099999999999999</v>
      </c>
      <c r="AB11" s="8">
        <f>'环工16-1分数统计'!AF17*'环工16-1分数统计'!$AF$3/120</f>
        <v>0.7416666666666667</v>
      </c>
      <c r="AC11" s="8">
        <f>'环工16-1分数统计'!AG17*'环工16-1分数统计'!$AG$3/120</f>
        <v>1.5625</v>
      </c>
      <c r="AD11" s="8">
        <f>'环工16-1分数统计'!AH17*'环工16-1分数统计'!$AH$3/120</f>
        <v>2.1</v>
      </c>
      <c r="AE11" s="8">
        <f>'环工16-1分数统计'!AI17*'环工16-1分数统计'!$AI$3/120</f>
        <v>1.4666666666666666</v>
      </c>
      <c r="AF11" s="8">
        <f>'环工16-1分数统计'!AJ17*'环工16-1分数统计'!$AJ$3/120</f>
        <v>0.72499999999999998</v>
      </c>
      <c r="AG11" s="8">
        <f>'环工16-1分数统计'!AK17*'环工16-1分数统计'!$AK$3/120</f>
        <v>2.6666666666666665</v>
      </c>
      <c r="AH11" s="8">
        <f>'环工16-1分数统计'!AL17*'环工16-1分数统计'!$AL$3/120</f>
        <v>1.5333333333333334</v>
      </c>
      <c r="AI11" s="8">
        <f>'环工16-1分数统计'!AM17*'环工16-1分数统计'!$AM$3/120</f>
        <v>0.97499999999999998</v>
      </c>
      <c r="AJ11" s="8">
        <f>'环工16-1分数统计'!AN17*'环工16-1分数统计'!$AN$3/120</f>
        <v>2.1749999999999998</v>
      </c>
      <c r="AK11" s="8">
        <f>'环工16-1分数统计'!AO17*'环工16-1分数统计'!$AO$3/120</f>
        <v>2.0750000000000002</v>
      </c>
      <c r="AL11" s="8">
        <f>'环工16-1分数统计'!AP17*'环工16-1分数统计'!$AP$3/120</f>
        <v>1.1125</v>
      </c>
      <c r="AM11" s="8">
        <f>'环工16-1分数统计'!AQ17*'环工16-1分数统计'!$AQ$3/120</f>
        <v>2.1749999999999998</v>
      </c>
      <c r="AN11" s="8">
        <f>'环工16-1分数统计'!AR17*'环工16-1分数统计'!$AR$3/120</f>
        <v>1.45</v>
      </c>
      <c r="AO11" s="8">
        <f>'环工16-1分数统计'!AS17*'环工16-1分数统计'!$AS$3/120</f>
        <v>1.5333333333333334</v>
      </c>
      <c r="AP11" s="8">
        <f>'环工16-1分数统计'!AT17*'环工16-1分数统计'!$AT$3/120</f>
        <v>1.4566666666666666</v>
      </c>
      <c r="AQ11" s="8">
        <f>'环工16-1分数统计'!AU17*'环工16-1分数统计'!$AU$3/120</f>
        <v>0.77500000000000002</v>
      </c>
      <c r="AR11" s="8">
        <f>'环工16-1分数统计'!AV17*'环工16-1分数统计'!$AV$3/120</f>
        <v>1.5</v>
      </c>
      <c r="AS11" s="8">
        <f>'环工16-1分数统计'!AW17*'环工16-1分数统计'!$AW$3/120</f>
        <v>0.66666666666666663</v>
      </c>
      <c r="AT11" s="8">
        <f>'环工16-1分数统计'!AX17*'环工16-1分数统计'!$AX$3/120</f>
        <v>3.0666666666666669</v>
      </c>
      <c r="AU11" s="8">
        <f>'环工16-1分数统计'!AY17*'环工16-1分数统计'!$AY$3/120</f>
        <v>1.5666666666666667</v>
      </c>
      <c r="AV11" s="8">
        <f>'环工16-1分数统计'!AZ17*'环工16-1分数统计'!$AZ$3/120</f>
        <v>1.45</v>
      </c>
      <c r="AW11" s="8">
        <f>'环工16-1分数统计'!BA17*'环工16-1分数统计'!$BA$3/120</f>
        <v>1.5166666666666666</v>
      </c>
      <c r="AX11" s="8">
        <f>'环工16-1分数统计'!BB17*'环工16-1分数统计'!$BB$3/120</f>
        <v>1.0874999999999999</v>
      </c>
      <c r="AY11" s="8">
        <f>'环工16-1分数统计'!BC17*'环工16-1分数统计'!$BC$3/120</f>
        <v>2.2000000000000002</v>
      </c>
      <c r="AZ11" s="8">
        <f>'环工16-1分数统计'!BD17*'环工16-1分数统计'!$BD$3/120</f>
        <v>1.1125</v>
      </c>
      <c r="BA11" s="8">
        <f>'环工16-1分数统计'!BE17*'环工16-1分数统计'!$BE$3/120</f>
        <v>1.2</v>
      </c>
      <c r="BB11" s="8">
        <f t="shared" si="0"/>
        <v>85.862892561983486</v>
      </c>
      <c r="BC11" s="8">
        <f t="shared" si="1"/>
        <v>60.104024793388433</v>
      </c>
      <c r="BD11" s="12">
        <v>89.371215002599101</v>
      </c>
      <c r="BE11" s="8">
        <v>90.014368298368197</v>
      </c>
      <c r="BF11" s="8">
        <f t="shared" si="2"/>
        <v>179.38558330096731</v>
      </c>
      <c r="BG11" s="8">
        <f t="shared" si="3"/>
        <v>89.031201353008143</v>
      </c>
      <c r="BH11" s="8">
        <f t="shared" si="4"/>
        <v>17.806240270601631</v>
      </c>
      <c r="BI11" s="8">
        <f t="shared" si="5"/>
        <v>77.910265063990067</v>
      </c>
    </row>
    <row r="12" spans="1:61">
      <c r="A12" s="7">
        <v>10</v>
      </c>
      <c r="B12" s="11" t="s">
        <v>151</v>
      </c>
      <c r="C12" s="11" t="s">
        <v>152</v>
      </c>
      <c r="D12" s="8">
        <f>'环工16-1分数统计'!H7*'环工16-1分数统计'!$H$3/120</f>
        <v>0.65833333333333333</v>
      </c>
      <c r="E12" s="8">
        <f>'环工16-1分数统计'!I7*'环工16-1分数统计'!$I$3/120</f>
        <v>1.5166666666666666</v>
      </c>
      <c r="F12" s="8">
        <f>'环工16-1分数统计'!J7*'环工16-1分数统计'!$J$3/120</f>
        <v>3.85</v>
      </c>
      <c r="G12" s="8">
        <f>'环工16-1分数统计'!K7*'环工16-1分数统计'!$K$3/120</f>
        <v>3.3</v>
      </c>
      <c r="H12" s="8">
        <f>'环工16-1分数统计'!L7*'环工16-1分数统计'!$L$3/120</f>
        <v>1.5166666666666666</v>
      </c>
      <c r="I12" s="8">
        <f>'环工16-1分数统计'!M7*'环工16-1分数统计'!$M$3/120</f>
        <v>1.2833333333333334</v>
      </c>
      <c r="J12" s="8">
        <f>'环工16-1分数统计'!N7*'环工16-1分数统计'!$N$3/120</f>
        <v>2.97</v>
      </c>
      <c r="K12" s="8">
        <f>'环工16-1分数统计'!O7*'环工16-1分数统计'!$O$3/121</f>
        <v>0.5950413223140496</v>
      </c>
      <c r="L12" s="8">
        <f>'环工16-1分数统计'!P7*'环工16-1分数统计'!$P$3/120</f>
        <v>1.8333333333333333</v>
      </c>
      <c r="M12" s="8">
        <f>'环工16-1分数统计'!Q7*'环工16-1分数统计'!$Q$3/120</f>
        <v>0.76666666666666672</v>
      </c>
      <c r="N12" s="8">
        <f>'环工16-1分数统计'!R7*'环工16-1分数统计'!$R$3/120</f>
        <v>2.0249999999999999</v>
      </c>
      <c r="O12" s="8">
        <f>'环工16-1分数统计'!S7*'环工16-1分数统计'!$S$3/120</f>
        <v>3.9166666666666665</v>
      </c>
      <c r="P12" s="8">
        <f>'环工16-1分数统计'!T7*'环工16-1分数统计'!$T$3/120</f>
        <v>1.8333333333333333</v>
      </c>
      <c r="Q12" s="8">
        <f>'环工16-1分数统计'!U7*'环工16-1分数统计'!$U$3/120</f>
        <v>2.8666666666666667</v>
      </c>
      <c r="R12" s="8">
        <f>'环工16-1分数统计'!V7*'环工16-1分数统计'!$V$3/120</f>
        <v>2.2250000000000001</v>
      </c>
      <c r="S12" s="8">
        <f>'环工16-1分数统计'!W7*'环工16-1分数统计'!$W$3/120</f>
        <v>2.97</v>
      </c>
      <c r="T12" s="8">
        <f>'环工16-1分数统计'!X7*'环工16-1分数统计'!$X$3/120</f>
        <v>0.72499999999999998</v>
      </c>
      <c r="U12" s="8">
        <f>'环工16-1分数统计'!Y7*'环工16-1分数统计'!$Y$3/120</f>
        <v>1.5</v>
      </c>
      <c r="V12" s="8">
        <f>'环工16-1分数统计'!Z7*'环工16-1分数统计'!$Z$3/120</f>
        <v>1.675</v>
      </c>
      <c r="W12" s="8">
        <f>'环工16-1分数统计'!AA7*'环工16-1分数统计'!$AA$3/120</f>
        <v>2.2749999999999999</v>
      </c>
      <c r="X12" s="8">
        <f>'环工16-1分数统计'!AB7*'环工16-1分数统计'!$AB$3/120</f>
        <v>1.4</v>
      </c>
      <c r="Y12" s="8">
        <f>'环工16-1分数统计'!AC7*'环工16-1分数统计'!$AC$3/120</f>
        <v>1.3666666666666667</v>
      </c>
      <c r="Z12" s="8">
        <f>'环工16-1分数统计'!AD7*'环工16-1分数统计'!$AD$3/120</f>
        <v>1.3333333333333333</v>
      </c>
      <c r="AA12" s="8">
        <f>'环工16-1分数统计'!AE7*'环工16-1分数统计'!$AE$3/120</f>
        <v>1.4116666666666666</v>
      </c>
      <c r="AB12" s="8">
        <f>'环工16-1分数统计'!AF7*'环工16-1分数统计'!$AF$3/120</f>
        <v>0.66666666666666663</v>
      </c>
      <c r="AC12" s="8">
        <f>'环工16-1分数统计'!AG7*'环工16-1分数统计'!$AG$3/120</f>
        <v>1.7291666666666667</v>
      </c>
      <c r="AD12" s="8">
        <f>'环工16-1分数统计'!AH7*'环工16-1分数统计'!$AH$3/120</f>
        <v>2.0750000000000002</v>
      </c>
      <c r="AE12" s="8">
        <f>'环工16-1分数统计'!AI7*'环工16-1分数统计'!$AI$3/120</f>
        <v>1.45</v>
      </c>
      <c r="AF12" s="8">
        <f>'环工16-1分数统计'!AJ7*'环工16-1分数统计'!$AJ$3/120</f>
        <v>0.76666666666666672</v>
      </c>
      <c r="AG12" s="8">
        <f>'环工16-1分数统计'!AK7*'环工16-1分数统计'!$AK$3/120</f>
        <v>2.4333333333333331</v>
      </c>
      <c r="AH12" s="8">
        <f>'环工16-1分数统计'!AL7*'环工16-1分数统计'!$AL$3/120</f>
        <v>1.4666666666666666</v>
      </c>
      <c r="AI12" s="8">
        <f>'环工16-1分数统计'!AM7*'环工16-1分数统计'!$AM$3/120</f>
        <v>1.0375000000000001</v>
      </c>
      <c r="AJ12" s="8">
        <f>'环工16-1分数统计'!AN7*'环工16-1分数统计'!$AN$3/120</f>
        <v>2.0750000000000002</v>
      </c>
      <c r="AK12" s="8">
        <f>'环工16-1分数统计'!AO7*'环工16-1分数统计'!$AO$3/120</f>
        <v>1.9</v>
      </c>
      <c r="AL12" s="8">
        <f>'环工16-1分数统计'!AP7*'环工16-1分数统计'!$AP$3/120</f>
        <v>1.0874999999999999</v>
      </c>
      <c r="AM12" s="8">
        <f>'环工16-1分数统计'!AQ7*'环工16-1分数统计'!$AQ$3/120</f>
        <v>2.15</v>
      </c>
      <c r="AN12" s="8">
        <f>'环工16-1分数统计'!AR7*'环工16-1分数统计'!$AR$3/120</f>
        <v>1.45</v>
      </c>
      <c r="AO12" s="8">
        <f>'环工16-1分数统计'!AS7*'环工16-1分数统计'!$AS$3/120</f>
        <v>1.55</v>
      </c>
      <c r="AP12" s="8">
        <f>'环工16-1分数统计'!AT7*'环工16-1分数统计'!$AT$3/120</f>
        <v>1.375</v>
      </c>
      <c r="AQ12" s="8">
        <f>'环工16-1分数统计'!AU7*'环工16-1分数统计'!$AU$3/120</f>
        <v>0.68333333333333335</v>
      </c>
      <c r="AR12" s="8">
        <f>'环工16-1分数统计'!AV7*'环工16-1分数统计'!$AV$3/120</f>
        <v>1.35</v>
      </c>
      <c r="AS12" s="8">
        <f>'环工16-1分数统计'!AW7*'环工16-1分数统计'!$AW$3/120</f>
        <v>0.73333333333333328</v>
      </c>
      <c r="AT12" s="8">
        <f>'环工16-1分数统计'!AX7*'环工16-1分数统计'!$AX$3/120</f>
        <v>3.1</v>
      </c>
      <c r="AU12" s="8">
        <f>'环工16-1分数统计'!AY7*'环工16-1分数统计'!$AY$3/120</f>
        <v>1.45</v>
      </c>
      <c r="AV12" s="8">
        <f>'环工16-1分数统计'!AZ7*'环工16-1分数统计'!$AZ$3/120</f>
        <v>1.5</v>
      </c>
      <c r="AW12" s="8">
        <f>'环工16-1分数统计'!BA7*'环工16-1分数统计'!$BA$3/120</f>
        <v>1.5</v>
      </c>
      <c r="AX12" s="8">
        <f>'环工16-1分数统计'!BB7*'环工16-1分数统计'!$BB$3/120</f>
        <v>1.125</v>
      </c>
      <c r="AY12" s="8">
        <f>'环工16-1分数统计'!BC7*'环工16-1分数统计'!$BC$3/120</f>
        <v>2.2999999999999998</v>
      </c>
      <c r="AZ12" s="8">
        <f>'环工16-1分数统计'!BD7*'环工16-1分数统计'!$BD$3/120</f>
        <v>1.1000000000000001</v>
      </c>
      <c r="BA12" s="8">
        <f>'环工16-1分数统计'!BE7*'环工16-1分数统计'!$BE$3/120</f>
        <v>1.45</v>
      </c>
      <c r="BB12" s="8">
        <f t="shared" si="0"/>
        <v>85.317541322314042</v>
      </c>
      <c r="BC12" s="8">
        <f t="shared" si="1"/>
        <v>59.722278925619825</v>
      </c>
      <c r="BD12" s="12">
        <v>90.949238104909398</v>
      </c>
      <c r="BE12" s="8">
        <v>90.222125874125794</v>
      </c>
      <c r="BF12" s="8">
        <f t="shared" si="2"/>
        <v>181.17136397903519</v>
      </c>
      <c r="BG12" s="8">
        <f t="shared" si="3"/>
        <v>89.917505570970988</v>
      </c>
      <c r="BH12" s="8">
        <f t="shared" si="4"/>
        <v>17.983501114194198</v>
      </c>
      <c r="BI12" s="8">
        <f t="shared" si="5"/>
        <v>77.705780039814016</v>
      </c>
    </row>
    <row r="13" spans="1:61">
      <c r="A13" s="7">
        <v>11</v>
      </c>
      <c r="B13" s="11" t="s">
        <v>153</v>
      </c>
      <c r="C13" s="13" t="s">
        <v>154</v>
      </c>
      <c r="D13" s="8">
        <f>'环工16-1分数统计'!H12*'环工16-1分数统计'!$H$3/120</f>
        <v>0.73333333333333328</v>
      </c>
      <c r="E13" s="8">
        <f>'环工16-1分数统计'!I12*'环工16-1分数统计'!$I$3/120</f>
        <v>1.5666666666666667</v>
      </c>
      <c r="F13" s="8">
        <f>'环工16-1分数统计'!J12*'环工16-1分数统计'!$J$3/120</f>
        <v>4.2</v>
      </c>
      <c r="G13" s="8">
        <f>'环工16-1分数统计'!K12*'环工16-1分数统计'!$K$3/120</f>
        <v>3</v>
      </c>
      <c r="H13" s="8">
        <f>'环工16-1分数统计'!L12*'环工16-1分数统计'!$L$3/120</f>
        <v>1.4333333333333333</v>
      </c>
      <c r="I13" s="8">
        <f>'环工16-1分数统计'!M12*'环工16-1分数统计'!$M$3/120</f>
        <v>1.45</v>
      </c>
      <c r="J13" s="8">
        <f>'环工16-1分数统计'!N12*'环工16-1分数统计'!$N$3/120</f>
        <v>2.9333333333333331</v>
      </c>
      <c r="K13" s="8">
        <f>'环工16-1分数统计'!O12*'环工16-1分数统计'!$O$3/121</f>
        <v>0.66115702479338845</v>
      </c>
      <c r="L13" s="8">
        <f>'环工16-1分数统计'!P12*'环工16-1分数统计'!$P$3/120</f>
        <v>1.75</v>
      </c>
      <c r="M13" s="8">
        <f>'环工16-1分数统计'!Q12*'环工16-1分数统计'!$Q$3/120</f>
        <v>0.65</v>
      </c>
      <c r="N13" s="8">
        <f>'环工16-1分数统计'!R12*'环工16-1分数统计'!$R$3/120</f>
        <v>1.875</v>
      </c>
      <c r="O13" s="8">
        <f>'环工16-1分数统计'!S12*'环工16-1分数统计'!$S$3/120</f>
        <v>3.4166666666666665</v>
      </c>
      <c r="P13" s="8">
        <f>'环工16-1分数统计'!T12*'环工16-1分数统计'!$T$3/120</f>
        <v>1.8333333333333333</v>
      </c>
      <c r="Q13" s="8">
        <f>'环工16-1分数统计'!U12*'环工16-1分数统计'!$U$3/120</f>
        <v>2.7</v>
      </c>
      <c r="R13" s="8">
        <f>'环工16-1分数统计'!V12*'环工16-1分数统计'!$V$3/120</f>
        <v>1.9</v>
      </c>
      <c r="S13" s="8">
        <f>'环工16-1分数统计'!W12*'环工16-1分数统计'!$W$3/120</f>
        <v>3.3366666666666669</v>
      </c>
      <c r="T13" s="8">
        <f>'环工16-1分数统计'!X12*'环工16-1分数统计'!$X$3/120</f>
        <v>0.73333333333333328</v>
      </c>
      <c r="U13" s="8">
        <f>'环工16-1分数统计'!Y12*'环工16-1分数统计'!$Y$3/120</f>
        <v>1.5</v>
      </c>
      <c r="V13" s="8">
        <f>'环工16-1分数统计'!Z12*'环工16-1分数统计'!$Z$3/120</f>
        <v>1.6</v>
      </c>
      <c r="W13" s="8">
        <f>'环工16-1分数统计'!AA12*'环工16-1分数统计'!$AA$3/120</f>
        <v>2.125</v>
      </c>
      <c r="X13" s="8">
        <f>'环工16-1分数统计'!AB12*'环工16-1分数统计'!$AB$3/120</f>
        <v>1.2666666666666666</v>
      </c>
      <c r="Y13" s="8">
        <f>'环工16-1分数统计'!AC12*'环工16-1分数统计'!$AC$3/120</f>
        <v>1.4333333333333333</v>
      </c>
      <c r="Z13" s="8">
        <f>'环工16-1分数统计'!AD12*'环工16-1分数统计'!$AD$3/120</f>
        <v>1.45</v>
      </c>
      <c r="AA13" s="8">
        <f>'环工16-1分数统计'!AE12*'环工16-1分数统计'!$AE$3/120</f>
        <v>1.595</v>
      </c>
      <c r="AB13" s="8">
        <f>'环工16-1分数统计'!AF12*'环工16-1分数统计'!$AF$3/120</f>
        <v>0.7416666666666667</v>
      </c>
      <c r="AC13" s="8">
        <f>'环工16-1分数统计'!AG12*'环工16-1分数统计'!$AG$3/120</f>
        <v>1.5625</v>
      </c>
      <c r="AD13" s="8">
        <f>'环工16-1分数统计'!AH12*'环工16-1分数统计'!$AH$3/120</f>
        <v>2.0499999999999998</v>
      </c>
      <c r="AE13" s="8">
        <f>'环工16-1分数统计'!AI12*'环工16-1分数统计'!$AI$3/120</f>
        <v>1.4833333333333334</v>
      </c>
      <c r="AF13" s="8">
        <f>'环工16-1分数统计'!AJ12*'环工16-1分数统计'!$AJ$3/120</f>
        <v>0.76666666666666672</v>
      </c>
      <c r="AG13" s="8">
        <f>'环工16-1分数统计'!AK12*'环工16-1分数统计'!$AK$3/120</f>
        <v>2.5</v>
      </c>
      <c r="AH13" s="8">
        <f>'环工16-1分数统计'!AL12*'环工16-1分数统计'!$AL$3/120</f>
        <v>1.4833333333333334</v>
      </c>
      <c r="AI13" s="8">
        <f>'环工16-1分数统计'!AM12*'环工16-1分数统计'!$AM$3/120</f>
        <v>1.0625</v>
      </c>
      <c r="AJ13" s="8">
        <f>'环工16-1分数统计'!AN12*'环工16-1分数统计'!$AN$3/120</f>
        <v>2.2749999999999999</v>
      </c>
      <c r="AK13" s="8">
        <f>'环工16-1分数统计'!AO12*'环工16-1分数统计'!$AO$3/120</f>
        <v>2.125</v>
      </c>
      <c r="AL13" s="8">
        <f>'环工16-1分数统计'!AP12*'环工16-1分数统计'!$AP$3/120</f>
        <v>1.125</v>
      </c>
      <c r="AM13" s="8">
        <f>'环工16-1分数统计'!AQ12*'环工16-1分数统计'!$AQ$3/120</f>
        <v>2.3250000000000002</v>
      </c>
      <c r="AN13" s="8">
        <f>'环工16-1分数统计'!AR12*'环工16-1分数统计'!$AR$3/120</f>
        <v>1.4666666666666666</v>
      </c>
      <c r="AO13" s="8">
        <f>'环工16-1分数统计'!AS12*'环工16-1分数统计'!$AS$3/120</f>
        <v>1.55</v>
      </c>
      <c r="AP13" s="8">
        <f>'环工16-1分数统计'!AT12*'环工16-1分数统计'!$AT$3/120</f>
        <v>1.6316666666666668</v>
      </c>
      <c r="AQ13" s="8">
        <f>'环工16-1分数统计'!AU12*'环工16-1分数统计'!$AU$3/120</f>
        <v>0.68333333333333335</v>
      </c>
      <c r="AR13" s="8">
        <f>'环工16-1分数统计'!AV12*'环工16-1分数统计'!$AV$3/120</f>
        <v>1.4833333333333334</v>
      </c>
      <c r="AS13" s="8">
        <f>'环工16-1分数统计'!AW12*'环工16-1分数统计'!$AW$3/120</f>
        <v>0.67500000000000004</v>
      </c>
      <c r="AT13" s="8">
        <f>'环工16-1分数统计'!AX12*'环工16-1分数统计'!$AX$3/120</f>
        <v>2.3333333333333335</v>
      </c>
      <c r="AU13" s="8">
        <f>'环工16-1分数统计'!AY12*'环工16-1分数统计'!$AY$3/120</f>
        <v>1.4666666666666666</v>
      </c>
      <c r="AV13" s="8">
        <f>'环工16-1分数统计'!AZ12*'环工16-1分数统计'!$AZ$3/120</f>
        <v>1.4166666666666667</v>
      </c>
      <c r="AW13" s="8">
        <f>'环工16-1分数统计'!BA12*'环工16-1分数统计'!$BA$3/120</f>
        <v>1.45</v>
      </c>
      <c r="AX13" s="8">
        <f>'环工16-1分数统计'!BB12*'环工16-1分数统计'!$BB$3/120</f>
        <v>1.125</v>
      </c>
      <c r="AY13" s="8">
        <f>'环工16-1分数统计'!BC12*'环工16-1分数统计'!$BC$3/120</f>
        <v>2.125</v>
      </c>
      <c r="AZ13" s="8">
        <f>'环工16-1分数统计'!BD12*'环工16-1分数统计'!$BD$3/120</f>
        <v>1.1375</v>
      </c>
      <c r="BA13" s="8">
        <f>'环工16-1分数统计'!BE12*'环工16-1分数统计'!$BE$3/120</f>
        <v>1.3666666666666667</v>
      </c>
      <c r="BB13" s="8">
        <f t="shared" si="0"/>
        <v>84.553657024793381</v>
      </c>
      <c r="BC13" s="8">
        <f t="shared" si="1"/>
        <v>59.187559917355365</v>
      </c>
      <c r="BD13" s="12">
        <v>92.926584639562904</v>
      </c>
      <c r="BE13" s="8">
        <v>91.325487490287401</v>
      </c>
      <c r="BF13" s="8">
        <f t="shared" si="2"/>
        <v>184.25207212985032</v>
      </c>
      <c r="BG13" s="8">
        <f t="shared" si="3"/>
        <v>91.446497715367002</v>
      </c>
      <c r="BH13" s="8">
        <f t="shared" si="4"/>
        <v>18.289299543073401</v>
      </c>
      <c r="BI13" s="8">
        <f t="shared" si="5"/>
        <v>77.47685946042877</v>
      </c>
    </row>
    <row r="14" spans="1:61">
      <c r="A14" s="7">
        <v>12</v>
      </c>
      <c r="B14" s="14" t="s">
        <v>155</v>
      </c>
      <c r="C14" s="14">
        <v>2016010637</v>
      </c>
      <c r="D14" s="8">
        <v>0.67500000000000004</v>
      </c>
      <c r="E14" s="8">
        <v>1.5</v>
      </c>
      <c r="F14" s="8">
        <v>4.3499999999999996</v>
      </c>
      <c r="G14" s="8">
        <v>3.2625000000000002</v>
      </c>
      <c r="H14" s="8">
        <v>1.2833333333333301</v>
      </c>
      <c r="I14" s="8">
        <v>1.1666666666666701</v>
      </c>
      <c r="J14">
        <f>[1]Sheet1!H46*$J$3/120</f>
        <v>2.8050000000000002</v>
      </c>
      <c r="K14" s="8">
        <v>0.61666666666666703</v>
      </c>
      <c r="L14" s="8">
        <v>1.4583333333333299</v>
      </c>
      <c r="M14" s="8">
        <v>0.60833333333333295</v>
      </c>
      <c r="N14" s="8">
        <v>1.8</v>
      </c>
      <c r="O14" s="8">
        <v>4.0416666666666696</v>
      </c>
      <c r="P14" s="8">
        <v>1.8958333333333299</v>
      </c>
      <c r="Q14" s="8">
        <v>2.9</v>
      </c>
      <c r="R14" s="8">
        <v>1.85</v>
      </c>
      <c r="S14">
        <f>[1]Sheet1!I46*$S$3/120</f>
        <v>2.8028</v>
      </c>
      <c r="T14" s="8">
        <v>0.75</v>
      </c>
      <c r="U14" s="8">
        <v>1.5166666666666699</v>
      </c>
      <c r="V14" s="8">
        <v>2.1749999999999998</v>
      </c>
      <c r="W14" s="8">
        <v>2.2749999999999999</v>
      </c>
      <c r="X14" s="8">
        <v>1.35</v>
      </c>
      <c r="Y14" s="8">
        <v>1.43333333333333</v>
      </c>
      <c r="Z14" s="8">
        <v>1.3</v>
      </c>
      <c r="AA14">
        <f>[1]Sheet1!K46*$AA$3/120</f>
        <v>1.3245833333333334</v>
      </c>
      <c r="AB14" s="8">
        <v>0.79166666666666696</v>
      </c>
      <c r="AC14" s="8">
        <v>1.6875</v>
      </c>
      <c r="AD14" s="8">
        <v>2.35</v>
      </c>
      <c r="AE14" s="8">
        <v>1.45</v>
      </c>
      <c r="AF14" s="8">
        <v>0.77500000000000002</v>
      </c>
      <c r="AG14" s="8">
        <v>2.7666666666666702</v>
      </c>
      <c r="AH14" s="8">
        <v>1.5166666666666699</v>
      </c>
      <c r="AI14" s="8">
        <v>0.9</v>
      </c>
      <c r="AJ14" s="8">
        <v>2.1</v>
      </c>
      <c r="AK14" s="8">
        <v>2.0750000000000002</v>
      </c>
      <c r="AL14" s="8">
        <v>1.1125</v>
      </c>
      <c r="AM14" s="8">
        <v>2</v>
      </c>
      <c r="AN14" s="8">
        <v>1.5166666666666699</v>
      </c>
      <c r="AO14" s="8">
        <v>1.4666666666666699</v>
      </c>
      <c r="AP14">
        <f>[1]Sheet1!J46*$AP$3/120</f>
        <v>1.3092749999999997</v>
      </c>
      <c r="AQ14" s="8">
        <v>0.75833333333333297</v>
      </c>
      <c r="AR14" s="8">
        <v>1.4166666666666701</v>
      </c>
      <c r="AS14" s="8">
        <v>0.67500000000000004</v>
      </c>
      <c r="AT14" s="8">
        <v>2.6666666666666701</v>
      </c>
      <c r="AU14" s="8">
        <v>1.36666666666667</v>
      </c>
      <c r="AV14" s="8">
        <v>1.2833333333333301</v>
      </c>
      <c r="AW14" s="8">
        <v>1.6</v>
      </c>
      <c r="AX14" s="8">
        <v>1.1000000000000001</v>
      </c>
      <c r="AY14" s="8">
        <v>2.15</v>
      </c>
      <c r="AZ14" s="8">
        <v>1</v>
      </c>
      <c r="BA14" s="8">
        <v>1</v>
      </c>
      <c r="BB14" s="8">
        <v>84.716666666666697</v>
      </c>
      <c r="BC14" s="8">
        <v>59.301666666666698</v>
      </c>
      <c r="BD14" s="7">
        <v>91.010120530954197</v>
      </c>
      <c r="BE14" s="8">
        <v>91.471785236985198</v>
      </c>
      <c r="BF14" s="8">
        <v>182.481905767939</v>
      </c>
      <c r="BG14" s="8">
        <f t="shared" si="3"/>
        <v>90.56794306846858</v>
      </c>
      <c r="BH14" s="8">
        <f t="shared" si="4"/>
        <v>18.113588613693718</v>
      </c>
      <c r="BI14" s="8">
        <f t="shared" si="5"/>
        <v>77.415255280360412</v>
      </c>
    </row>
    <row r="15" spans="1:61">
      <c r="A15" s="7">
        <v>13</v>
      </c>
      <c r="B15" s="11" t="s">
        <v>156</v>
      </c>
      <c r="C15" s="11" t="s">
        <v>157</v>
      </c>
      <c r="D15" s="8">
        <f>'环工16-1分数统计'!H10*'环工16-1分数统计'!$H$3/120</f>
        <v>0.68333333333333335</v>
      </c>
      <c r="E15" s="8">
        <f>'环工16-1分数统计'!I10*'环工16-1分数统计'!$I$3/120</f>
        <v>1.5</v>
      </c>
      <c r="F15" s="8">
        <f>'环工16-1分数统计'!J10*'环工16-1分数统计'!$J$3/120</f>
        <v>4.3499999999999996</v>
      </c>
      <c r="G15" s="8">
        <f>'环工16-1分数统计'!K10*'环工16-1分数统计'!$K$3/120</f>
        <v>3.4125000000000001</v>
      </c>
      <c r="H15" s="8">
        <f>'环工16-1分数统计'!L10*'环工16-1分数统计'!$L$3/120</f>
        <v>1.4</v>
      </c>
      <c r="I15" s="8">
        <f>'环工16-1分数统计'!M10*'环工16-1分数统计'!$M$3/120</f>
        <v>1.2</v>
      </c>
      <c r="J15" s="8">
        <f>'环工16-1分数统计'!N10*'环工16-1分数统计'!$N$3/120</f>
        <v>3.4499999999999997</v>
      </c>
      <c r="K15" s="8">
        <f>'环工16-1分数统计'!O10*'环工16-1分数统计'!$O$3/121</f>
        <v>0.63636363636363635</v>
      </c>
      <c r="L15" s="8">
        <f>'环工16-1分数统计'!P10*'环工16-1分数统计'!$P$3/120</f>
        <v>1.875</v>
      </c>
      <c r="M15" s="8">
        <f>'环工16-1分数统计'!Q10*'环工16-1分数统计'!$Q$3/120</f>
        <v>0.60833333333333328</v>
      </c>
      <c r="N15" s="8">
        <f>'环工16-1分数统计'!R10*'环工16-1分数统计'!$R$3/120</f>
        <v>2.15</v>
      </c>
      <c r="O15" s="8">
        <f>'环工16-1分数统计'!S10*'环工16-1分数统计'!$S$3/120</f>
        <v>3.625</v>
      </c>
      <c r="P15" s="8">
        <f>'环工16-1分数统计'!T10*'环工16-1分数统计'!$T$3/120</f>
        <v>1.8125</v>
      </c>
      <c r="Q15" s="8">
        <f>'环工16-1分数统计'!U10*'环工16-1分数统计'!$U$3/120</f>
        <v>3</v>
      </c>
      <c r="R15" s="8">
        <f>'环工16-1分数统计'!V10*'环工16-1分数统计'!$V$3/120</f>
        <v>2.2000000000000002</v>
      </c>
      <c r="S15" s="8">
        <f>'环工16-1分数统计'!W10*'环工16-1分数统计'!$W$3/120</f>
        <v>3.2583333333333329</v>
      </c>
      <c r="T15" s="8">
        <f>'环工16-1分数统计'!X10*'环工16-1分数统计'!$X$3/120</f>
        <v>0.71666666666666667</v>
      </c>
      <c r="U15" s="8">
        <f>'环工16-1分数统计'!Y10*'环工16-1分数统计'!$Y$3/120</f>
        <v>1.4666666666666666</v>
      </c>
      <c r="V15" s="8">
        <f>'环工16-1分数统计'!Z10*'环工16-1分数统计'!$Z$3/120</f>
        <v>1.5</v>
      </c>
      <c r="W15" s="8">
        <f>'环工16-1分数统计'!AA10*'环工16-1分数统计'!$AA$3/120</f>
        <v>2.15</v>
      </c>
      <c r="X15" s="8">
        <f>'环工16-1分数统计'!AB10*'环工16-1分数统计'!$AB$3/120</f>
        <v>1.1833333333333333</v>
      </c>
      <c r="Y15" s="8">
        <f>'环工16-1分数统计'!AC10*'环工16-1分数统计'!$AC$3/120</f>
        <v>1.3</v>
      </c>
      <c r="Z15" s="8">
        <f>'环工16-1分数统计'!AD10*'环工16-1分数统计'!$AD$3/120</f>
        <v>1.4166666666666667</v>
      </c>
      <c r="AA15" s="8">
        <f>'环工16-1分数统计'!AE10*'环工16-1分数统计'!$AE$3/120</f>
        <v>1.6675</v>
      </c>
      <c r="AB15" s="8">
        <f>'环工16-1分数统计'!AF10*'环工16-1分数统计'!$AF$3/120</f>
        <v>0.7416666666666667</v>
      </c>
      <c r="AC15" s="8">
        <f>'环工16-1分数统计'!AG10*'环工16-1分数统计'!$AG$3/120</f>
        <v>1.6666666666666667</v>
      </c>
      <c r="AD15" s="8">
        <f>'环工16-1分数统计'!AH10*'环工16-1分数统计'!$AH$3/120</f>
        <v>1.825</v>
      </c>
      <c r="AE15" s="8">
        <f>'环工16-1分数统计'!AI10*'环工16-1分数统计'!$AI$3/120</f>
        <v>1.4</v>
      </c>
      <c r="AF15" s="8">
        <f>'环工16-1分数统计'!AJ10*'环工16-1分数统计'!$AJ$3/120</f>
        <v>0.75</v>
      </c>
      <c r="AG15" s="8">
        <f>'环工16-1分数统计'!AK10*'环工16-1分数统计'!$AK$3/120</f>
        <v>2.3333333333333335</v>
      </c>
      <c r="AH15" s="8">
        <f>'环工16-1分数统计'!AL10*'环工16-1分数统计'!$AL$3/120</f>
        <v>1.2333333333333334</v>
      </c>
      <c r="AI15" s="8">
        <f>'环工16-1分数统计'!AM10*'环工16-1分数统计'!$AM$3/120</f>
        <v>0.96250000000000002</v>
      </c>
      <c r="AJ15" s="8">
        <f>'环工16-1分数统计'!AN10*'环工16-1分数统计'!$AN$3/120</f>
        <v>1.65</v>
      </c>
      <c r="AK15" s="8">
        <f>'环工16-1分数统计'!AO10*'环工16-1分数统计'!$AO$3/120</f>
        <v>1.9750000000000001</v>
      </c>
      <c r="AL15" s="8">
        <f>'环工16-1分数统计'!AP10*'环工16-1分数统计'!$AP$3/120</f>
        <v>1.0375000000000001</v>
      </c>
      <c r="AM15" s="8">
        <f>'环工16-1分数统计'!AQ10*'环工16-1分数统计'!$AQ$3/120</f>
        <v>2.125</v>
      </c>
      <c r="AN15" s="8">
        <f>'环工16-1分数统计'!AR10*'环工16-1分数统计'!$AR$3/120</f>
        <v>1.4666666666666666</v>
      </c>
      <c r="AO15" s="8">
        <f>'环工16-1分数统计'!AS10*'环工16-1分数统计'!$AS$3/120</f>
        <v>1.4833333333333334</v>
      </c>
      <c r="AP15" s="8">
        <f>'环工16-1分数统计'!AT10*'环工16-1分数统计'!$AT$3/120</f>
        <v>1.4183333333333332</v>
      </c>
      <c r="AQ15" s="8">
        <f>'环工16-1分数统计'!AU10*'环工16-1分数统计'!$AU$3/120</f>
        <v>0.75</v>
      </c>
      <c r="AR15" s="8">
        <f>'环工16-1分数统计'!AV10*'环工16-1分数统计'!$AV$3/120</f>
        <v>1.5</v>
      </c>
      <c r="AS15" s="8">
        <f>'环工16-1分数统计'!AW10*'环工16-1分数统计'!$AW$3/120</f>
        <v>0.6333333333333333</v>
      </c>
      <c r="AT15" s="8">
        <f>'环工16-1分数统计'!AX10*'环工16-1分数统计'!$AX$3/120</f>
        <v>2.6333333333333333</v>
      </c>
      <c r="AU15" s="8">
        <f>'环工16-1分数统计'!AY10*'环工16-1分数统计'!$AY$3/120</f>
        <v>1.3666666666666667</v>
      </c>
      <c r="AV15" s="8">
        <f>'环工16-1分数统计'!AZ10*'环工16-1分数统计'!$AZ$3/120</f>
        <v>1.35</v>
      </c>
      <c r="AW15" s="8">
        <f>'环工16-1分数统计'!BA10*'环工16-1分数统计'!$BA$3/120</f>
        <v>1.6333333333333333</v>
      </c>
      <c r="AX15" s="8">
        <f>'环工16-1分数统计'!BB10*'环工16-1分数统计'!$BB$3/120</f>
        <v>1.0874999999999999</v>
      </c>
      <c r="AY15" s="8">
        <f>'环工16-1分数统计'!BC10*'环工16-1分数统计'!$BC$3/120</f>
        <v>2.0750000000000002</v>
      </c>
      <c r="AZ15" s="8">
        <f>'环工16-1分数统计'!BD10*'环工16-1分数统计'!$BD$3/120</f>
        <v>0.95</v>
      </c>
      <c r="BA15" s="8">
        <f>'环工16-1分数统计'!BE10*'环工16-1分数统计'!$BE$3/120</f>
        <v>1.2666666666666666</v>
      </c>
      <c r="BB15" s="8">
        <f>SUM(D15:BA15)</f>
        <v>83.876363636363649</v>
      </c>
      <c r="BC15" s="8">
        <f>0.7*BB15</f>
        <v>58.713454545454553</v>
      </c>
      <c r="BD15" s="12">
        <v>92.151059887087598</v>
      </c>
      <c r="BE15" s="8">
        <v>90.774735975135897</v>
      </c>
      <c r="BF15" s="8">
        <f>SUM(BD15:BE15)</f>
        <v>182.92579586222348</v>
      </c>
      <c r="BG15" s="8">
        <f t="shared" si="3"/>
        <v>90.7882510086922</v>
      </c>
      <c r="BH15" s="8">
        <f t="shared" si="4"/>
        <v>18.157650201738441</v>
      </c>
      <c r="BI15" s="8">
        <f t="shared" si="5"/>
        <v>76.871104747192987</v>
      </c>
    </row>
    <row r="16" spans="1:61">
      <c r="A16" s="7">
        <v>14</v>
      </c>
      <c r="B16" s="11" t="s">
        <v>158</v>
      </c>
      <c r="C16" s="13" t="s">
        <v>159</v>
      </c>
      <c r="D16" s="8">
        <f>'环工16-1分数统计'!H13*'环工16-1分数统计'!$H$3/120</f>
        <v>0.69166666666666665</v>
      </c>
      <c r="E16" s="8">
        <f>'环工16-1分数统计'!I13*'环工16-1分数统计'!$I$3/120</f>
        <v>1.55</v>
      </c>
      <c r="F16" s="8">
        <f>'环工16-1分数统计'!J13*'环工16-1分数统计'!$J$3/120</f>
        <v>3.3</v>
      </c>
      <c r="G16" s="8">
        <f>'环工16-1分数统计'!K13*'环工16-1分数统计'!$K$3/120</f>
        <v>3</v>
      </c>
      <c r="H16" s="8">
        <f>'环工16-1分数统计'!L13*'环工16-1分数统计'!$L$3/120</f>
        <v>1.3666666666666667</v>
      </c>
      <c r="I16" s="8">
        <f>'环工16-1分数统计'!M13*'环工16-1分数统计'!$M$3/120</f>
        <v>1.3666666666666667</v>
      </c>
      <c r="J16" s="8">
        <f>'环工16-1分数统计'!N13*'环工16-1分数统计'!$N$3/120</f>
        <v>3.3000000000000003</v>
      </c>
      <c r="K16" s="8">
        <f>'环工16-1分数统计'!O13*'环工16-1分数统计'!$O$3/121</f>
        <v>0.73553719008264462</v>
      </c>
      <c r="L16" s="8">
        <f>'环工16-1分数统计'!P13*'环工16-1分数统计'!$P$3/120</f>
        <v>1.625</v>
      </c>
      <c r="M16" s="8">
        <f>'环工16-1分数统计'!Q13*'环工16-1分数统计'!$Q$3/120</f>
        <v>0.67500000000000004</v>
      </c>
      <c r="N16" s="8">
        <f>'环工16-1分数统计'!R13*'环工16-1分数统计'!$R$3/120</f>
        <v>1.95</v>
      </c>
      <c r="O16" s="8">
        <f>'环工16-1分数统计'!S13*'环工16-1分数统计'!$S$3/120</f>
        <v>3.375</v>
      </c>
      <c r="P16" s="8">
        <f>'环工16-1分数统计'!T13*'环工16-1分数统计'!$T$3/120</f>
        <v>1.9166666666666667</v>
      </c>
      <c r="Q16" s="8">
        <f>'环工16-1分数统计'!U13*'环工16-1分数统计'!$U$3/120</f>
        <v>2.2333333333333334</v>
      </c>
      <c r="R16" s="8">
        <f>'环工16-1分数统计'!V13*'环工16-1分数统计'!$V$3/120</f>
        <v>2.1</v>
      </c>
      <c r="S16" s="8">
        <f>'环工16-1分数统计'!W13*'环工16-1分数统计'!$W$3/120</f>
        <v>3.3733333333333335</v>
      </c>
      <c r="T16" s="8">
        <f>'环工16-1分数统计'!X13*'环工16-1分数统计'!$X$3/120</f>
        <v>0.79166666666666663</v>
      </c>
      <c r="U16" s="8">
        <f>'环工16-1分数统计'!Y13*'环工16-1分数统计'!$Y$3/120</f>
        <v>1.5333333333333334</v>
      </c>
      <c r="V16" s="8">
        <f>'环工16-1分数统计'!Z13*'环工16-1分数统计'!$Z$3/120</f>
        <v>2.0499999999999998</v>
      </c>
      <c r="W16" s="8">
        <f>'环工16-1分数统计'!AA13*'环工16-1分数统计'!$AA$3/120</f>
        <v>2.1</v>
      </c>
      <c r="X16" s="8">
        <f>'环工16-1分数统计'!AB13*'环工16-1分数统计'!$AB$3/120</f>
        <v>1.2666666666666666</v>
      </c>
      <c r="Y16" s="8">
        <f>'环工16-1分数统计'!AC13*'环工16-1分数统计'!$AC$3/120</f>
        <v>1.5333333333333334</v>
      </c>
      <c r="Z16" s="8">
        <f>'环工16-1分数统计'!AD13*'环工16-1分数统计'!$AD$3/120</f>
        <v>1.45</v>
      </c>
      <c r="AA16" s="8">
        <f>'环工16-1分数统计'!AE13*'环工16-1分数统计'!$AE$3/120</f>
        <v>1.6866666666666668</v>
      </c>
      <c r="AB16" s="8">
        <f>'环工16-1分数统计'!AF13*'环工16-1分数统计'!$AF$3/120</f>
        <v>0.77500000000000002</v>
      </c>
      <c r="AC16" s="8">
        <f>'环工16-1分数统计'!AG13*'环工16-1分数统计'!$AG$3/120</f>
        <v>1.6041666666666667</v>
      </c>
      <c r="AD16" s="8">
        <f>'环工16-1分数统计'!AH13*'环工16-1分数统计'!$AH$3/120</f>
        <v>2.15</v>
      </c>
      <c r="AE16" s="8">
        <f>'环工16-1分数统计'!AI13*'环工16-1分数统计'!$AI$3/120</f>
        <v>1.45</v>
      </c>
      <c r="AF16" s="8">
        <f>'环工16-1分数统计'!AJ13*'环工16-1分数统计'!$AJ$3/120</f>
        <v>0.7583333333333333</v>
      </c>
      <c r="AG16" s="8">
        <f>'环工16-1分数统计'!AK13*'环工16-1分数统计'!$AK$3/120</f>
        <v>2.0666666666666669</v>
      </c>
      <c r="AH16" s="8">
        <f>'环工16-1分数统计'!AL13*'环工16-1分数统计'!$AL$3/120</f>
        <v>1.45</v>
      </c>
      <c r="AI16" s="8">
        <f>'环工16-1分数统计'!AM13*'环工16-1分数统计'!$AM$3/120</f>
        <v>0.83750000000000002</v>
      </c>
      <c r="AJ16" s="8">
        <f>'环工16-1分数统计'!AN13*'环工16-1分数统计'!$AN$3/120</f>
        <v>2.25</v>
      </c>
      <c r="AK16" s="8">
        <f>'环工16-1分数统计'!AO13*'环工16-1分数统计'!$AO$3/120</f>
        <v>1.65</v>
      </c>
      <c r="AL16" s="8">
        <f>'环工16-1分数统计'!AP13*'环工16-1分数统计'!$AP$3/120</f>
        <v>1.1000000000000001</v>
      </c>
      <c r="AM16" s="8">
        <f>'环工16-1分数统计'!AQ13*'环工16-1分数统计'!$AQ$3/120</f>
        <v>1.825</v>
      </c>
      <c r="AN16" s="8">
        <f>'环工16-1分数统计'!AR13*'环工16-1分数统计'!$AR$3/120</f>
        <v>1.4333333333333333</v>
      </c>
      <c r="AO16" s="8">
        <f>'环工16-1分数统计'!AS13*'环工16-1分数统计'!$AS$3/120</f>
        <v>1.5</v>
      </c>
      <c r="AP16" s="8">
        <f>'环工16-1分数统计'!AT13*'环工16-1分数统计'!$AT$3/120</f>
        <v>1.5583333333333336</v>
      </c>
      <c r="AQ16" s="8">
        <f>'环工16-1分数统计'!AU13*'环工16-1分数统计'!$AU$3/120</f>
        <v>0.75</v>
      </c>
      <c r="AR16" s="8">
        <f>'环工16-1分数统计'!AV13*'环工16-1分数统计'!$AV$3/120</f>
        <v>1.5666666666666667</v>
      </c>
      <c r="AS16" s="8">
        <f>'环工16-1分数统计'!AW13*'环工16-1分数统计'!$AW$3/120</f>
        <v>0.68333333333333335</v>
      </c>
      <c r="AT16" s="8">
        <f>'环工16-1分数统计'!AX13*'环工16-1分数统计'!$AX$3/120</f>
        <v>2.5666666666666669</v>
      </c>
      <c r="AU16" s="8">
        <f>'环工16-1分数统计'!AY13*'环工16-1分数统计'!$AY$3/120</f>
        <v>1.6</v>
      </c>
      <c r="AV16" s="8">
        <f>'环工16-1分数统计'!AZ13*'环工16-1分数统计'!$AZ$3/120</f>
        <v>1.5333333333333334</v>
      </c>
      <c r="AW16" s="8">
        <f>'环工16-1分数统计'!BA13*'环工16-1分数统计'!$BA$3/120</f>
        <v>1.1666666666666667</v>
      </c>
      <c r="AX16" s="8">
        <f>'环工16-1分数统计'!BB13*'环工16-1分数统计'!$BB$3/120</f>
        <v>1.1000000000000001</v>
      </c>
      <c r="AY16" s="8">
        <f>'环工16-1分数统计'!BC13*'环工16-1分数统计'!$BC$3/120</f>
        <v>2.1</v>
      </c>
      <c r="AZ16" s="8">
        <f>'环工16-1分数统计'!BD13*'环工16-1分数统计'!$BD$3/120</f>
        <v>1.1375</v>
      </c>
      <c r="BA16" s="8">
        <f>'环工16-1分数统计'!BE13*'环工16-1分数统计'!$BE$3/120</f>
        <v>1.2666666666666666</v>
      </c>
      <c r="BB16" s="8">
        <f>SUM(D16:BA16)</f>
        <v>82.849703856749301</v>
      </c>
      <c r="BC16" s="8">
        <f>0.7*BB16</f>
        <v>57.994792699724506</v>
      </c>
      <c r="BD16" s="12">
        <v>92.997544936592604</v>
      </c>
      <c r="BE16" s="8">
        <v>94.0410066822066</v>
      </c>
      <c r="BF16" s="8">
        <f>SUM(BD16:BE16)</f>
        <v>187.0385516187992</v>
      </c>
      <c r="BG16" s="8">
        <f t="shared" si="3"/>
        <v>92.829460670814811</v>
      </c>
      <c r="BH16" s="8">
        <f t="shared" si="4"/>
        <v>18.565892134162961</v>
      </c>
      <c r="BI16" s="8">
        <f t="shared" si="5"/>
        <v>76.560684833887464</v>
      </c>
    </row>
    <row r="17" spans="1:61">
      <c r="A17" s="7">
        <v>15</v>
      </c>
      <c r="B17" s="7" t="s">
        <v>160</v>
      </c>
      <c r="C17" s="7">
        <v>2016010635</v>
      </c>
      <c r="D17" s="8">
        <v>0.72499999999999998</v>
      </c>
      <c r="E17" s="8">
        <v>1.56666666666667</v>
      </c>
      <c r="F17" s="8">
        <v>3.7</v>
      </c>
      <c r="G17" s="8">
        <v>3.45</v>
      </c>
      <c r="H17" s="8">
        <v>1.5166666666666699</v>
      </c>
      <c r="I17" s="8">
        <v>1.2833333333333301</v>
      </c>
      <c r="J17">
        <f>[1]Sheet1!H44*$J$3/120</f>
        <v>2.6718333333333333</v>
      </c>
      <c r="K17" s="8">
        <v>0.64166666666666705</v>
      </c>
      <c r="L17" s="8">
        <v>1.6875</v>
      </c>
      <c r="M17" s="8">
        <v>0.80833333333333302</v>
      </c>
      <c r="N17" s="8">
        <v>2.0499999999999998</v>
      </c>
      <c r="O17" s="8">
        <v>3.5</v>
      </c>
      <c r="P17" s="8">
        <v>1.8333333333333299</v>
      </c>
      <c r="Q17" s="8">
        <v>2.56666666666667</v>
      </c>
      <c r="R17" s="8">
        <v>2.4</v>
      </c>
      <c r="S17">
        <f>[1]Sheet1!I44*$S$3/120</f>
        <v>2.7369999999999997</v>
      </c>
      <c r="T17" s="8">
        <v>0.77500000000000002</v>
      </c>
      <c r="U17" s="8">
        <v>1.5833333333333299</v>
      </c>
      <c r="V17" s="8">
        <v>1.65</v>
      </c>
      <c r="W17" s="8">
        <v>2.1</v>
      </c>
      <c r="X17" s="8">
        <v>1.25</v>
      </c>
      <c r="Y17" s="8">
        <v>1.3</v>
      </c>
      <c r="Z17" s="8">
        <v>1.36666666666667</v>
      </c>
      <c r="AA17">
        <f>[1]Sheet1!K44*$AA$3/120</f>
        <v>1.4173749999999998</v>
      </c>
      <c r="AB17" s="8">
        <v>0.77500000000000002</v>
      </c>
      <c r="AC17" s="8">
        <v>1.6666666666666701</v>
      </c>
      <c r="AD17" s="8">
        <v>2.0499999999999998</v>
      </c>
      <c r="AE17" s="8">
        <v>1.4166666666666701</v>
      </c>
      <c r="AF17" s="8">
        <v>0.70833333333333304</v>
      </c>
      <c r="AG17" s="8">
        <v>2.43333333333333</v>
      </c>
      <c r="AH17" s="8">
        <v>1.45</v>
      </c>
      <c r="AI17" s="8">
        <v>0.8</v>
      </c>
      <c r="AJ17" s="8">
        <v>2.15</v>
      </c>
      <c r="AK17" s="8">
        <v>2</v>
      </c>
      <c r="AL17" s="8">
        <v>1.075</v>
      </c>
      <c r="AM17" s="8">
        <v>2.2749999999999999</v>
      </c>
      <c r="AN17" s="8">
        <v>1.4</v>
      </c>
      <c r="AO17" s="8">
        <v>1.4833333333333301</v>
      </c>
      <c r="AP17">
        <f>[1]Sheet1!J44*$AP$3/120</f>
        <v>1.2497624999999997</v>
      </c>
      <c r="AQ17" s="8">
        <v>0.77500000000000002</v>
      </c>
      <c r="AR17" s="8">
        <v>1.43333333333333</v>
      </c>
      <c r="AS17" s="8">
        <v>0.66666666666666696</v>
      </c>
      <c r="AT17" s="8">
        <v>2.6666666666666701</v>
      </c>
      <c r="AU17" s="8">
        <v>1.4833333333333301</v>
      </c>
      <c r="AV17" s="8">
        <v>1.4</v>
      </c>
      <c r="AW17" s="8">
        <v>1.5333333333333301</v>
      </c>
      <c r="AX17" s="8">
        <v>1.0874999999999999</v>
      </c>
      <c r="AY17" s="8">
        <v>2.25</v>
      </c>
      <c r="AZ17" s="8">
        <v>1.1000000000000001</v>
      </c>
      <c r="BA17" s="8">
        <v>1</v>
      </c>
      <c r="BB17" s="8">
        <v>83.25</v>
      </c>
      <c r="BC17" s="8">
        <v>58.274999999999999</v>
      </c>
      <c r="BD17" s="7">
        <v>92.380096326200601</v>
      </c>
      <c r="BE17" s="8">
        <v>91.526358974358999</v>
      </c>
      <c r="BF17" s="8">
        <v>183.90645530056</v>
      </c>
      <c r="BG17" s="8">
        <f t="shared" si="3"/>
        <v>91.274963966927984</v>
      </c>
      <c r="BH17" s="8">
        <f t="shared" si="4"/>
        <v>18.254992793385597</v>
      </c>
      <c r="BI17" s="8">
        <f t="shared" si="5"/>
        <v>76.529992793385588</v>
      </c>
    </row>
    <row r="18" spans="1:61">
      <c r="A18" s="7">
        <v>16</v>
      </c>
      <c r="B18" s="11" t="s">
        <v>161</v>
      </c>
      <c r="C18" s="13" t="s">
        <v>162</v>
      </c>
      <c r="D18" s="8">
        <f>'环工16-1分数统计'!H24*'环工16-1分数统计'!$H$3/120</f>
        <v>0.72499999999999998</v>
      </c>
      <c r="E18" s="8">
        <f>'环工16-1分数统计'!I24*'环工16-1分数统计'!$I$3/120</f>
        <v>1.5166666666666666</v>
      </c>
      <c r="F18" s="8">
        <f>'环工16-1分数统计'!J24*'环工16-1分数统计'!$J$3/120</f>
        <v>3.9</v>
      </c>
      <c r="G18" s="8">
        <f>'环工16-1分数统计'!K24*'环工16-1分数统计'!$K$3/120</f>
        <v>3.15</v>
      </c>
      <c r="H18" s="8">
        <f>'环工16-1分数统计'!L24*'环工16-1分数统计'!$L$3/120</f>
        <v>1.4666666666666666</v>
      </c>
      <c r="I18" s="8">
        <f>'环工16-1分数统计'!M24*'环工16-1分数统计'!$M$3/120</f>
        <v>1.3833333333333333</v>
      </c>
      <c r="J18" s="8">
        <f>'环工16-1分数统计'!N24*'环工16-1分数统计'!$N$3/120</f>
        <v>2.4566666666666666</v>
      </c>
      <c r="K18" s="8">
        <f>'环工16-1分数统计'!O24*'环工16-1分数统计'!$O$3/121</f>
        <v>0.53719008264462809</v>
      </c>
      <c r="L18" s="8">
        <f>'环工16-1分数统计'!P24*'环工16-1分数统计'!$P$3/120</f>
        <v>1.7291666666666667</v>
      </c>
      <c r="M18" s="8">
        <f>'环工16-1分数统计'!Q24*'环工16-1分数统计'!$Q$3/120</f>
        <v>0.58333333333333337</v>
      </c>
      <c r="N18" s="8">
        <f>'环工16-1分数统计'!R24*'环工16-1分数统计'!$R$3/120</f>
        <v>1.85</v>
      </c>
      <c r="O18" s="8">
        <f>'环工16-1分数统计'!S24*'环工16-1分数统计'!$S$3/120</f>
        <v>3.2916666666666665</v>
      </c>
      <c r="P18" s="8">
        <f>'环工16-1分数统计'!T24*'环工16-1分数统计'!$T$3/120</f>
        <v>1.875</v>
      </c>
      <c r="Q18" s="8">
        <f>'环工16-1分数统计'!U24*'环工16-1分数统计'!$U$3/120</f>
        <v>2.7</v>
      </c>
      <c r="R18" s="8">
        <f>'环工16-1分数统计'!V24*'环工16-1分数统计'!$V$3/120</f>
        <v>1.9750000000000001</v>
      </c>
      <c r="S18" s="8">
        <f>'环工16-1分数统计'!W24*'环工16-1分数统计'!$W$3/120</f>
        <v>2.97</v>
      </c>
      <c r="T18" s="8">
        <f>'环工16-1分数统计'!X24*'环工16-1分数统计'!$X$3/120</f>
        <v>0.69166666666666665</v>
      </c>
      <c r="U18" s="8">
        <f>'环工16-1分数统计'!Y24*'环工16-1分数统计'!$Y$3/120</f>
        <v>1.5333333333333334</v>
      </c>
      <c r="V18" s="8">
        <f>'环工16-1分数统计'!Z24*'环工16-1分数统计'!$Z$3/120</f>
        <v>1.925</v>
      </c>
      <c r="W18" s="8">
        <f>'环工16-1分数统计'!AA24*'环工16-1分数统计'!$AA$3/120</f>
        <v>2</v>
      </c>
      <c r="X18" s="8">
        <f>'环工16-1分数统计'!AB24*'环工16-1分数统计'!$AB$3/120</f>
        <v>1.2666666666666666</v>
      </c>
      <c r="Y18" s="8">
        <f>'环工16-1分数统计'!AC24*'环工16-1分数统计'!$AC$3/120</f>
        <v>1.5</v>
      </c>
      <c r="Z18" s="8">
        <f>'环工16-1分数统计'!AD24*'环工16-1分数统计'!$AD$3/120</f>
        <v>1.4166666666666667</v>
      </c>
      <c r="AA18" s="8">
        <f>'环工16-1分数统计'!AE24*'环工16-1分数统计'!$AE$3/120</f>
        <v>1.4666666666666666</v>
      </c>
      <c r="AB18" s="8">
        <f>'环工16-1分数统计'!AF24*'环工16-1分数统计'!$AF$3/120</f>
        <v>0.69166666666666665</v>
      </c>
      <c r="AC18" s="8">
        <f>'环工16-1分数统计'!AG24*'环工16-1分数统计'!$AG$3/120</f>
        <v>1.7083333333333333</v>
      </c>
      <c r="AD18" s="8">
        <f>'环工16-1分数统计'!AH24*'环工16-1分数统计'!$AH$3/120</f>
        <v>2.125</v>
      </c>
      <c r="AE18" s="8">
        <f>'环工16-1分数统计'!AI24*'环工16-1分数统计'!$AI$3/120</f>
        <v>1.4666666666666666</v>
      </c>
      <c r="AF18" s="8">
        <f>'环工16-1分数统计'!AJ24*'环工16-1分数统计'!$AJ$3/120</f>
        <v>0.71666666666666667</v>
      </c>
      <c r="AG18" s="8">
        <f>'环工16-1分数统计'!AK24*'环工16-1分数统计'!$AK$3/120</f>
        <v>2.1666666666666665</v>
      </c>
      <c r="AH18" s="8">
        <f>'环工16-1分数统计'!AL24*'环工16-1分数统计'!$AL$3/120</f>
        <v>1.5</v>
      </c>
      <c r="AI18" s="8">
        <f>'环工16-1分数统计'!AM24*'环工16-1分数统计'!$AM$3/120</f>
        <v>0.85</v>
      </c>
      <c r="AJ18" s="8">
        <f>'环工16-1分数统计'!AN24*'环工16-1分数统计'!$AN$3/120</f>
        <v>2.25</v>
      </c>
      <c r="AK18" s="8">
        <f>'环工16-1分数统计'!AO24*'环工16-1分数统计'!$AO$3/120</f>
        <v>1.6</v>
      </c>
      <c r="AL18" s="8">
        <f>'环工16-1分数统计'!AP24*'环工16-1分数统计'!$AP$3/120</f>
        <v>1.1000000000000001</v>
      </c>
      <c r="AM18" s="8">
        <f>'环工16-1分数统计'!AQ24*'环工16-1分数统计'!$AQ$3/120</f>
        <v>2.1749999999999998</v>
      </c>
      <c r="AN18" s="8">
        <f>'环工16-1分数统计'!AR24*'环工16-1分数统计'!$AR$3/120</f>
        <v>1.45</v>
      </c>
      <c r="AO18" s="8">
        <f>'环工16-1分数统计'!AS24*'环工16-1分数统计'!$AS$3/120</f>
        <v>1.5666666666666667</v>
      </c>
      <c r="AP18" s="8">
        <f>'环工16-1分数统计'!AT24*'环工16-1分数统计'!$AT$3/120</f>
        <v>1.4850000000000001</v>
      </c>
      <c r="AQ18" s="8">
        <f>'环工16-1分数统计'!AU24*'环工16-1分数统计'!$AU$3/120</f>
        <v>0.66666666666666663</v>
      </c>
      <c r="AR18" s="8">
        <f>'环工16-1分数统计'!AV24*'环工16-1分数统计'!$AV$3/120</f>
        <v>1.4666666666666666</v>
      </c>
      <c r="AS18" s="8">
        <f>'环工16-1分数统计'!AW24*'环工16-1分数统计'!$AW$3/120</f>
        <v>0.70833333333333337</v>
      </c>
      <c r="AT18" s="8">
        <f>'环工16-1分数统计'!AX24*'环工16-1分数统计'!$AX$3/120</f>
        <v>2.9</v>
      </c>
      <c r="AU18" s="8">
        <f>'环工16-1分数统计'!AY24*'环工16-1分数统计'!$AY$3/120</f>
        <v>1.5166666666666666</v>
      </c>
      <c r="AV18" s="8">
        <f>'环工16-1分数统计'!AZ24*'环工16-1分数统计'!$AZ$3/120</f>
        <v>1.5333333333333334</v>
      </c>
      <c r="AW18" s="8">
        <f>'环工16-1分数统计'!BA24*'环工16-1分数统计'!$BA$3/120</f>
        <v>1.5</v>
      </c>
      <c r="AX18" s="8">
        <f>'环工16-1分数统计'!BB24*'环工16-1分数统计'!$BB$3/120</f>
        <v>1.0874999999999999</v>
      </c>
      <c r="AY18" s="8">
        <f>'环工16-1分数统计'!BC24*'环工16-1分数统计'!$BC$3/120</f>
        <v>2.25</v>
      </c>
      <c r="AZ18" s="8">
        <f>'环工16-1分数统计'!BD24*'环工16-1分数统计'!$BD$3/120</f>
        <v>1.1375</v>
      </c>
      <c r="BA18" s="8">
        <f>'环工16-1分数统计'!BE24*'环工16-1分数统计'!$BE$3/120</f>
        <v>1.25</v>
      </c>
      <c r="BB18" s="8">
        <f>SUM(D18:BA18)</f>
        <v>82.778023415977984</v>
      </c>
      <c r="BC18" s="8">
        <f>0.7*BB18</f>
        <v>57.944616391184582</v>
      </c>
      <c r="BD18" s="12">
        <v>89.412894837582698</v>
      </c>
      <c r="BE18" s="8">
        <v>90.926760217560101</v>
      </c>
      <c r="BF18" s="8">
        <f>SUM(BD18:BE18)</f>
        <v>180.3396550551428</v>
      </c>
      <c r="BG18" s="8">
        <f t="shared" si="3"/>
        <v>89.504718526953525</v>
      </c>
      <c r="BH18" s="8">
        <f t="shared" si="4"/>
        <v>17.900943705390706</v>
      </c>
      <c r="BI18" s="8">
        <f t="shared" si="5"/>
        <v>75.845560096575284</v>
      </c>
    </row>
    <row r="19" spans="1:61">
      <c r="A19" s="7">
        <v>17</v>
      </c>
      <c r="B19" s="7" t="s">
        <v>163</v>
      </c>
      <c r="C19" s="7">
        <v>2016010648</v>
      </c>
      <c r="D19" s="8">
        <v>0.68333333333333302</v>
      </c>
      <c r="E19" s="8">
        <v>1.63333333333333</v>
      </c>
      <c r="F19" s="8">
        <v>3.55</v>
      </c>
      <c r="G19" s="8">
        <v>3.2250000000000001</v>
      </c>
      <c r="H19" s="8">
        <v>1.5166666666666699</v>
      </c>
      <c r="I19" s="8">
        <v>1.31666666666667</v>
      </c>
      <c r="J19">
        <f>[1]Sheet1!H57*$J$3/120</f>
        <v>2.7115</v>
      </c>
      <c r="K19" s="8">
        <v>0.68333333333333302</v>
      </c>
      <c r="L19" s="8">
        <v>1.4791666666666701</v>
      </c>
      <c r="M19" s="8">
        <v>0.61666666666666703</v>
      </c>
      <c r="N19" s="8">
        <v>1.65</v>
      </c>
      <c r="O19" s="8">
        <v>3.5416666666666701</v>
      </c>
      <c r="P19" s="8">
        <v>1.7916666666666701</v>
      </c>
      <c r="Q19" s="8">
        <v>2.7</v>
      </c>
      <c r="R19" s="8">
        <v>2.15</v>
      </c>
      <c r="S19">
        <f>[1]Sheet1!I57*$S$3/120</f>
        <v>2.5255999999999998</v>
      </c>
      <c r="T19" s="8">
        <v>0.65833333333333299</v>
      </c>
      <c r="U19" s="8">
        <v>1.5</v>
      </c>
      <c r="V19" s="8">
        <v>2.1749999999999998</v>
      </c>
      <c r="W19" s="8">
        <v>2</v>
      </c>
      <c r="X19" s="8">
        <v>1.2333333333333301</v>
      </c>
      <c r="Y19" s="8">
        <v>1.35</v>
      </c>
      <c r="Z19" s="8">
        <v>1.38333333333333</v>
      </c>
      <c r="AA19">
        <f>[1]Sheet1!K57*$AA$3/120</f>
        <v>1.3869166666666668</v>
      </c>
      <c r="AB19" s="8">
        <v>0.78333333333333299</v>
      </c>
      <c r="AC19" s="8">
        <v>1.7083333333333299</v>
      </c>
      <c r="AD19" s="8">
        <v>1.875</v>
      </c>
      <c r="AE19" s="8">
        <v>1.43333333333333</v>
      </c>
      <c r="AF19" s="8">
        <v>0.74166666666666703</v>
      </c>
      <c r="AG19" s="8">
        <v>2.2999999999999998</v>
      </c>
      <c r="AH19" s="8">
        <v>1.4666666666666699</v>
      </c>
      <c r="AI19" s="8">
        <v>0.95</v>
      </c>
      <c r="AJ19" s="8">
        <v>2</v>
      </c>
      <c r="AK19" s="8">
        <v>1.825</v>
      </c>
      <c r="AL19" s="8">
        <v>1.1000000000000001</v>
      </c>
      <c r="AM19" s="8">
        <v>2.2749999999999999</v>
      </c>
      <c r="AN19" s="8">
        <v>1.5</v>
      </c>
      <c r="AO19" s="8">
        <v>1.61666666666667</v>
      </c>
      <c r="AP19">
        <f>[1]Sheet1!J57*$AP$3/120</f>
        <v>1.1811937499999998</v>
      </c>
      <c r="AQ19" s="8">
        <v>0.79166666666666696</v>
      </c>
      <c r="AR19" s="8">
        <v>1.43333333333333</v>
      </c>
      <c r="AS19" s="8">
        <v>0.63333333333333297</v>
      </c>
      <c r="AT19" s="8">
        <v>2.56666666666667</v>
      </c>
      <c r="AU19" s="8">
        <v>1.38333333333333</v>
      </c>
      <c r="AV19" s="8">
        <v>1.55</v>
      </c>
      <c r="AW19" s="8">
        <v>1.38333333333333</v>
      </c>
      <c r="AX19" s="8">
        <v>1.0625</v>
      </c>
      <c r="AY19" s="8">
        <v>2.0750000000000002</v>
      </c>
      <c r="AZ19" s="8">
        <v>1.1125</v>
      </c>
      <c r="BA19" s="8">
        <v>1.3333333333333299</v>
      </c>
      <c r="BB19" s="8">
        <v>82.237499999999997</v>
      </c>
      <c r="BC19" s="8">
        <v>57.566249999999997</v>
      </c>
      <c r="BD19" s="7">
        <v>89.376534172318301</v>
      </c>
      <c r="BE19" s="8">
        <v>90.027344832944806</v>
      </c>
      <c r="BF19" s="8">
        <v>179.40387900526301</v>
      </c>
      <c r="BG19" s="8">
        <f t="shared" si="3"/>
        <v>89.040281728939547</v>
      </c>
      <c r="BH19" s="8">
        <f t="shared" si="4"/>
        <v>17.808056345787911</v>
      </c>
      <c r="BI19" s="8">
        <f t="shared" si="5"/>
        <v>75.374306345787915</v>
      </c>
    </row>
    <row r="20" spans="1:61">
      <c r="A20" s="7">
        <v>19</v>
      </c>
      <c r="B20" s="7" t="s">
        <v>165</v>
      </c>
      <c r="C20" s="7">
        <v>2016010647</v>
      </c>
      <c r="D20" s="8">
        <v>0.68333333333333302</v>
      </c>
      <c r="E20" s="8">
        <v>1.5333333333333301</v>
      </c>
      <c r="F20" s="8">
        <v>4.2</v>
      </c>
      <c r="G20" s="8">
        <v>3.2625000000000002</v>
      </c>
      <c r="H20" s="8">
        <v>1.36666666666667</v>
      </c>
      <c r="I20" s="8">
        <v>1.2166666666666699</v>
      </c>
      <c r="J20">
        <f>[1]Sheet1!H56*$J$3/120</f>
        <v>2.4933333333333332</v>
      </c>
      <c r="K20" s="8">
        <v>0.51666666666666705</v>
      </c>
      <c r="L20" s="8">
        <v>1.625</v>
      </c>
      <c r="M20" s="8">
        <v>0.77500000000000002</v>
      </c>
      <c r="N20" s="8">
        <v>1.875</v>
      </c>
      <c r="O20" s="8">
        <v>3.4583333333333299</v>
      </c>
      <c r="P20" s="8">
        <v>1.625</v>
      </c>
      <c r="Q20" s="8">
        <v>2.6666666666666701</v>
      </c>
      <c r="R20" s="8">
        <v>2.125</v>
      </c>
      <c r="S20">
        <f>[1]Sheet1!I56*$S$3/120</f>
        <v>2.5872000000000002</v>
      </c>
      <c r="T20" s="8">
        <v>0.63333333333333297</v>
      </c>
      <c r="U20" s="8">
        <v>1.55</v>
      </c>
      <c r="V20" s="8">
        <v>1.925</v>
      </c>
      <c r="W20" s="8">
        <v>2.25</v>
      </c>
      <c r="X20" s="8">
        <v>1.3333333333333299</v>
      </c>
      <c r="Y20" s="8">
        <v>1.4166666666666701</v>
      </c>
      <c r="Z20" s="8">
        <v>1.18333333333333</v>
      </c>
      <c r="AA20">
        <f>[1]Sheet1!K56*$AA$3/120</f>
        <v>1.2622500000000001</v>
      </c>
      <c r="AB20" s="8">
        <v>0.67500000000000004</v>
      </c>
      <c r="AC20" s="8">
        <v>1.4375</v>
      </c>
      <c r="AD20" s="8">
        <v>2.15</v>
      </c>
      <c r="AE20" s="8">
        <v>1.43333333333333</v>
      </c>
      <c r="AF20" s="8">
        <v>0.72499999999999998</v>
      </c>
      <c r="AG20" s="8">
        <v>2.2666666666666702</v>
      </c>
      <c r="AH20" s="8">
        <v>1.5166666666666699</v>
      </c>
      <c r="AI20" s="8">
        <v>0.9</v>
      </c>
      <c r="AJ20" s="8">
        <v>1.7</v>
      </c>
      <c r="AK20" s="8">
        <v>2.1</v>
      </c>
      <c r="AL20" s="8">
        <v>1.1125</v>
      </c>
      <c r="AM20" s="8">
        <v>2.1</v>
      </c>
      <c r="AN20" s="8">
        <v>1.5</v>
      </c>
      <c r="AO20" s="8">
        <v>1.5333333333333301</v>
      </c>
      <c r="AP20" s="15" t="s">
        <v>209</v>
      </c>
      <c r="AQ20" s="8">
        <v>0.63333333333333297</v>
      </c>
      <c r="AR20" s="8">
        <v>1.4</v>
      </c>
      <c r="AS20" s="8">
        <v>0.7</v>
      </c>
      <c r="AT20" s="8">
        <v>2.6666666666666701</v>
      </c>
      <c r="AU20" s="8">
        <v>1.31666666666667</v>
      </c>
      <c r="AV20" s="8">
        <v>1.4666666666666699</v>
      </c>
      <c r="AW20" s="8">
        <v>1.5333333333333301</v>
      </c>
      <c r="AX20" s="8">
        <v>1.075</v>
      </c>
      <c r="AY20" s="8">
        <v>2.0249999999999999</v>
      </c>
      <c r="AZ20" s="8">
        <v>1.0375000000000001</v>
      </c>
      <c r="BA20" s="8">
        <v>1.4</v>
      </c>
      <c r="BB20" s="8">
        <v>81.825000000000003</v>
      </c>
      <c r="BC20" s="8">
        <v>57.277500000000003</v>
      </c>
      <c r="BD20" s="7">
        <v>88.101473666267694</v>
      </c>
      <c r="BE20" s="8">
        <v>85.5605529137529</v>
      </c>
      <c r="BF20" s="8">
        <v>173.66202658002101</v>
      </c>
      <c r="BG20" s="8">
        <f t="shared" si="3"/>
        <v>86.190531988720466</v>
      </c>
      <c r="BH20" s="8">
        <f t="shared" si="4"/>
        <v>17.238106397744094</v>
      </c>
      <c r="BI20" s="8">
        <f t="shared" si="5"/>
        <v>74.515606397744094</v>
      </c>
    </row>
    <row r="21" spans="1:61">
      <c r="A21" s="7">
        <v>18</v>
      </c>
      <c r="B21" s="7" t="s">
        <v>164</v>
      </c>
      <c r="C21" s="7">
        <v>2016010638</v>
      </c>
      <c r="D21" s="8">
        <v>0.64166666666666705</v>
      </c>
      <c r="E21" s="8">
        <v>1.5166666666666699</v>
      </c>
      <c r="F21" s="8">
        <v>4.0999999999999996</v>
      </c>
      <c r="G21" s="8">
        <v>3.15</v>
      </c>
      <c r="H21" s="8">
        <v>1.3333333333333299</v>
      </c>
      <c r="I21" s="8">
        <v>1.2833333333333301</v>
      </c>
      <c r="J21">
        <f>[1]Sheet1!H47*$J$3/120</f>
        <v>2.5089166666666665</v>
      </c>
      <c r="K21" s="8">
        <v>0.69166666666666698</v>
      </c>
      <c r="L21" s="8">
        <v>1.625</v>
      </c>
      <c r="M21" s="8">
        <v>0.63333333333333297</v>
      </c>
      <c r="N21" s="8">
        <v>1.6</v>
      </c>
      <c r="O21" s="8">
        <v>3.625</v>
      </c>
      <c r="P21" s="8">
        <v>1.7916666666666701</v>
      </c>
      <c r="Q21" s="8">
        <v>2.7333333333333298</v>
      </c>
      <c r="R21" s="8">
        <v>1.5</v>
      </c>
      <c r="S21">
        <f>[1]Sheet1!I47*$S$3/120</f>
        <v>2.5760000000000001</v>
      </c>
      <c r="T21" s="8">
        <v>0.68333333333333302</v>
      </c>
      <c r="U21" s="8">
        <v>1.5</v>
      </c>
      <c r="V21" s="8">
        <v>1.9</v>
      </c>
      <c r="W21" s="8">
        <v>2.25</v>
      </c>
      <c r="X21" s="8">
        <v>1.2</v>
      </c>
      <c r="Y21" s="8">
        <v>1.13333333333333</v>
      </c>
      <c r="Z21" s="8">
        <v>1.31666666666667</v>
      </c>
      <c r="AA21">
        <f>[1]Sheet1!K47*$AA$3/120</f>
        <v>1.401083333333333</v>
      </c>
      <c r="AB21" s="8">
        <v>0.74166666666666703</v>
      </c>
      <c r="AC21" s="8">
        <v>1.6041666666666701</v>
      </c>
      <c r="AD21" s="8">
        <v>1.9750000000000001</v>
      </c>
      <c r="AE21" s="8">
        <v>1.38333333333333</v>
      </c>
      <c r="AF21" s="8">
        <v>0.75</v>
      </c>
      <c r="AG21" s="8">
        <v>2.6666666666666701</v>
      </c>
      <c r="AH21" s="8">
        <v>1.45</v>
      </c>
      <c r="AI21" s="8">
        <v>1</v>
      </c>
      <c r="AJ21" s="8">
        <v>2.25</v>
      </c>
      <c r="AK21" s="8">
        <v>2.0750000000000002</v>
      </c>
      <c r="AL21" s="8">
        <v>1.075</v>
      </c>
      <c r="AM21" s="8">
        <v>2.0249999999999999</v>
      </c>
      <c r="AN21" s="8">
        <v>1.4666666666666699</v>
      </c>
      <c r="AO21" s="8">
        <v>1.4833333333333301</v>
      </c>
      <c r="AP21">
        <f>[1]Sheet1!J47*$AP$3/120</f>
        <v>1.0414687499999997</v>
      </c>
      <c r="AQ21" s="8">
        <v>0.75</v>
      </c>
      <c r="AR21" s="8">
        <v>1.5166666666666699</v>
      </c>
      <c r="AS21" s="8">
        <v>0.67500000000000004</v>
      </c>
      <c r="AT21" s="8">
        <v>2.56666666666667</v>
      </c>
      <c r="AU21" s="8">
        <v>1.11666666666667</v>
      </c>
      <c r="AV21" s="8">
        <v>1.3333333333333299</v>
      </c>
      <c r="AW21" s="8">
        <v>1.3333333333333299</v>
      </c>
      <c r="AX21" s="8">
        <v>1.1000000000000001</v>
      </c>
      <c r="AY21" s="8">
        <v>2.2999999999999998</v>
      </c>
      <c r="AZ21" s="8">
        <v>1.0625</v>
      </c>
      <c r="BA21" s="8">
        <v>1.3</v>
      </c>
      <c r="BB21" s="8">
        <v>81.0416666666666</v>
      </c>
      <c r="BC21" s="8">
        <v>56.7291666666666</v>
      </c>
      <c r="BD21" s="7">
        <v>88.562208539755105</v>
      </c>
      <c r="BE21" s="8">
        <v>90.049995337995298</v>
      </c>
      <c r="BF21" s="8">
        <v>178.61220387775001</v>
      </c>
      <c r="BG21" s="8">
        <f t="shared" si="3"/>
        <v>88.647363934840541</v>
      </c>
      <c r="BH21" s="8">
        <f t="shared" si="4"/>
        <v>17.72947278696811</v>
      </c>
      <c r="BI21" s="8">
        <f t="shared" si="5"/>
        <v>74.458639453634703</v>
      </c>
    </row>
    <row r="22" spans="1:61">
      <c r="A22" s="7">
        <v>20</v>
      </c>
      <c r="B22" s="11" t="s">
        <v>166</v>
      </c>
      <c r="C22" s="13" t="s">
        <v>167</v>
      </c>
      <c r="D22" s="8">
        <f>'环工16-1分数统计'!H21*'环工16-1分数统计'!$H$3/120</f>
        <v>0.64166666666666672</v>
      </c>
      <c r="E22" s="8">
        <f>'环工16-1分数统计'!I21*'环工16-1分数统计'!$I$3/120</f>
        <v>1.5333333333333334</v>
      </c>
      <c r="F22" s="8">
        <f>'环工16-1分数统计'!J21*'环工16-1分数统计'!$J$3/120</f>
        <v>4</v>
      </c>
      <c r="G22" s="8">
        <f>'环工16-1分数统计'!K21*'环工16-1分数统计'!$K$3/120</f>
        <v>3.375</v>
      </c>
      <c r="H22" s="8">
        <f>'环工16-1分数统计'!L21*'环工16-1分数统计'!$L$3/120</f>
        <v>1.45</v>
      </c>
      <c r="I22" s="8">
        <f>'环工16-1分数统计'!M21*'环工16-1分数统计'!$M$3/120</f>
        <v>1.2166666666666666</v>
      </c>
      <c r="J22" s="8">
        <f>'环工16-1分数统计'!N21*'环工16-1分数统计'!$N$3/120</f>
        <v>2.4200000000000004</v>
      </c>
      <c r="K22" s="8">
        <f>'环工16-1分数统计'!O21*'环工16-1分数统计'!$O$3/121</f>
        <v>0.61157024793388426</v>
      </c>
      <c r="L22" s="8">
        <f>'环工16-1分数统计'!P21*'环工16-1分数统计'!$P$3/120</f>
        <v>1.8125</v>
      </c>
      <c r="M22" s="8">
        <f>'环工16-1分数统计'!Q21*'环工16-1分数统计'!$Q$3/120</f>
        <v>0.77500000000000002</v>
      </c>
      <c r="N22" s="8">
        <f>'环工16-1分数统计'!R21*'环工16-1分数统计'!$R$3/120</f>
        <v>1.95</v>
      </c>
      <c r="O22" s="8">
        <f>'环工16-1分数统计'!S21*'环工16-1分数统计'!$S$3/120</f>
        <v>3.875</v>
      </c>
      <c r="P22" s="8">
        <f>'环工16-1分数统计'!T21*'环工16-1分数统计'!$T$3/120</f>
        <v>1.7291666666666667</v>
      </c>
      <c r="Q22" s="8">
        <f>'环工16-1分数统计'!U21*'环工16-1分数统计'!$U$3/120</f>
        <v>2.6666666666666665</v>
      </c>
      <c r="R22" s="8">
        <f>'环工16-1分数统计'!V21*'环工16-1分数统计'!$V$3/120</f>
        <v>2.2999999999999998</v>
      </c>
      <c r="S22" s="8">
        <f>'环工16-1分数统计'!W21*'环工16-1分数统计'!$W$3/120</f>
        <v>2.97</v>
      </c>
      <c r="T22" s="8">
        <f>'环工16-1分数统计'!X21*'环工16-1分数统计'!$X$3/120</f>
        <v>0.72499999999999998</v>
      </c>
      <c r="U22" s="8">
        <f>'环工16-1分数统计'!Y21*'环工16-1分数统计'!$Y$3/120</f>
        <v>1.5</v>
      </c>
      <c r="V22" s="8">
        <f>'环工16-1分数统计'!Z21*'环工16-1分数统计'!$Z$3/120</f>
        <v>1.7</v>
      </c>
      <c r="W22" s="8">
        <f>'环工16-1分数统计'!AA21*'环工16-1分数统计'!$AA$3/120</f>
        <v>2.2749999999999999</v>
      </c>
      <c r="X22" s="8">
        <f>'环工16-1分数统计'!AB21*'环工16-1分数统计'!$AB$3/120</f>
        <v>1.2833333333333334</v>
      </c>
      <c r="Y22" s="8">
        <f>'环工16-1分数统计'!AC21*'环工16-1分数统计'!$AC$3/120</f>
        <v>1.3166666666666667</v>
      </c>
      <c r="Z22" s="8">
        <f>'环工16-1分数统计'!AD21*'环工16-1分数统计'!$AD$3/120</f>
        <v>1.3166666666666667</v>
      </c>
      <c r="AA22" s="8">
        <f>'环工16-1分数统计'!AE21*'环工16-1分数统计'!$AE$3/120</f>
        <v>1.4116666666666666</v>
      </c>
      <c r="AB22" s="8">
        <f>'环工16-1分数统计'!AF21*'环工16-1分数统计'!$AF$3/120</f>
        <v>0.65833333333333333</v>
      </c>
      <c r="AC22" s="8">
        <f>'环工16-1分数统计'!AG21*'环工16-1分数统计'!$AG$3/120</f>
        <v>1.4375</v>
      </c>
      <c r="AD22" s="8">
        <f>'环工16-1分数统计'!AH21*'环工16-1分数统计'!$AH$3/120</f>
        <v>1.825</v>
      </c>
      <c r="AE22" s="8">
        <f>'环工16-1分数统计'!AI21*'环工16-1分数统计'!$AI$3/120</f>
        <v>1.3833333333333333</v>
      </c>
      <c r="AF22" s="8">
        <f>'环工16-1分数统计'!AJ21*'环工16-1分数统计'!$AJ$3/120</f>
        <v>0.71666666666666667</v>
      </c>
      <c r="AG22" s="8">
        <f>'环工16-1分数统计'!AK21*'环工16-1分数统计'!$AK$3/120</f>
        <v>2</v>
      </c>
      <c r="AH22" s="8">
        <f>'环工16-1分数统计'!AL21*'环工16-1分数统计'!$AL$3/120</f>
        <v>1.4333333333333333</v>
      </c>
      <c r="AI22" s="8">
        <f>'环工16-1分数统计'!AM21*'环工16-1分数统计'!$AM$3/120</f>
        <v>0.8125</v>
      </c>
      <c r="AJ22" s="8">
        <f>'环工16-1分数统计'!AN21*'环工16-1分数统计'!$AN$3/120</f>
        <v>1.8</v>
      </c>
      <c r="AK22" s="8">
        <f>'环工16-1分数统计'!AO21*'环工16-1分数统计'!$AO$3/120</f>
        <v>1.7250000000000001</v>
      </c>
      <c r="AL22" s="8">
        <f>'环工16-1分数统计'!AP21*'环工16-1分数统计'!$AP$3/120</f>
        <v>1.0249999999999999</v>
      </c>
      <c r="AM22" s="8">
        <f>'环工16-1分数统计'!AQ21*'环工16-1分数统计'!$AQ$3/120</f>
        <v>2.0499999999999998</v>
      </c>
      <c r="AN22" s="8">
        <f>'环工16-1分数统计'!AR21*'环工16-1分数统计'!$AR$3/120</f>
        <v>1.4333333333333333</v>
      </c>
      <c r="AO22" s="8">
        <f>'环工16-1分数统计'!AS21*'环工16-1分数统计'!$AS$3/120</f>
        <v>1.3666666666666667</v>
      </c>
      <c r="AP22" s="8">
        <f>'环工16-1分数统计'!AT21*'环工16-1分数统计'!$AT$3/120</f>
        <v>1.2466666666666668</v>
      </c>
      <c r="AQ22" s="8">
        <f>'环工16-1分数统计'!AU21*'环工16-1分数统计'!$AU$3/120</f>
        <v>0.53333333333333333</v>
      </c>
      <c r="AR22" s="8">
        <f>'环工16-1分数统计'!AV21*'环工16-1分数统计'!$AV$3/120</f>
        <v>1.4666666666666666</v>
      </c>
      <c r="AS22" s="8">
        <f>'环工16-1分数统计'!AW21*'环工16-1分数统计'!$AW$3/120</f>
        <v>0.66666666666666663</v>
      </c>
      <c r="AT22" s="8">
        <f>'环工16-1分数统计'!AX21*'环工16-1分数统计'!$AX$3/120</f>
        <v>2.9</v>
      </c>
      <c r="AU22" s="8">
        <f>'环工16-1分数统计'!AY21*'环工16-1分数统计'!$AY$3/120</f>
        <v>1.5</v>
      </c>
      <c r="AV22" s="8">
        <f>'环工16-1分数统计'!AZ21*'环工16-1分数统计'!$AZ$3/120</f>
        <v>1.4833333333333334</v>
      </c>
      <c r="AW22" s="8">
        <f>'环工16-1分数统计'!BA21*'环工16-1分数统计'!$BA$3/120</f>
        <v>1.6333333333333333</v>
      </c>
      <c r="AX22" s="8">
        <f>'环工16-1分数统计'!BB21*'环工16-1分数统计'!$BB$3/120</f>
        <v>1.05</v>
      </c>
      <c r="AY22" s="8">
        <f>'环工16-1分数统计'!BC21*'环工16-1分数统计'!$BC$3/120</f>
        <v>2.25</v>
      </c>
      <c r="AZ22" s="8">
        <f>'环工16-1分数统计'!BD21*'环工16-1分数统计'!$BD$3/120</f>
        <v>1.0125</v>
      </c>
      <c r="BA22" s="8">
        <f>'环工16-1分数统计'!BE21*'环工16-1分数统计'!$BE$3/120</f>
        <v>1.3333333333333333</v>
      </c>
      <c r="BB22" s="8">
        <f>SUM(D22:BA22)</f>
        <v>81.59740358126723</v>
      </c>
      <c r="BC22" s="8">
        <f>0.7*BB22</f>
        <v>57.118182506887059</v>
      </c>
      <c r="BD22" s="12">
        <v>89.393016982797207</v>
      </c>
      <c r="BE22" s="8">
        <v>83.870436985236907</v>
      </c>
      <c r="BF22" s="8">
        <f>SUM(BD22:BE22)</f>
        <v>173.26345396803413</v>
      </c>
      <c r="BG22" s="8">
        <f t="shared" si="3"/>
        <v>85.992715654661652</v>
      </c>
      <c r="BH22" s="8">
        <f t="shared" si="4"/>
        <v>17.198543130932332</v>
      </c>
      <c r="BI22" s="8">
        <f t="shared" si="5"/>
        <v>74.316725637819388</v>
      </c>
    </row>
    <row r="23" spans="1:61">
      <c r="A23" s="7">
        <v>21</v>
      </c>
      <c r="B23" s="7" t="s">
        <v>168</v>
      </c>
      <c r="C23" s="7">
        <v>2016010629</v>
      </c>
      <c r="D23" s="8">
        <v>0.7</v>
      </c>
      <c r="E23" s="8">
        <v>1.61666666666667</v>
      </c>
      <c r="F23" s="8">
        <v>3.85</v>
      </c>
      <c r="G23" s="8">
        <v>3.3</v>
      </c>
      <c r="H23" s="8">
        <v>1.5</v>
      </c>
      <c r="I23" s="8">
        <v>1.31666666666667</v>
      </c>
      <c r="J23">
        <f>[1]Sheet1!H39*$J$3/120</f>
        <v>2.4933333333333332</v>
      </c>
      <c r="K23" s="8">
        <v>0.7</v>
      </c>
      <c r="L23" s="8">
        <v>1.4791666666666701</v>
      </c>
      <c r="M23" s="8">
        <v>0.72499999999999998</v>
      </c>
      <c r="N23" s="8">
        <v>1.7250000000000001</v>
      </c>
      <c r="O23" s="8">
        <v>3.4583333333333299</v>
      </c>
      <c r="P23" s="8">
        <v>1.7916666666666701</v>
      </c>
      <c r="Q23" s="8">
        <v>2.5333333333333301</v>
      </c>
      <c r="R23" s="8">
        <v>2.15</v>
      </c>
      <c r="S23">
        <f>[1]Sheet1!I39*$S$3/120</f>
        <v>2.6180000000000003</v>
      </c>
      <c r="T23" s="8">
        <v>0.77500000000000002</v>
      </c>
      <c r="U23" s="8">
        <v>1.5</v>
      </c>
      <c r="V23" s="8">
        <v>1.85</v>
      </c>
      <c r="W23" s="8">
        <v>1.875</v>
      </c>
      <c r="X23" s="8">
        <v>1.2333333333333301</v>
      </c>
      <c r="Y23" s="8">
        <v>1.45</v>
      </c>
      <c r="Z23" s="8">
        <v>1.38333333333333</v>
      </c>
      <c r="AA23">
        <f>[1]Sheet1!K39*$AA$3/120</f>
        <v>1.4336666666666666</v>
      </c>
      <c r="AB23" s="8">
        <v>0.73333333333333295</v>
      </c>
      <c r="AC23" s="8">
        <v>1.625</v>
      </c>
      <c r="AD23" s="8">
        <v>2.15</v>
      </c>
      <c r="AE23" s="8">
        <v>1.38333333333333</v>
      </c>
      <c r="AF23" s="8">
        <v>0.71666666666666701</v>
      </c>
      <c r="AG23" s="8">
        <v>2.2000000000000002</v>
      </c>
      <c r="AH23" s="8">
        <v>1.4166666666666701</v>
      </c>
      <c r="AI23" s="8">
        <v>0.875</v>
      </c>
      <c r="AJ23" s="8">
        <v>2.0750000000000002</v>
      </c>
      <c r="AK23" s="8">
        <v>1.7250000000000001</v>
      </c>
      <c r="AL23" s="8">
        <v>1.1000000000000001</v>
      </c>
      <c r="AM23" s="8">
        <v>2.25</v>
      </c>
      <c r="AN23" s="8">
        <v>1.4166666666666701</v>
      </c>
      <c r="AO23" s="8">
        <v>1.5333333333333301</v>
      </c>
      <c r="AP23">
        <f>[1]Sheet1!J39*$AP$3/120</f>
        <v>1.2238875</v>
      </c>
      <c r="AQ23" s="8">
        <v>0.75833333333333297</v>
      </c>
      <c r="AR23" s="8">
        <v>1.43333333333333</v>
      </c>
      <c r="AS23" s="8">
        <v>0.67500000000000004</v>
      </c>
      <c r="AT23" s="8">
        <v>2.0333333333333301</v>
      </c>
      <c r="AU23" s="8">
        <v>1.3333333333333299</v>
      </c>
      <c r="AV23" s="8">
        <v>1.2</v>
      </c>
      <c r="AW23" s="8">
        <v>1.4666666666666699</v>
      </c>
      <c r="AX23" s="8">
        <v>1.075</v>
      </c>
      <c r="AY23" s="8">
        <v>2.0499999999999998</v>
      </c>
      <c r="AZ23" s="8">
        <v>1.0874999999999999</v>
      </c>
      <c r="BA23" s="8">
        <v>1.13333333333333</v>
      </c>
      <c r="BB23" s="8">
        <v>80.825000000000003</v>
      </c>
      <c r="BC23" s="8">
        <v>56.577500000000001</v>
      </c>
      <c r="BD23" s="7">
        <v>90.584688187719905</v>
      </c>
      <c r="BE23" s="8">
        <v>87.145866045066001</v>
      </c>
      <c r="BF23" s="8">
        <v>177.73055423278601</v>
      </c>
      <c r="BG23" s="8">
        <f t="shared" si="3"/>
        <v>88.209790716195073</v>
      </c>
      <c r="BH23" s="8">
        <f t="shared" si="4"/>
        <v>17.641958143239016</v>
      </c>
      <c r="BI23" s="8">
        <f t="shared" si="5"/>
        <v>74.219458143239024</v>
      </c>
    </row>
    <row r="24" spans="1:61">
      <c r="A24" s="7">
        <v>22</v>
      </c>
      <c r="B24" s="7" t="s">
        <v>169</v>
      </c>
      <c r="C24" s="7">
        <v>2016010644</v>
      </c>
      <c r="D24" s="8">
        <v>0.64166666666666705</v>
      </c>
      <c r="E24" s="8">
        <v>1.4833333333333301</v>
      </c>
      <c r="F24" s="8">
        <v>4.5</v>
      </c>
      <c r="G24" s="8">
        <v>2.8125</v>
      </c>
      <c r="H24" s="8">
        <v>1.4</v>
      </c>
      <c r="I24" s="8">
        <v>1.25</v>
      </c>
      <c r="J24">
        <f>[1]Sheet1!H53*$J$3/120</f>
        <v>2.0966666666666667</v>
      </c>
      <c r="K24" s="8">
        <v>0.53333333333333299</v>
      </c>
      <c r="L24" s="8">
        <v>1.7083333333333299</v>
      </c>
      <c r="M24" s="8">
        <v>0.8</v>
      </c>
      <c r="N24" s="8">
        <v>1.85</v>
      </c>
      <c r="O24" s="8">
        <v>3.4583333333333299</v>
      </c>
      <c r="P24" s="8">
        <v>1.625</v>
      </c>
      <c r="Q24" s="8">
        <v>2.5333333333333301</v>
      </c>
      <c r="R24" s="8">
        <v>2.1</v>
      </c>
      <c r="S24">
        <f>[1]Sheet1!I53*$S$3/120</f>
        <v>2.1</v>
      </c>
      <c r="T24" s="8">
        <v>0.65833333333333299</v>
      </c>
      <c r="U24" s="8">
        <v>1.4833333333333301</v>
      </c>
      <c r="V24" s="8">
        <v>2</v>
      </c>
      <c r="W24" s="8">
        <v>2.125</v>
      </c>
      <c r="X24" s="8">
        <v>1.2166666666666699</v>
      </c>
      <c r="Y24" s="8">
        <v>1.31666666666667</v>
      </c>
      <c r="Z24" s="8">
        <v>1.2166666666666699</v>
      </c>
      <c r="AA24">
        <f>[1]Sheet1!K53*$AA$3/120</f>
        <v>1.1333333333333333</v>
      </c>
      <c r="AB24" s="8">
        <v>0.70833333333333304</v>
      </c>
      <c r="AC24" s="8">
        <v>1.6458333333333299</v>
      </c>
      <c r="AD24" s="8">
        <v>2.3250000000000002</v>
      </c>
      <c r="AE24" s="8">
        <v>1.38333333333333</v>
      </c>
      <c r="AF24" s="8">
        <v>0.7</v>
      </c>
      <c r="AG24" s="8">
        <v>2.3666666666666698</v>
      </c>
      <c r="AH24" s="8">
        <v>1.25</v>
      </c>
      <c r="AI24" s="8">
        <v>0.8</v>
      </c>
      <c r="AJ24" s="8">
        <v>2.25</v>
      </c>
      <c r="AK24" s="8">
        <v>2.0750000000000002</v>
      </c>
      <c r="AL24" s="8">
        <v>1.0375000000000001</v>
      </c>
      <c r="AM24" s="8">
        <v>2.125</v>
      </c>
      <c r="AN24" s="8">
        <v>1.43333333333333</v>
      </c>
      <c r="AO24" s="8">
        <v>1.5</v>
      </c>
      <c r="AP24">
        <f>[1]Sheet1!J53*$AP$3/120</f>
        <v>1.0349999999999999</v>
      </c>
      <c r="AQ24" s="8">
        <v>0.65</v>
      </c>
      <c r="AR24" s="8">
        <v>1.36666666666667</v>
      </c>
      <c r="AS24" s="8">
        <v>0.55833333333333302</v>
      </c>
      <c r="AT24" s="8">
        <v>2.56666666666667</v>
      </c>
      <c r="AU24" s="8">
        <v>1.0833333333333299</v>
      </c>
      <c r="AV24" s="8">
        <v>1.3</v>
      </c>
      <c r="AW24" s="8">
        <v>1.55</v>
      </c>
      <c r="AX24" s="8">
        <v>1.0125</v>
      </c>
      <c r="AY24" s="8">
        <v>2.2000000000000002</v>
      </c>
      <c r="AZ24" s="8">
        <v>1.0249999999999999</v>
      </c>
      <c r="BA24" s="8">
        <v>1.35</v>
      </c>
      <c r="BB24" s="8">
        <v>80.608333333333306</v>
      </c>
      <c r="BC24" s="8">
        <v>56.425833333333301</v>
      </c>
      <c r="BD24" s="7">
        <v>86.886518770778196</v>
      </c>
      <c r="BE24" s="8">
        <v>86.571857964258001</v>
      </c>
      <c r="BF24" s="8">
        <v>173.45837673503601</v>
      </c>
      <c r="BG24" s="8">
        <f t="shared" si="3"/>
        <v>86.089458145322766</v>
      </c>
      <c r="BH24" s="8">
        <f t="shared" si="4"/>
        <v>17.217891629064553</v>
      </c>
      <c r="BI24" s="8">
        <f t="shared" si="5"/>
        <v>73.643724962397854</v>
      </c>
    </row>
    <row r="25" spans="1:61">
      <c r="A25" s="7">
        <v>24</v>
      </c>
      <c r="B25" s="7" t="s">
        <v>171</v>
      </c>
      <c r="C25" s="7">
        <v>2016010631</v>
      </c>
      <c r="D25" s="8">
        <v>0.65</v>
      </c>
      <c r="E25" s="8">
        <v>1.55</v>
      </c>
      <c r="F25" s="8">
        <v>3.3</v>
      </c>
      <c r="G25" s="8">
        <v>2.85</v>
      </c>
      <c r="H25" s="8">
        <v>1.45</v>
      </c>
      <c r="I25" s="8">
        <v>1.31666666666667</v>
      </c>
      <c r="J25">
        <f>[1]Sheet1!H41*$J$3/120</f>
        <v>2.2440000000000002</v>
      </c>
      <c r="K25" s="8">
        <v>0.65</v>
      </c>
      <c r="L25" s="8">
        <v>1.8125</v>
      </c>
      <c r="M25" s="8">
        <v>0.68333333333333302</v>
      </c>
      <c r="N25" s="8">
        <v>1.575</v>
      </c>
      <c r="O25" s="8">
        <v>3.2916666666666701</v>
      </c>
      <c r="P25" s="8">
        <v>1.8333333333333299</v>
      </c>
      <c r="Q25" s="8">
        <v>2.6</v>
      </c>
      <c r="R25" s="8">
        <v>2.2250000000000001</v>
      </c>
      <c r="S25">
        <f>[1]Sheet1!I41*$S$3/120</f>
        <v>2.6796000000000002</v>
      </c>
      <c r="T25" s="8">
        <v>0.68333333333333302</v>
      </c>
      <c r="U25" s="8">
        <v>1.56666666666667</v>
      </c>
      <c r="V25" s="8">
        <v>1.75</v>
      </c>
      <c r="W25" s="8">
        <v>2.0499999999999998</v>
      </c>
      <c r="X25" s="8">
        <v>1.2666666666666699</v>
      </c>
      <c r="Y25" s="8">
        <v>1.4666666666666699</v>
      </c>
      <c r="Z25" s="8">
        <v>1.38333333333333</v>
      </c>
      <c r="AA25">
        <f>[1]Sheet1!K41*$AA$3/120</f>
        <v>1.3090000000000002</v>
      </c>
      <c r="AB25" s="8">
        <v>0.76666666666666705</v>
      </c>
      <c r="AC25" s="8">
        <v>1.75</v>
      </c>
      <c r="AD25" s="8">
        <v>1.825</v>
      </c>
      <c r="AE25" s="8">
        <v>1.4166666666666701</v>
      </c>
      <c r="AF25" s="8">
        <v>0.78333333333333299</v>
      </c>
      <c r="AG25" s="8">
        <v>2.3333333333333299</v>
      </c>
      <c r="AH25" s="8">
        <v>1.4666666666666699</v>
      </c>
      <c r="AI25" s="8">
        <v>0.92500000000000004</v>
      </c>
      <c r="AJ25" s="8">
        <v>1.75</v>
      </c>
      <c r="AK25" s="8">
        <v>1.625</v>
      </c>
      <c r="AL25" s="8">
        <v>1.1000000000000001</v>
      </c>
      <c r="AM25" s="8">
        <v>2.0249999999999999</v>
      </c>
      <c r="AN25" s="8">
        <v>1.4166666666666701</v>
      </c>
      <c r="AO25" s="8">
        <v>1.5333333333333301</v>
      </c>
      <c r="AP25">
        <f>[1]Sheet1!J41*$AP$3/120</f>
        <v>1.2238875</v>
      </c>
      <c r="AQ25" s="8">
        <v>0.73333333333333295</v>
      </c>
      <c r="AR25" s="8">
        <v>1.4166666666666701</v>
      </c>
      <c r="AS25" s="8">
        <v>0.69166666666666698</v>
      </c>
      <c r="AT25" s="8">
        <v>2.8666666666666698</v>
      </c>
      <c r="AU25" s="8">
        <v>1.55</v>
      </c>
      <c r="AV25" s="8">
        <v>1.45</v>
      </c>
      <c r="AW25" s="8">
        <v>1.4833333333333301</v>
      </c>
      <c r="AX25" s="8">
        <v>1.125</v>
      </c>
      <c r="AY25" s="8">
        <v>2.1</v>
      </c>
      <c r="AZ25" s="8">
        <v>1.0625</v>
      </c>
      <c r="BA25" s="8">
        <v>1.13333333333333</v>
      </c>
      <c r="BB25" s="8">
        <v>80.4166666666667</v>
      </c>
      <c r="BC25" s="8">
        <v>56.2916666666667</v>
      </c>
      <c r="BD25" s="7">
        <v>86.896462665167604</v>
      </c>
      <c r="BE25" s="8">
        <v>86.9341246309246</v>
      </c>
      <c r="BF25" s="8">
        <v>173.83058729609201</v>
      </c>
      <c r="BG25" s="8">
        <f t="shared" si="3"/>
        <v>86.274190679550415</v>
      </c>
      <c r="BH25" s="8">
        <f t="shared" si="4"/>
        <v>17.254838135910084</v>
      </c>
      <c r="BI25" s="8">
        <f t="shared" si="5"/>
        <v>73.546504802576777</v>
      </c>
    </row>
    <row r="26" spans="1:61">
      <c r="A26" s="7">
        <v>23</v>
      </c>
      <c r="B26" s="7" t="s">
        <v>170</v>
      </c>
      <c r="C26" s="7">
        <v>2016010632</v>
      </c>
      <c r="D26" s="8">
        <v>0.65833333333333299</v>
      </c>
      <c r="E26" s="8">
        <v>1.55</v>
      </c>
      <c r="F26" s="8">
        <v>3.65</v>
      </c>
      <c r="G26" s="8">
        <v>2.5499999999999998</v>
      </c>
      <c r="H26" s="8">
        <v>1.38333333333333</v>
      </c>
      <c r="I26" s="8">
        <v>1.3</v>
      </c>
      <c r="J26">
        <f>[1]Sheet1!H42*$J$3/120</f>
        <v>2.5868333333333333</v>
      </c>
      <c r="K26" s="8">
        <v>0.55000000000000004</v>
      </c>
      <c r="L26" s="8">
        <v>1.7916666666666701</v>
      </c>
      <c r="M26" s="8">
        <v>0.77500000000000002</v>
      </c>
      <c r="N26" s="8">
        <v>1.575</v>
      </c>
      <c r="O26" s="8">
        <v>3.8333333333333299</v>
      </c>
      <c r="P26" s="8">
        <v>1.8333333333333299</v>
      </c>
      <c r="Q26" s="8">
        <v>2.7</v>
      </c>
      <c r="R26" s="8">
        <v>2.125</v>
      </c>
      <c r="S26">
        <f>[1]Sheet1!I42*$S$3/120</f>
        <v>2.6796000000000002</v>
      </c>
      <c r="T26" s="8">
        <v>0.66666666666666696</v>
      </c>
      <c r="U26" s="8">
        <v>1.4666666666666699</v>
      </c>
      <c r="V26" s="8">
        <v>1.9</v>
      </c>
      <c r="W26" s="8">
        <v>2.0249999999999999</v>
      </c>
      <c r="X26" s="8">
        <v>1.2833333333333301</v>
      </c>
      <c r="Y26" s="8">
        <v>1.35</v>
      </c>
      <c r="Z26" s="8">
        <v>1.31666666666667</v>
      </c>
      <c r="AA26">
        <f>[1]Sheet1!K42*$AA$3/120</f>
        <v>1.2466666666666666</v>
      </c>
      <c r="AB26" s="8">
        <v>0.73333333333333295</v>
      </c>
      <c r="AC26" s="8">
        <v>1.4583333333333299</v>
      </c>
      <c r="AD26" s="8">
        <v>1.85</v>
      </c>
      <c r="AE26" s="8">
        <v>1.4166666666666701</v>
      </c>
      <c r="AF26" s="8">
        <v>0.75833333333333297</v>
      </c>
      <c r="AG26" s="8">
        <v>2.1</v>
      </c>
      <c r="AH26" s="8">
        <v>1.45</v>
      </c>
      <c r="AI26" s="8">
        <v>0.75</v>
      </c>
      <c r="AJ26" s="8">
        <v>2.0750000000000002</v>
      </c>
      <c r="AK26" s="8">
        <v>1.675</v>
      </c>
      <c r="AL26" s="8">
        <v>1.0874999999999999</v>
      </c>
      <c r="AM26" s="8">
        <v>2.1</v>
      </c>
      <c r="AN26" s="8">
        <v>1.4</v>
      </c>
      <c r="AO26" s="8">
        <v>1.4666666666666699</v>
      </c>
      <c r="AP26">
        <f>[1]Sheet1!J42*$AP$3/120</f>
        <v>1.0531124999999999</v>
      </c>
      <c r="AQ26" s="8">
        <v>0.70833333333333304</v>
      </c>
      <c r="AR26" s="8">
        <v>1.5166666666666699</v>
      </c>
      <c r="AS26" s="8">
        <v>0.66666666666666696</v>
      </c>
      <c r="AT26" s="8">
        <v>2.2999999999999998</v>
      </c>
      <c r="AU26" s="8">
        <v>1.55</v>
      </c>
      <c r="AV26" s="8">
        <v>1.3333333333333299</v>
      </c>
      <c r="AW26" s="8">
        <v>1.3</v>
      </c>
      <c r="AX26" s="8">
        <v>1.0874999999999999</v>
      </c>
      <c r="AY26" s="8">
        <v>2.375</v>
      </c>
      <c r="AZ26" s="8">
        <v>1.125</v>
      </c>
      <c r="BA26" s="8">
        <v>1.25</v>
      </c>
      <c r="BB26" s="8">
        <v>80.05</v>
      </c>
      <c r="BC26" s="8">
        <v>56.034999999999997</v>
      </c>
      <c r="BD26" s="7">
        <v>88.307196438545006</v>
      </c>
      <c r="BE26" s="8">
        <v>87.835809479409505</v>
      </c>
      <c r="BF26" s="8">
        <v>176.14300591795401</v>
      </c>
      <c r="BG26" s="8">
        <f t="shared" si="3"/>
        <v>87.421871580919316</v>
      </c>
      <c r="BH26" s="8">
        <f t="shared" si="4"/>
        <v>17.484374316183864</v>
      </c>
      <c r="BI26" s="8">
        <f t="shared" si="5"/>
        <v>73.519374316183857</v>
      </c>
    </row>
    <row r="27" spans="1:61">
      <c r="A27" s="7">
        <v>25</v>
      </c>
      <c r="B27" s="7" t="s">
        <v>172</v>
      </c>
      <c r="C27" s="7">
        <v>2016010646</v>
      </c>
      <c r="D27" s="8">
        <v>0.60833333333333295</v>
      </c>
      <c r="E27" s="8">
        <v>1.5333333333333301</v>
      </c>
      <c r="F27" s="8">
        <v>4.25</v>
      </c>
      <c r="G27" s="8">
        <v>3.0750000000000002</v>
      </c>
      <c r="H27" s="8">
        <v>1.31666666666667</v>
      </c>
      <c r="I27" s="8">
        <v>1.18333333333333</v>
      </c>
      <c r="J27">
        <f>[1]Sheet1!H55*$J$3/120</f>
        <v>2.2440000000000002</v>
      </c>
      <c r="K27" s="8">
        <v>0.52500000000000002</v>
      </c>
      <c r="L27" s="8">
        <v>1.6875</v>
      </c>
      <c r="M27" s="8">
        <v>0.81666666666666698</v>
      </c>
      <c r="N27" s="8">
        <v>1.7250000000000001</v>
      </c>
      <c r="O27" s="8">
        <v>3.75</v>
      </c>
      <c r="P27" s="8">
        <v>1.625</v>
      </c>
      <c r="Q27" s="8">
        <v>2.8333333333333299</v>
      </c>
      <c r="R27" s="8">
        <v>2.0249999999999999</v>
      </c>
      <c r="S27">
        <f>[1]Sheet1!I55*$S$3/120</f>
        <v>2.3408000000000002</v>
      </c>
      <c r="T27" s="8">
        <v>0.6</v>
      </c>
      <c r="U27" s="8">
        <v>1.5166666666666699</v>
      </c>
      <c r="V27" s="8">
        <v>1.625</v>
      </c>
      <c r="W27" s="8">
        <v>2</v>
      </c>
      <c r="X27" s="8">
        <v>1.2333333333333301</v>
      </c>
      <c r="Y27" s="8">
        <v>1.2</v>
      </c>
      <c r="Z27" s="8">
        <v>1.31666666666667</v>
      </c>
      <c r="AA27">
        <f>[1]Sheet1!K55*$AA$3/120</f>
        <v>1.1220000000000001</v>
      </c>
      <c r="AB27" s="8">
        <v>0.71666666666666701</v>
      </c>
      <c r="AC27" s="8">
        <v>1.7291666666666701</v>
      </c>
      <c r="AD27" s="8">
        <v>2.25</v>
      </c>
      <c r="AE27" s="8">
        <v>1.3</v>
      </c>
      <c r="AF27" s="8">
        <v>0.68333333333333302</v>
      </c>
      <c r="AG27" s="8">
        <v>2.6</v>
      </c>
      <c r="AH27" s="8">
        <v>1.35</v>
      </c>
      <c r="AI27" s="8">
        <v>0.92500000000000004</v>
      </c>
      <c r="AJ27" s="8">
        <v>1.75</v>
      </c>
      <c r="AK27" s="8">
        <v>1.95</v>
      </c>
      <c r="AL27" s="8">
        <v>1.0625</v>
      </c>
      <c r="AM27" s="8">
        <v>2.0750000000000002</v>
      </c>
      <c r="AN27" s="8">
        <v>1.4</v>
      </c>
      <c r="AO27" s="8">
        <v>1.5333333333333301</v>
      </c>
      <c r="AP27">
        <f>[1]Sheet1!J55*$AP$3/120</f>
        <v>0.96772499999999995</v>
      </c>
      <c r="AQ27" s="8">
        <v>0.63333333333333297</v>
      </c>
      <c r="AR27" s="8">
        <v>1.36666666666667</v>
      </c>
      <c r="AS27" s="8">
        <v>0.63333333333333297</v>
      </c>
      <c r="AT27" s="8">
        <v>2.8666666666666698</v>
      </c>
      <c r="AU27" s="8">
        <v>1.13333333333333</v>
      </c>
      <c r="AV27" s="8">
        <v>1.3333333333333299</v>
      </c>
      <c r="AW27" s="8">
        <v>1.45</v>
      </c>
      <c r="AX27" s="8">
        <v>1.0625</v>
      </c>
      <c r="AY27" s="8">
        <v>2.15</v>
      </c>
      <c r="AZ27" s="8">
        <v>1.1125</v>
      </c>
      <c r="BA27" s="8">
        <v>1.0833333333333299</v>
      </c>
      <c r="BB27" s="8">
        <v>79.862499999999997</v>
      </c>
      <c r="BC27" s="8">
        <v>55.903750000000002</v>
      </c>
      <c r="BD27" s="7">
        <v>88.003132632164295</v>
      </c>
      <c r="BE27" s="8">
        <v>85.198552913752906</v>
      </c>
      <c r="BF27" s="8">
        <v>173.201685545917</v>
      </c>
      <c r="BG27" s="8">
        <f t="shared" si="3"/>
        <v>85.962059251144879</v>
      </c>
      <c r="BH27" s="8">
        <f t="shared" si="4"/>
        <v>17.192411850228975</v>
      </c>
      <c r="BI27" s="8">
        <f t="shared" si="5"/>
        <v>73.096161850228981</v>
      </c>
    </row>
    <row r="28" spans="1:61">
      <c r="A28" s="7">
        <v>27</v>
      </c>
      <c r="B28" s="11" t="s">
        <v>174</v>
      </c>
      <c r="C28" s="13" t="s">
        <v>175</v>
      </c>
      <c r="D28" s="8">
        <f>'环工16-1分数统计'!H26*'环工16-1分数统计'!$H$3/120</f>
        <v>0.64166666666666672</v>
      </c>
      <c r="E28" s="8">
        <f>'环工16-1分数统计'!I26*'环工16-1分数统计'!$I$3/120</f>
        <v>1.5166666666666666</v>
      </c>
      <c r="F28" s="8">
        <f>'环工16-1分数统计'!J26*'环工16-1分数统计'!$J$3/120</f>
        <v>3.45</v>
      </c>
      <c r="G28" s="8">
        <f>'环工16-1分数统计'!K26*'环工16-1分数统计'!$K$3/120</f>
        <v>2.625</v>
      </c>
      <c r="H28" s="8">
        <f>'环工16-1分数统计'!L26*'环工16-1分数统计'!$L$3/120</f>
        <v>1.4833333333333334</v>
      </c>
      <c r="I28" s="8">
        <f>'环工16-1分数统计'!M26*'环工16-1分数统计'!$M$3/120</f>
        <v>1.2833333333333334</v>
      </c>
      <c r="J28" s="8">
        <f>'环工16-1分数统计'!N26*'环工16-1分数统计'!$N$3/120</f>
        <v>3.4</v>
      </c>
      <c r="K28" s="8">
        <f>'环工16-1分数统计'!O26*'环工16-1分数统计'!$O$3/121</f>
        <v>0.72727272727272729</v>
      </c>
      <c r="L28" s="8">
        <f>'环工16-1分数统计'!P26*'环工16-1分数统计'!$P$3/120</f>
        <v>1.5833333333333333</v>
      </c>
      <c r="M28" s="8">
        <f>'环工16-1分数统计'!Q26*'环工16-1分数统计'!$Q$3/120</f>
        <v>0.72499999999999998</v>
      </c>
      <c r="N28" s="8">
        <f>'环工16-1分数统计'!R26*'环工16-1分数统计'!$R$3/120</f>
        <v>1.875</v>
      </c>
      <c r="O28" s="8">
        <f>'环工16-1分数统计'!S26*'环工16-1分数统计'!$S$3/120</f>
        <v>2.9583333333333335</v>
      </c>
      <c r="P28" s="8">
        <f>'环工16-1分数统计'!T26*'环工16-1分数统计'!$T$3/120</f>
        <v>1.7291666666666667</v>
      </c>
      <c r="Q28" s="8">
        <f>'环工16-1分数统计'!U26*'环工16-1分数统计'!$U$3/120</f>
        <v>2.4333333333333331</v>
      </c>
      <c r="R28" s="8">
        <f>'环工16-1分数统计'!V26*'环工16-1分数统计'!$V$3/120</f>
        <v>1.9750000000000001</v>
      </c>
      <c r="S28" s="8">
        <f>'环工16-1分数统计'!W26*'环工16-1分数统计'!$W$3/120</f>
        <v>3.6</v>
      </c>
      <c r="T28" s="8">
        <f>'环工16-1分数统计'!X26*'环工16-1分数统计'!$X$3/120</f>
        <v>0.76666666666666672</v>
      </c>
      <c r="U28" s="8">
        <f>'环工16-1分数统计'!Y26*'环工16-1分数统计'!$Y$3/120</f>
        <v>1.45</v>
      </c>
      <c r="V28" s="8">
        <f>'环工16-1分数统计'!Z26*'环工16-1分数统计'!$Z$3/120</f>
        <v>1.825</v>
      </c>
      <c r="W28" s="8">
        <f>'环工16-1分数统计'!AA26*'环工16-1分数统计'!$AA$3/120</f>
        <v>1.95</v>
      </c>
      <c r="X28" s="8">
        <f>'环工16-1分数统计'!AB26*'环工16-1分数统计'!$AB$3/120</f>
        <v>1.2166666666666666</v>
      </c>
      <c r="Y28" s="8">
        <f>'环工16-1分数统计'!AC26*'环工16-1分数统计'!$AC$3/120</f>
        <v>1.2333333333333334</v>
      </c>
      <c r="Z28" s="8">
        <f>'环工16-1分数统计'!AD26*'环工16-1分数统计'!$AD$3/120</f>
        <v>1.2166666666666666</v>
      </c>
      <c r="AA28" s="8">
        <f>'环工16-1分数统计'!AE26*'环工16-1分数统计'!$AE$3/120</f>
        <v>1.7</v>
      </c>
      <c r="AB28" s="8">
        <f>'环工16-1分数统计'!AF26*'环工16-1分数统计'!$AF$3/120</f>
        <v>0.7</v>
      </c>
      <c r="AC28" s="8">
        <f>'环工16-1分数统计'!AG26*'环工16-1分数统计'!$AG$3/120</f>
        <v>1.5833333333333333</v>
      </c>
      <c r="AD28" s="8">
        <f>'环工16-1分数统计'!AH26*'环工16-1分数统计'!$AH$3/120</f>
        <v>1.65</v>
      </c>
      <c r="AE28" s="8">
        <f>'环工16-1分数统计'!AI26*'环工16-1分数统计'!$AI$3/120</f>
        <v>1.3833333333333333</v>
      </c>
      <c r="AF28" s="8">
        <f>'环工16-1分数统计'!AJ26*'环工16-1分数统计'!$AJ$3/120</f>
        <v>0.69166666666666665</v>
      </c>
      <c r="AG28" s="8">
        <f>'环工16-1分数统计'!AK26*'环工16-1分数统计'!$AK$3/120</f>
        <v>2</v>
      </c>
      <c r="AH28" s="8">
        <f>'环工16-1分数统计'!AL26*'环工16-1分数统计'!$AL$3/120</f>
        <v>1.35</v>
      </c>
      <c r="AI28" s="8">
        <f>'环工16-1分数统计'!AM26*'环工16-1分数统计'!$AM$3/120</f>
        <v>0.85</v>
      </c>
      <c r="AJ28" s="8">
        <f>'环工16-1分数统计'!AN26*'环工16-1分数统计'!$AN$3/120</f>
        <v>1.825</v>
      </c>
      <c r="AK28" s="8">
        <f>'环工16-1分数统计'!AO26*'环工16-1分数统计'!$AO$3/120</f>
        <v>1.5</v>
      </c>
      <c r="AL28" s="8">
        <f>'环工16-1分数统计'!AP26*'环工16-1分数统计'!$AP$3/120</f>
        <v>1.0249999999999999</v>
      </c>
      <c r="AM28" s="8">
        <f>'环工16-1分数统计'!AQ26*'环工16-1分数统计'!$AQ$3/120</f>
        <v>1.95</v>
      </c>
      <c r="AN28" s="8">
        <f>'环工16-1分数统计'!AR26*'环工16-1分数统计'!$AR$3/120</f>
        <v>1.4166666666666667</v>
      </c>
      <c r="AO28" s="8">
        <f>'环工16-1分数统计'!AS26*'环工16-1分数统计'!$AS$3/120</f>
        <v>1.4833333333333334</v>
      </c>
      <c r="AP28" s="8">
        <f>'环工16-1分数统计'!AT26*'环工16-1分数统计'!$AT$3/120</f>
        <v>1.8</v>
      </c>
      <c r="AQ28" s="8">
        <f>'环工16-1分数统计'!AU26*'环工16-1分数统计'!$AU$3/120</f>
        <v>0.75</v>
      </c>
      <c r="AR28" s="8">
        <f>'环工16-1分数统计'!AV26*'环工16-1分数统计'!$AV$3/120</f>
        <v>1.25</v>
      </c>
      <c r="AS28" s="8">
        <f>'环工16-1分数统计'!AW26*'环工16-1分数统计'!$AW$3/120</f>
        <v>0.66666666666666663</v>
      </c>
      <c r="AT28" s="8">
        <f>'环工16-1分数统计'!AX26*'环工16-1分数统计'!$AX$3/120</f>
        <v>2.4</v>
      </c>
      <c r="AU28" s="8">
        <f>'环工16-1分数统计'!AY26*'环工16-1分数统计'!$AY$3/120</f>
        <v>1.2666666666666666</v>
      </c>
      <c r="AV28" s="8">
        <f>'环工16-1分数统计'!AZ26*'环工16-1分数统计'!$AZ$3/120</f>
        <v>1.2833333333333334</v>
      </c>
      <c r="AW28" s="8">
        <f>'环工16-1分数统计'!BA26*'环工16-1分数统计'!$BA$3/120</f>
        <v>1.2833333333333334</v>
      </c>
      <c r="AX28" s="8">
        <f>'环工16-1分数统计'!BB26*'环工16-1分数统计'!$BB$3/120</f>
        <v>1.0249999999999999</v>
      </c>
      <c r="AY28" s="8">
        <f>'环工16-1分数统计'!BC26*'环工16-1分数统计'!$BC$3/120</f>
        <v>2.1749999999999998</v>
      </c>
      <c r="AZ28" s="8">
        <f>'环工16-1分数统计'!BD26*'环工16-1分数统计'!$BD$3/120</f>
        <v>1.1375</v>
      </c>
      <c r="BA28" s="8">
        <f>'环工16-1分数统计'!BE26*'环工16-1分数统计'!$BE$3/120</f>
        <v>1.1666666666666667</v>
      </c>
      <c r="BB28" s="8">
        <f>SUM(D28:BA28)</f>
        <v>78.977272727272776</v>
      </c>
      <c r="BC28" s="8">
        <f>0.7*BB28</f>
        <v>55.284090909090942</v>
      </c>
      <c r="BD28" s="12">
        <v>89.778185266625599</v>
      </c>
      <c r="BE28" s="8">
        <v>86.401302786102704</v>
      </c>
      <c r="BF28" s="8">
        <f>SUM(BD28:BE28)</f>
        <v>176.17948805272829</v>
      </c>
      <c r="BG28" s="8">
        <f t="shared" si="3"/>
        <v>87.439978098885291</v>
      </c>
      <c r="BH28" s="8">
        <f t="shared" si="4"/>
        <v>17.48799561977706</v>
      </c>
      <c r="BI28" s="8">
        <f t="shared" si="5"/>
        <v>72.772086528868002</v>
      </c>
    </row>
    <row r="29" spans="1:61" s="16" customFormat="1">
      <c r="A29" s="7">
        <v>26</v>
      </c>
      <c r="B29" s="8" t="s">
        <v>173</v>
      </c>
      <c r="C29" s="8">
        <v>2016010636</v>
      </c>
      <c r="D29" s="8">
        <v>0.66666666666666696</v>
      </c>
      <c r="E29" s="8">
        <v>1.5833333333333299</v>
      </c>
      <c r="F29" s="8">
        <v>3.2</v>
      </c>
      <c r="G29" s="8">
        <v>2.7749999999999999</v>
      </c>
      <c r="H29" s="8">
        <v>1.4</v>
      </c>
      <c r="I29" s="8">
        <v>1.2</v>
      </c>
      <c r="J29">
        <f>[1]Sheet1!H45*$J$3/120</f>
        <v>2.4933333333333332</v>
      </c>
      <c r="K29" s="8">
        <v>0.67500000000000004</v>
      </c>
      <c r="L29" s="8">
        <v>1.4583333333333299</v>
      </c>
      <c r="M29" s="8">
        <v>0.74166666666666703</v>
      </c>
      <c r="N29" s="8">
        <v>1.625</v>
      </c>
      <c r="O29" s="8">
        <v>3.2916666666666701</v>
      </c>
      <c r="P29" s="8">
        <v>1.7916666666666701</v>
      </c>
      <c r="Q29" s="8">
        <v>2.3333333333333299</v>
      </c>
      <c r="R29" s="8">
        <v>1.825</v>
      </c>
      <c r="S29">
        <f>[1]Sheet1!I45*$S$3/120</f>
        <v>2.6796000000000002</v>
      </c>
      <c r="T29" s="8">
        <v>0.75</v>
      </c>
      <c r="U29" s="8">
        <v>1.5</v>
      </c>
      <c r="V29" s="8">
        <v>1.65</v>
      </c>
      <c r="W29" s="8">
        <v>1.925</v>
      </c>
      <c r="X29" s="8">
        <v>1.25</v>
      </c>
      <c r="Y29" s="8">
        <v>1.2833333333333301</v>
      </c>
      <c r="Z29" s="8">
        <v>1.2</v>
      </c>
      <c r="AA29">
        <f>[1]Sheet1!K45*$AA$3/120</f>
        <v>1.2934166666666667</v>
      </c>
      <c r="AB29" s="8">
        <v>0.77500000000000002</v>
      </c>
      <c r="AC29" s="8">
        <v>1.7291666666666701</v>
      </c>
      <c r="AD29" s="8">
        <v>1.85</v>
      </c>
      <c r="AE29" s="8">
        <v>1.38333333333333</v>
      </c>
      <c r="AF29" s="8">
        <v>0.75</v>
      </c>
      <c r="AG29" s="8">
        <v>2.0333333333333301</v>
      </c>
      <c r="AH29" s="8">
        <v>1.5166666666666699</v>
      </c>
      <c r="AI29" s="8">
        <v>0.78749999999999998</v>
      </c>
      <c r="AJ29" s="8">
        <v>2.25</v>
      </c>
      <c r="AK29" s="8">
        <v>1.7</v>
      </c>
      <c r="AL29" s="8">
        <v>1.1125</v>
      </c>
      <c r="AM29" s="8">
        <v>2.4249999999999998</v>
      </c>
      <c r="AN29" s="8">
        <v>1.4166666666666701</v>
      </c>
      <c r="AO29" s="8">
        <v>1.45</v>
      </c>
      <c r="AP29">
        <f>[1]Sheet1!J45*$AP$3/120</f>
        <v>1.1100375</v>
      </c>
      <c r="AQ29" s="8">
        <v>0.76666666666666705</v>
      </c>
      <c r="AR29" s="8">
        <v>1.45</v>
      </c>
      <c r="AS29" s="8">
        <v>0.625</v>
      </c>
      <c r="AT29" s="8">
        <v>2.5</v>
      </c>
      <c r="AU29" s="8">
        <v>1.4166666666666701</v>
      </c>
      <c r="AV29" s="8">
        <v>1.35</v>
      </c>
      <c r="AW29" s="8">
        <v>1.5333333333333301</v>
      </c>
      <c r="AX29" s="8">
        <v>1.0874999999999999</v>
      </c>
      <c r="AY29" s="8">
        <v>2.2000000000000002</v>
      </c>
      <c r="AZ29" s="8">
        <v>1.05</v>
      </c>
      <c r="BA29" s="8">
        <v>1.35</v>
      </c>
      <c r="BB29" s="8">
        <v>78.883333333333297</v>
      </c>
      <c r="BC29" s="8">
        <v>55.218333333333298</v>
      </c>
      <c r="BD29" s="8">
        <v>86.056133732274304</v>
      </c>
      <c r="BE29" s="8">
        <v>90.793201079622094</v>
      </c>
      <c r="BF29" s="8">
        <v>176.849334811896</v>
      </c>
      <c r="BG29" s="8">
        <f t="shared" si="3"/>
        <v>87.772431022881221</v>
      </c>
      <c r="BH29" s="8">
        <f t="shared" si="4"/>
        <v>17.554486204576246</v>
      </c>
      <c r="BI29" s="8">
        <f t="shared" si="5"/>
        <v>72.772819537909541</v>
      </c>
    </row>
    <row r="30" spans="1:61">
      <c r="A30" s="7">
        <v>28</v>
      </c>
      <c r="B30" s="8" t="s">
        <v>176</v>
      </c>
      <c r="C30" s="8">
        <v>2016010630</v>
      </c>
      <c r="D30" s="8">
        <v>0.65833333333333299</v>
      </c>
      <c r="E30" s="8">
        <v>1.5833333333333299</v>
      </c>
      <c r="F30" s="8">
        <v>3.8</v>
      </c>
      <c r="G30" s="8">
        <v>3.3</v>
      </c>
      <c r="H30" s="8">
        <v>1.5</v>
      </c>
      <c r="I30" s="8">
        <v>1.3</v>
      </c>
      <c r="J30">
        <f>[1]Sheet1!H40*$J$3/120</f>
        <v>2.2128333333333337</v>
      </c>
      <c r="K30" s="8">
        <v>0.625</v>
      </c>
      <c r="L30" s="8">
        <v>1.3958333333333299</v>
      </c>
      <c r="M30" s="8">
        <v>0.625</v>
      </c>
      <c r="N30" s="8">
        <v>1.7250000000000001</v>
      </c>
      <c r="O30" s="8">
        <v>3.5</v>
      </c>
      <c r="P30" s="8">
        <v>1.6666666666666701</v>
      </c>
      <c r="Q30" s="8">
        <v>2.4666666666666699</v>
      </c>
      <c r="R30" s="8">
        <v>2.2999999999999998</v>
      </c>
      <c r="S30">
        <f>[1]Sheet1!I40*$S$3/120</f>
        <v>2.464</v>
      </c>
      <c r="T30" s="8">
        <v>0.75</v>
      </c>
      <c r="U30" s="8">
        <v>1.4666666666666699</v>
      </c>
      <c r="V30" s="8">
        <v>1.65</v>
      </c>
      <c r="W30" s="8">
        <v>2.0249999999999999</v>
      </c>
      <c r="X30" s="8">
        <v>1.13333333333333</v>
      </c>
      <c r="Y30" s="8">
        <v>1.35</v>
      </c>
      <c r="Z30" s="8">
        <v>1.3333333333333299</v>
      </c>
      <c r="AA30">
        <f>[1]Sheet1!K40*$AA$3/120</f>
        <v>1.0908333333333333</v>
      </c>
      <c r="AB30" s="8">
        <v>0.74166666666666703</v>
      </c>
      <c r="AC30" s="8">
        <v>1.6666666666666701</v>
      </c>
      <c r="AD30" s="8">
        <v>2.2000000000000002</v>
      </c>
      <c r="AE30" s="8">
        <v>1.4</v>
      </c>
      <c r="AF30" s="8">
        <v>0.70833333333333304</v>
      </c>
      <c r="AG30" s="8">
        <v>2</v>
      </c>
      <c r="AH30" s="8">
        <v>1.3333333333333299</v>
      </c>
      <c r="AI30" s="8">
        <v>0.96250000000000002</v>
      </c>
      <c r="AJ30" s="8">
        <v>1.8</v>
      </c>
      <c r="AK30" s="8">
        <v>1.825</v>
      </c>
      <c r="AL30" s="8">
        <v>1.1000000000000001</v>
      </c>
      <c r="AM30" s="8">
        <v>1.825</v>
      </c>
      <c r="AN30" s="8">
        <v>1.4166666666666701</v>
      </c>
      <c r="AO30" s="8">
        <v>1.4666666666666699</v>
      </c>
      <c r="AP30">
        <f>[1]Sheet1!J40*$AP$3/120</f>
        <v>0.99618749999999978</v>
      </c>
      <c r="AQ30" s="8">
        <v>0.71666666666666701</v>
      </c>
      <c r="AR30" s="8">
        <v>1.38333333333333</v>
      </c>
      <c r="AS30" s="8">
        <v>0.69166666666666698</v>
      </c>
      <c r="AT30" s="8">
        <v>2.3666666666666698</v>
      </c>
      <c r="AU30" s="8">
        <v>1.35</v>
      </c>
      <c r="AV30" s="8">
        <v>1.2166666666666699</v>
      </c>
      <c r="AW30" s="8">
        <v>1.4833333333333301</v>
      </c>
      <c r="AX30" s="8">
        <v>1.075</v>
      </c>
      <c r="AY30" s="8">
        <v>2.2749999999999999</v>
      </c>
      <c r="AZ30" s="8">
        <v>1.0625</v>
      </c>
      <c r="BA30" s="8">
        <v>1.2333333333333301</v>
      </c>
      <c r="BB30" s="8">
        <v>78.820833333333297</v>
      </c>
      <c r="BC30" s="8">
        <v>55.174583333333302</v>
      </c>
      <c r="BD30" s="8">
        <v>89.675031422043304</v>
      </c>
      <c r="BE30" s="8">
        <v>84.027765034965</v>
      </c>
      <c r="BF30" s="8">
        <v>173.70279645700799</v>
      </c>
      <c r="BG30" s="8">
        <f t="shared" si="3"/>
        <v>86.210766564210715</v>
      </c>
      <c r="BH30" s="8">
        <f t="shared" si="4"/>
        <v>17.242153312842145</v>
      </c>
      <c r="BI30" s="8">
        <f t="shared" si="5"/>
        <v>72.416736646175451</v>
      </c>
    </row>
    <row r="31" spans="1:61">
      <c r="A31" s="7">
        <v>29</v>
      </c>
      <c r="B31" s="8" t="s">
        <v>177</v>
      </c>
      <c r="C31" s="8">
        <v>2016010640</v>
      </c>
      <c r="D31" s="8">
        <v>0.65833333333333299</v>
      </c>
      <c r="E31" s="8">
        <v>1.45</v>
      </c>
      <c r="F31" s="8">
        <v>3.5</v>
      </c>
      <c r="G31" s="8">
        <v>3.15</v>
      </c>
      <c r="H31" s="8">
        <v>1.35</v>
      </c>
      <c r="I31" s="8">
        <v>1.2166666666666699</v>
      </c>
      <c r="J31">
        <f>[1]Sheet1!H49*$J$3/120</f>
        <v>2.2751666666666668</v>
      </c>
      <c r="K31" s="8">
        <v>0.66666666666666696</v>
      </c>
      <c r="L31" s="8">
        <v>1.8333333333333299</v>
      </c>
      <c r="M31" s="8">
        <v>0.71666666666666701</v>
      </c>
      <c r="N31" s="8">
        <v>1.7</v>
      </c>
      <c r="O31" s="8">
        <v>3.0833333333333299</v>
      </c>
      <c r="P31" s="8">
        <v>1.7708333333333299</v>
      </c>
      <c r="Q31" s="8">
        <v>2.6</v>
      </c>
      <c r="R31" s="8">
        <v>1.9</v>
      </c>
      <c r="S31">
        <f>[1]Sheet1!I49*$S$3/120</f>
        <v>2.3715999999999999</v>
      </c>
      <c r="T31" s="8">
        <v>0.70833333333333304</v>
      </c>
      <c r="U31" s="8">
        <v>1.43333333333333</v>
      </c>
      <c r="V31" s="8">
        <v>1.7250000000000001</v>
      </c>
      <c r="W31" s="8">
        <v>1.9</v>
      </c>
      <c r="X31" s="8">
        <v>1.2666666666666699</v>
      </c>
      <c r="Y31" s="8">
        <v>1.36666666666667</v>
      </c>
      <c r="Z31" s="8">
        <v>1.3</v>
      </c>
      <c r="AA31">
        <f>[1]Sheet1!K49*$AA$3/120</f>
        <v>1.1999166666666667</v>
      </c>
      <c r="AB31" s="8">
        <v>0.73333333333333295</v>
      </c>
      <c r="AC31" s="8">
        <v>1.625</v>
      </c>
      <c r="AD31" s="8">
        <v>1.85</v>
      </c>
      <c r="AE31" s="8">
        <v>1.45</v>
      </c>
      <c r="AF31" s="8">
        <v>0.68333333333333302</v>
      </c>
      <c r="AG31" s="8">
        <v>2.0333333333333301</v>
      </c>
      <c r="AH31" s="8">
        <v>1.5166666666666699</v>
      </c>
      <c r="AI31" s="8">
        <v>0.83750000000000002</v>
      </c>
      <c r="AJ31" s="8">
        <v>1.875</v>
      </c>
      <c r="AK31" s="8">
        <v>1.85</v>
      </c>
      <c r="AL31" s="8">
        <v>1.0874999999999999</v>
      </c>
      <c r="AM31" s="8">
        <v>1.95</v>
      </c>
      <c r="AN31" s="8">
        <v>1.4666666666666699</v>
      </c>
      <c r="AO31" s="8">
        <v>1.35</v>
      </c>
      <c r="AP31">
        <f>[1]Sheet1!J49*$AP$3/120</f>
        <v>1.0958062499999999</v>
      </c>
      <c r="AQ31" s="8">
        <v>0.67500000000000004</v>
      </c>
      <c r="AR31" s="8">
        <v>1.38333333333333</v>
      </c>
      <c r="AS31" s="8">
        <v>0.68333333333333302</v>
      </c>
      <c r="AT31" s="8">
        <v>2.8333333333333299</v>
      </c>
      <c r="AU31" s="8">
        <v>1.31666666666667</v>
      </c>
      <c r="AV31" s="8">
        <v>1.3333333333333299</v>
      </c>
      <c r="AW31" s="8">
        <v>1.6</v>
      </c>
      <c r="AX31" s="8">
        <v>1.1000000000000001</v>
      </c>
      <c r="AY31" s="8">
        <v>2.2000000000000002</v>
      </c>
      <c r="AZ31" s="8">
        <v>1.125</v>
      </c>
      <c r="BA31" s="8">
        <v>1.3333333333333299</v>
      </c>
      <c r="BB31" s="8">
        <v>78.754166666666606</v>
      </c>
      <c r="BC31" s="8">
        <v>55.1279166666666</v>
      </c>
      <c r="BD31" s="8">
        <v>86.456459364837599</v>
      </c>
      <c r="BE31" s="8">
        <v>85.363736752136802</v>
      </c>
      <c r="BF31" s="8">
        <v>171.82019611697399</v>
      </c>
      <c r="BG31" s="8">
        <f t="shared" si="3"/>
        <v>85.276409594957514</v>
      </c>
      <c r="BH31" s="8">
        <f t="shared" si="4"/>
        <v>17.055281918991504</v>
      </c>
      <c r="BI31" s="8">
        <f t="shared" si="5"/>
        <v>72.183198585658104</v>
      </c>
    </row>
    <row r="32" spans="1:61">
      <c r="A32" s="7">
        <v>30</v>
      </c>
      <c r="B32" s="17" t="s">
        <v>178</v>
      </c>
      <c r="C32" s="18" t="s">
        <v>179</v>
      </c>
      <c r="D32" s="8">
        <f>'环工16-1分数统计'!H20*'环工16-1分数统计'!$H$3/120</f>
        <v>0.67500000000000004</v>
      </c>
      <c r="E32" s="8">
        <f>'环工16-1分数统计'!I20*'环工16-1分数统计'!$I$3/120</f>
        <v>1.4833333333333334</v>
      </c>
      <c r="F32" s="8">
        <f>'环工16-1分数统计'!J20*'环工16-1分数统计'!$J$3/120</f>
        <v>4.1500000000000004</v>
      </c>
      <c r="G32" s="8">
        <f>'环工16-1分数统计'!K20*'环工16-1分数统计'!$K$3/120</f>
        <v>2.7374999999999998</v>
      </c>
      <c r="H32" s="8">
        <f>'环工16-1分数统计'!L20*'环工16-1分数统计'!$L$3/120</f>
        <v>1.35</v>
      </c>
      <c r="I32" s="8">
        <f>'环工16-1分数统计'!M20*'环工16-1分数统计'!$M$3/120</f>
        <v>1.3</v>
      </c>
      <c r="J32" s="8">
        <f>'环工16-1分数统计'!N20*'环工16-1分数统计'!$N$3/120</f>
        <v>2.3100000000000005</v>
      </c>
      <c r="K32" s="8">
        <f>'环工16-1分数统计'!O20*'环工16-1分数统计'!$O$3/121</f>
        <v>0.57024793388429751</v>
      </c>
      <c r="L32" s="8">
        <f>'环工16-1分数统计'!P20*'环工16-1分数统计'!$P$3/120</f>
        <v>1.625</v>
      </c>
      <c r="M32" s="8">
        <f>'环工16-1分数统计'!Q20*'环工16-1分数统计'!$Q$3/120</f>
        <v>0.7</v>
      </c>
      <c r="N32" s="8">
        <f>'环工16-1分数统计'!R20*'环工16-1分数统计'!$R$3/120</f>
        <v>1.5</v>
      </c>
      <c r="O32" s="8">
        <f>'环工16-1分数统计'!S20*'环工16-1分数统计'!$S$3/120</f>
        <v>3.75</v>
      </c>
      <c r="P32" s="8">
        <f>'环工16-1分数统计'!T20*'环工16-1分数统计'!$T$3/120</f>
        <v>1.625</v>
      </c>
      <c r="Q32" s="8">
        <f>'环工16-1分数统计'!U20*'环工16-1分数统计'!$U$3/120</f>
        <v>2.5666666666666669</v>
      </c>
      <c r="R32" s="8">
        <f>'环工16-1分数统计'!V20*'环工16-1分数统计'!$V$3/120</f>
        <v>1.9</v>
      </c>
      <c r="S32" s="8">
        <f>'环工16-1分数统计'!W20*'环工16-1分数统计'!$W$3/120</f>
        <v>3.08</v>
      </c>
      <c r="T32" s="8">
        <f>'环工16-1分数统计'!X20*'环工16-1分数统计'!$X$3/120</f>
        <v>0.73333333333333328</v>
      </c>
      <c r="U32" s="8">
        <f>'环工16-1分数统计'!Y20*'环工16-1分数统计'!$Y$3/120</f>
        <v>1.5666666666666667</v>
      </c>
      <c r="V32" s="8">
        <f>'环工16-1分数统计'!Z20*'环工16-1分数统计'!$Z$3/120</f>
        <v>1.55</v>
      </c>
      <c r="W32" s="8">
        <f>'环工16-1分数统计'!AA20*'环工16-1分数统计'!$AA$3/120</f>
        <v>1.85</v>
      </c>
      <c r="X32" s="8">
        <f>'环工16-1分数统计'!AB20*'环工16-1分数统计'!$AB$3/120</f>
        <v>1.25</v>
      </c>
      <c r="Y32" s="8">
        <f>'环工16-1分数统计'!AC20*'环工16-1分数统计'!$AC$3/120</f>
        <v>1.3833333333333333</v>
      </c>
      <c r="Z32" s="8">
        <f>'环工16-1分数统计'!AD20*'环工16-1分数统计'!$AD$3/120</f>
        <v>1.2833333333333334</v>
      </c>
      <c r="AA32" s="8">
        <f>'环工16-1分数统计'!AE20*'环工16-1分数统计'!$AE$3/120</f>
        <v>1.4300000000000002</v>
      </c>
      <c r="AB32" s="8">
        <f>'环工16-1分数统计'!AF20*'环工16-1分数统计'!$AF$3/120</f>
        <v>0.73333333333333328</v>
      </c>
      <c r="AC32" s="8">
        <f>'环工16-1分数统计'!AG20*'环工16-1分数统计'!$AG$3/120</f>
        <v>1.6458333333333333</v>
      </c>
      <c r="AD32" s="8">
        <f>'环工16-1分数统计'!AH20*'环工16-1分数统计'!$AH$3/120</f>
        <v>1.85</v>
      </c>
      <c r="AE32" s="8">
        <f>'环工16-1分数统计'!AI20*'环工16-1分数统计'!$AI$3/120</f>
        <v>1.3333333333333333</v>
      </c>
      <c r="AF32" s="8">
        <f>'环工16-1分数统计'!AJ20*'环工16-1分数统计'!$AJ$3/120</f>
        <v>0.7</v>
      </c>
      <c r="AG32" s="8">
        <f>'环工16-1分数统计'!AK20*'环工16-1分数统计'!$AK$3/120</f>
        <v>2.1666666666666665</v>
      </c>
      <c r="AH32" s="8">
        <f>'环工16-1分数统计'!AL20*'环工16-1分数统计'!$AL$3/120</f>
        <v>1.3666666666666667</v>
      </c>
      <c r="AI32" s="8">
        <f>'环工16-1分数统计'!AM20*'环工16-1分数统计'!$AM$3/120</f>
        <v>0.75</v>
      </c>
      <c r="AJ32" s="8">
        <f>'环工16-1分数统计'!AN20*'环工16-1分数统计'!$AN$3/120</f>
        <v>2.25</v>
      </c>
      <c r="AK32" s="8">
        <f>'环工16-1分数统计'!AO20*'环工16-1分数统计'!$AO$3/120</f>
        <v>2</v>
      </c>
      <c r="AL32" s="8">
        <f>'环工16-1分数统计'!AP20*'环工16-1分数统计'!$AP$3/120</f>
        <v>1.0249999999999999</v>
      </c>
      <c r="AM32" s="8">
        <f>'环工16-1分数统计'!AQ20*'环工16-1分数统计'!$AQ$3/120</f>
        <v>1.95</v>
      </c>
      <c r="AN32" s="8">
        <f>'环工16-1分数统计'!AR20*'环工16-1分数统计'!$AR$3/120</f>
        <v>1.4666666666666666</v>
      </c>
      <c r="AO32" s="8">
        <f>'环工16-1分数统计'!AS20*'环工16-1分数统计'!$AS$3/120</f>
        <v>1.5166666666666666</v>
      </c>
      <c r="AP32" s="8">
        <f>'环工16-1分数统计'!AT20*'环工16-1分数统计'!$AT$3/120</f>
        <v>1.3933333333333335</v>
      </c>
      <c r="AQ32" s="8">
        <f>'环工16-1分数统计'!AU20*'环工16-1分数统计'!$AU$3/120</f>
        <v>0.68333333333333335</v>
      </c>
      <c r="AR32" s="8">
        <f>'环工16-1分数统计'!AV20*'环工16-1分数统计'!$AV$3/120</f>
        <v>1.4</v>
      </c>
      <c r="AS32" s="8">
        <f>'环工16-1分数统计'!AW20*'环工16-1分数统计'!$AW$3/120</f>
        <v>0.625</v>
      </c>
      <c r="AT32" s="8">
        <f>'环工16-1分数统计'!AX20*'环工16-1分数统计'!$AX$3/120</f>
        <v>2.4</v>
      </c>
      <c r="AU32" s="8">
        <f>'环工16-1分数统计'!AY20*'环工16-1分数统计'!$AY$3/120</f>
        <v>1.5166666666666666</v>
      </c>
      <c r="AV32" s="8">
        <f>'环工16-1分数统计'!AZ20*'环工16-1分数统计'!$AZ$3/120</f>
        <v>1.35</v>
      </c>
      <c r="AW32" s="8">
        <f>'环工16-1分数统计'!BA20*'环工16-1分数统计'!$BA$3/120</f>
        <v>1.2333333333333334</v>
      </c>
      <c r="AX32" s="8">
        <f>'环工16-1分数统计'!BB20*'环工16-1分数统计'!$BB$3/120</f>
        <v>1.075</v>
      </c>
      <c r="AY32" s="8">
        <f>'环工16-1分数统计'!BC20*'环工16-1分数统计'!$BC$3/120</f>
        <v>2.2250000000000001</v>
      </c>
      <c r="AZ32" s="8">
        <f>'环工16-1分数统计'!BD20*'环工16-1分数统计'!$BD$3/120</f>
        <v>1.0249999999999999</v>
      </c>
      <c r="BA32" s="8">
        <f>'环工16-1分数统计'!BE20*'环工16-1分数统计'!$BE$3/120</f>
        <v>1.2166666666666666</v>
      </c>
      <c r="BB32" s="8">
        <f>SUM(D32:BA32)</f>
        <v>79.26691460055099</v>
      </c>
      <c r="BC32" s="8">
        <f>0.7*BB32</f>
        <v>55.486840220385687</v>
      </c>
      <c r="BD32" s="9">
        <v>86.611884936592602</v>
      </c>
      <c r="BE32" s="8">
        <v>85.578376379176305</v>
      </c>
      <c r="BF32" s="8">
        <f>SUM(BD32:BE32)</f>
        <v>172.19026131576891</v>
      </c>
      <c r="BG32" s="8">
        <f t="shared" si="3"/>
        <v>85.460077360345181</v>
      </c>
      <c r="BH32" s="8">
        <f t="shared" si="4"/>
        <v>17.092015472069036</v>
      </c>
      <c r="BI32" s="8">
        <f t="shared" si="5"/>
        <v>72.578855692454724</v>
      </c>
    </row>
    <row r="33" spans="1:61">
      <c r="A33" s="7">
        <v>31</v>
      </c>
      <c r="B33" s="8" t="s">
        <v>180</v>
      </c>
      <c r="C33" s="8">
        <v>2016010642</v>
      </c>
      <c r="D33" s="8">
        <v>0.67500000000000004</v>
      </c>
      <c r="E33" s="8">
        <v>1.63333333333333</v>
      </c>
      <c r="F33" s="8">
        <v>3.45</v>
      </c>
      <c r="G33" s="8">
        <v>3.1124999999999998</v>
      </c>
      <c r="H33" s="8">
        <v>1.3333333333333299</v>
      </c>
      <c r="I33" s="8">
        <v>1.2</v>
      </c>
      <c r="J33">
        <f>[1]Sheet1!H51*$J$3/120</f>
        <v>2.3374999999999999</v>
      </c>
      <c r="K33" s="8">
        <v>0.55000000000000004</v>
      </c>
      <c r="L33" s="8">
        <v>1.2916666666666701</v>
      </c>
      <c r="M33" s="8">
        <v>0.6</v>
      </c>
      <c r="N33" s="8">
        <v>1.6</v>
      </c>
      <c r="O33" s="8">
        <v>3.5</v>
      </c>
      <c r="P33" s="8">
        <v>1.7291666666666701</v>
      </c>
      <c r="Q33" s="8">
        <v>2.3333333333333299</v>
      </c>
      <c r="R33" s="8">
        <v>1.6</v>
      </c>
      <c r="S33">
        <f>[1]Sheet1!I51*$S$3/120</f>
        <v>2.6488</v>
      </c>
      <c r="T33" s="8">
        <v>0.73333333333333295</v>
      </c>
      <c r="U33" s="8">
        <v>1.4666666666666699</v>
      </c>
      <c r="V33" s="8">
        <v>1.7250000000000001</v>
      </c>
      <c r="W33" s="8">
        <v>1.675</v>
      </c>
      <c r="X33" s="8">
        <v>1.25</v>
      </c>
      <c r="Y33" s="8">
        <v>1.35</v>
      </c>
      <c r="Z33" s="8">
        <v>1.4166666666666701</v>
      </c>
      <c r="AA33">
        <f>[1]Sheet1!K51*$AA$3/120</f>
        <v>1.2778333333333334</v>
      </c>
      <c r="AB33" s="8">
        <v>0.69166666666666698</v>
      </c>
      <c r="AC33" s="8">
        <v>1.6875</v>
      </c>
      <c r="AD33" s="8">
        <v>1.75</v>
      </c>
      <c r="AE33" s="8">
        <v>1.3</v>
      </c>
      <c r="AF33" s="8">
        <v>0.75</v>
      </c>
      <c r="AG33" s="8">
        <v>2.0333333333333301</v>
      </c>
      <c r="AH33" s="8">
        <v>1.5166666666666699</v>
      </c>
      <c r="AI33" s="8">
        <v>0.82499999999999996</v>
      </c>
      <c r="AJ33" s="8">
        <v>1.675</v>
      </c>
      <c r="AK33" s="8">
        <v>1.85</v>
      </c>
      <c r="AL33" s="8">
        <v>1.0874999999999999</v>
      </c>
      <c r="AM33" s="8">
        <v>1.8</v>
      </c>
      <c r="AN33" s="8">
        <v>1.5</v>
      </c>
      <c r="AO33" s="8">
        <v>1.4666666666666699</v>
      </c>
      <c r="AP33">
        <f>[1]Sheet1!J51*$AP$3/120</f>
        <v>1.081575</v>
      </c>
      <c r="AQ33" s="8">
        <v>0.72499999999999998</v>
      </c>
      <c r="AR33" s="8">
        <v>1.4833333333333301</v>
      </c>
      <c r="AS33" s="8">
        <v>0.67500000000000004</v>
      </c>
      <c r="AT33" s="8">
        <v>2.43333333333333</v>
      </c>
      <c r="AU33" s="8">
        <v>1.45</v>
      </c>
      <c r="AV33" s="8">
        <v>1.2833333333333301</v>
      </c>
      <c r="AW33" s="8">
        <v>1.38333333333333</v>
      </c>
      <c r="AX33" s="8">
        <v>1.0874999999999999</v>
      </c>
      <c r="AY33" s="8">
        <v>2.0750000000000002</v>
      </c>
      <c r="AZ33" s="8">
        <v>1.1125</v>
      </c>
      <c r="BA33" s="8">
        <v>1.2666666666666699</v>
      </c>
      <c r="BB33" s="8">
        <v>77.133333333333297</v>
      </c>
      <c r="BC33" s="8">
        <v>53.993333333333297</v>
      </c>
      <c r="BD33" s="8">
        <v>85.3656254814492</v>
      </c>
      <c r="BE33" s="8">
        <v>85.839001398601397</v>
      </c>
      <c r="BF33" s="8">
        <v>171.20462688005099</v>
      </c>
      <c r="BG33" s="8">
        <f t="shared" si="3"/>
        <v>84.970895251660167</v>
      </c>
      <c r="BH33" s="8">
        <f t="shared" si="4"/>
        <v>16.994179050332033</v>
      </c>
      <c r="BI33" s="8">
        <f t="shared" si="5"/>
        <v>70.987512383665333</v>
      </c>
    </row>
    <row r="34" spans="1:61">
      <c r="A34" s="7">
        <v>32</v>
      </c>
      <c r="B34" s="17" t="s">
        <v>181</v>
      </c>
      <c r="C34" s="18" t="s">
        <v>182</v>
      </c>
      <c r="D34" s="8">
        <f>'环工16-1分数统计'!H22*'环工16-1分数统计'!$H$3/120</f>
        <v>0.67500000000000004</v>
      </c>
      <c r="E34" s="8">
        <f>'环工16-1分数统计'!I22*'环工16-1分数统计'!$I$3/120</f>
        <v>1.4166666666666667</v>
      </c>
      <c r="F34" s="8">
        <f>'环工16-1分数统计'!J22*'环工16-1分数统计'!$J$3/120</f>
        <v>3.05</v>
      </c>
      <c r="G34" s="8">
        <f>'环工16-1分数统计'!K22*'环工16-1分数统计'!$K$3/120</f>
        <v>2.9249999999999998</v>
      </c>
      <c r="H34" s="8">
        <f>'环工16-1分数统计'!L22*'环工16-1分数统计'!$L$3/120</f>
        <v>1.35</v>
      </c>
      <c r="I34" s="8">
        <f>'环工16-1分数统计'!M22*'环工16-1分数统计'!$M$3/120</f>
        <v>1.25</v>
      </c>
      <c r="J34" s="8">
        <f>'环工16-1分数统计'!N22*'环工16-1分数统计'!$N$3/120</f>
        <v>2.2733333333333334</v>
      </c>
      <c r="K34" s="8">
        <f>'环工16-1分数统计'!O22*'环工16-1分数统计'!$O$3/121</f>
        <v>0.6776859504132231</v>
      </c>
      <c r="L34" s="8">
        <f>'环工16-1分数统计'!P22*'环工16-1分数统计'!$P$3/120</f>
        <v>1.3333333333333333</v>
      </c>
      <c r="M34" s="8">
        <f>'环工16-1分数统计'!Q22*'环工16-1分数统计'!$Q$3/120</f>
        <v>0.69166666666666665</v>
      </c>
      <c r="N34" s="8">
        <f>'环工16-1分数统计'!R22*'环工16-1分数统计'!$R$3/120</f>
        <v>1.575</v>
      </c>
      <c r="O34" s="8">
        <f>'环工16-1分数统计'!S22*'环工16-1分数统计'!$S$3/120</f>
        <v>2.8333333333333335</v>
      </c>
      <c r="P34" s="8">
        <f>'环工16-1分数统计'!T22*'环工16-1分数统计'!$T$3/120</f>
        <v>1.6875</v>
      </c>
      <c r="Q34" s="8">
        <f>'环工16-1分数统计'!U22*'环工16-1分数统计'!$U$3/120</f>
        <v>2.7</v>
      </c>
      <c r="R34" s="8">
        <f>'环工16-1分数统计'!V22*'环工16-1分数统计'!$V$3/120</f>
        <v>2</v>
      </c>
      <c r="S34" s="8">
        <f>'环工16-1分数统计'!W22*'环工16-1分数统计'!$W$3/120</f>
        <v>2.8233333333333333</v>
      </c>
      <c r="T34" s="8">
        <f>'环工16-1分数统计'!X22*'环工16-1分数统计'!$X$3/120</f>
        <v>0.7583333333333333</v>
      </c>
      <c r="U34" s="8">
        <f>'环工16-1分数统计'!Y22*'环工16-1分数统计'!$Y$3/120</f>
        <v>1.4333333333333333</v>
      </c>
      <c r="V34" s="8">
        <f>'环工16-1分数统计'!Z22*'环工16-1分数统计'!$Z$3/120</f>
        <v>1.7250000000000001</v>
      </c>
      <c r="W34" s="8">
        <f>'环工16-1分数统计'!AA22*'环工16-1分数统计'!$AA$3/120</f>
        <v>1.75</v>
      </c>
      <c r="X34" s="8">
        <f>'环工16-1分数统计'!AB22*'环工16-1分数统计'!$AB$3/120</f>
        <v>1.2833333333333334</v>
      </c>
      <c r="Y34" s="8">
        <f>'环工16-1分数统计'!AC22*'环工16-1分数统计'!$AC$3/120</f>
        <v>1.3333333333333333</v>
      </c>
      <c r="Z34" s="8">
        <f>'环工16-1分数统计'!AD22*'环工16-1分数统计'!$AD$3/120</f>
        <v>1.2166666666666666</v>
      </c>
      <c r="AA34" s="8">
        <f>'环工16-1分数统计'!AE22*'环工16-1分数统计'!$AE$3/120</f>
        <v>1.3016666666666667</v>
      </c>
      <c r="AB34" s="8">
        <f>'环工16-1分数统计'!AF22*'环工16-1分数统计'!$AF$3/120</f>
        <v>0.7583333333333333</v>
      </c>
      <c r="AC34" s="8">
        <f>'环工16-1分数统计'!AG22*'环工16-1分数统计'!$AG$3/120</f>
        <v>1.5625</v>
      </c>
      <c r="AD34" s="8">
        <f>'环工16-1分数统计'!AH22*'环工16-1分数统计'!$AH$3/120</f>
        <v>1.55</v>
      </c>
      <c r="AE34" s="8">
        <f>'环工16-1分数统计'!AI22*'环工16-1分数统计'!$AI$3/120</f>
        <v>1.3833333333333333</v>
      </c>
      <c r="AF34" s="8">
        <f>'环工16-1分数统计'!AJ22*'环工16-1分数统计'!$AJ$3/120</f>
        <v>0.70833333333333337</v>
      </c>
      <c r="AG34" s="8">
        <f>'环工16-1分数统计'!AK22*'环工16-1分数统计'!$AK$3/120</f>
        <v>2.4333333333333331</v>
      </c>
      <c r="AH34" s="8">
        <f>'环工16-1分数统计'!AL22*'环工16-1分数统计'!$AL$3/120</f>
        <v>1.4333333333333333</v>
      </c>
      <c r="AI34" s="8">
        <f>'环工16-1分数统计'!AM22*'环工16-1分数统计'!$AM$3/120</f>
        <v>0.95</v>
      </c>
      <c r="AJ34" s="8">
        <f>'环工16-1分数统计'!AN22*'环工16-1分数统计'!$AN$3/120</f>
        <v>1.7749999999999999</v>
      </c>
      <c r="AK34" s="8">
        <f>'环工16-1分数统计'!AO22*'环工16-1分数统计'!$AO$3/120</f>
        <v>1.6</v>
      </c>
      <c r="AL34" s="8">
        <f>'环工16-1分数统计'!AP22*'环工16-1分数统计'!$AP$3/120</f>
        <v>1.075</v>
      </c>
      <c r="AM34" s="8">
        <f>'环工16-1分数统计'!AQ22*'环工16-1分数统计'!$AQ$3/120</f>
        <v>2.2749999999999999</v>
      </c>
      <c r="AN34" s="8">
        <f>'环工16-1分数统计'!AR22*'环工16-1分数统计'!$AR$3/120</f>
        <v>1.4</v>
      </c>
      <c r="AO34" s="8">
        <f>'环工16-1分数统计'!AS22*'环工16-1分数统计'!$AS$3/120</f>
        <v>1.35</v>
      </c>
      <c r="AP34" s="8">
        <f>'环工16-1分数统计'!AT22*'环工16-1分数统计'!$AT$3/120</f>
        <v>1.2466666666666668</v>
      </c>
      <c r="AQ34" s="8">
        <f>'环工16-1分数统计'!AU22*'环工16-1分数统计'!$AU$3/120</f>
        <v>0.73333333333333328</v>
      </c>
      <c r="AR34" s="8">
        <f>'环工16-1分数统计'!AV22*'环工16-1分数统计'!$AV$3/120</f>
        <v>1.2833333333333334</v>
      </c>
      <c r="AS34" s="8">
        <f>'环工16-1分数统计'!AW22*'环工16-1分数统计'!$AW$3/120</f>
        <v>0.6166666666666667</v>
      </c>
      <c r="AT34" s="8">
        <f>'环工16-1分数统计'!AX22*'环工16-1分数统计'!$AX$3/120</f>
        <v>2.4666666666666668</v>
      </c>
      <c r="AU34" s="8">
        <f>'环工16-1分数统计'!AY22*'环工16-1分数统计'!$AY$3/120</f>
        <v>1.4166666666666667</v>
      </c>
      <c r="AV34" s="8">
        <f>'环工16-1分数统计'!AZ22*'环工16-1分数统计'!$AZ$3/120</f>
        <v>1.4166666666666667</v>
      </c>
      <c r="AW34" s="8">
        <f>'环工16-1分数统计'!BA22*'环工16-1分数统计'!$BA$3/120</f>
        <v>1.6166666666666667</v>
      </c>
      <c r="AX34" s="8">
        <f>'环工16-1分数统计'!BB22*'环工16-1分数统计'!$BB$3/120</f>
        <v>1.0375000000000001</v>
      </c>
      <c r="AY34" s="8">
        <f>'环工16-1分数统计'!BC22*'环工16-1分数统计'!$BC$3/120</f>
        <v>2.2749999999999999</v>
      </c>
      <c r="AZ34" s="8">
        <f>'环工16-1分数统计'!BD22*'环工16-1分数统计'!$BD$3/120</f>
        <v>1.0874999999999999</v>
      </c>
      <c r="BA34" s="8">
        <f>'环工16-1分数统计'!BE22*'环工16-1分数统计'!$BE$3/120</f>
        <v>1.3666666666666667</v>
      </c>
      <c r="BB34" s="8">
        <f>SUM(D34:BA34)</f>
        <v>76.881019283746554</v>
      </c>
      <c r="BC34" s="8">
        <f>0.7*BB34</f>
        <v>53.816713498622583</v>
      </c>
      <c r="BD34" s="9">
        <v>85.915498797978699</v>
      </c>
      <c r="BE34" s="8">
        <v>84.959406682206605</v>
      </c>
      <c r="BF34" s="8">
        <f>SUM(BD34:BE34)</f>
        <v>170.8749054801853</v>
      </c>
      <c r="BG34" s="8">
        <f t="shared" si="3"/>
        <v>84.807250594148371</v>
      </c>
      <c r="BH34" s="8">
        <f t="shared" si="4"/>
        <v>16.961450118829674</v>
      </c>
      <c r="BI34" s="8">
        <f t="shared" si="5"/>
        <v>70.778163617452265</v>
      </c>
    </row>
    <row r="35" spans="1:61">
      <c r="A35" s="7">
        <v>33</v>
      </c>
      <c r="B35" s="8" t="s">
        <v>183</v>
      </c>
      <c r="C35" s="8">
        <v>2016010641</v>
      </c>
      <c r="D35" s="8">
        <v>0.70833333333333304</v>
      </c>
      <c r="E35" s="8">
        <v>1.5333333333333301</v>
      </c>
      <c r="F35" s="8">
        <v>4.1500000000000004</v>
      </c>
      <c r="G35" s="8">
        <v>2.5125000000000002</v>
      </c>
      <c r="H35" s="8">
        <v>1.5166666666666699</v>
      </c>
      <c r="I35" s="8">
        <v>1.2666666666666699</v>
      </c>
      <c r="J35">
        <f>[1]Sheet1!H50*$J$3/120</f>
        <v>2.6491666666666669</v>
      </c>
      <c r="K35" s="8">
        <v>0.66666666666666696</v>
      </c>
      <c r="L35" s="8">
        <v>1.5833333333333299</v>
      </c>
      <c r="M35" s="8">
        <v>0.64166666666666705</v>
      </c>
      <c r="N35" s="8">
        <v>1.7</v>
      </c>
      <c r="O35" s="8">
        <v>2.7083333333333299</v>
      </c>
      <c r="P35" s="8">
        <v>1.7708333333333299</v>
      </c>
      <c r="Q35" s="8">
        <v>2.1</v>
      </c>
      <c r="R35" s="8">
        <v>1.5</v>
      </c>
      <c r="S35">
        <f>[1]Sheet1!I50*$S$3/120</f>
        <v>2.6796000000000002</v>
      </c>
      <c r="T35" s="8">
        <v>0.58333333333333304</v>
      </c>
      <c r="U35" s="8">
        <v>1.5</v>
      </c>
      <c r="V35" s="8">
        <v>1.65</v>
      </c>
      <c r="W35" s="8">
        <v>1.75</v>
      </c>
      <c r="X35" s="8">
        <v>1.1666666666666701</v>
      </c>
      <c r="Y35" s="8">
        <v>1.4</v>
      </c>
      <c r="Z35" s="8">
        <v>1.4666666666666699</v>
      </c>
      <c r="AA35">
        <f>[1]Sheet1!K50*$AA$3/120</f>
        <v>1.4648333333333334</v>
      </c>
      <c r="AB35" s="8">
        <v>0.74166666666666703</v>
      </c>
      <c r="AC35" s="8">
        <v>1.6041666666666701</v>
      </c>
      <c r="AD35" s="8">
        <v>1.8</v>
      </c>
      <c r="AE35" s="8">
        <v>1.38333333333333</v>
      </c>
      <c r="AF35" s="8">
        <v>0.7</v>
      </c>
      <c r="AG35" s="8">
        <v>2.06666666666667</v>
      </c>
      <c r="AH35" s="8">
        <v>1.4</v>
      </c>
      <c r="AI35" s="8">
        <v>0.78749999999999998</v>
      </c>
      <c r="AJ35" s="8">
        <v>1.375</v>
      </c>
      <c r="AK35" s="8">
        <v>1.575</v>
      </c>
      <c r="AL35" s="8">
        <v>1.1000000000000001</v>
      </c>
      <c r="AM35" s="8">
        <v>1.925</v>
      </c>
      <c r="AN35" s="8">
        <v>1.43333333333333</v>
      </c>
      <c r="AO35" s="8">
        <v>1.5</v>
      </c>
      <c r="AP35">
        <f>[1]Sheet1!J50*$AP$3/120</f>
        <v>1.195425</v>
      </c>
      <c r="AQ35" s="8">
        <v>0.73333333333333295</v>
      </c>
      <c r="AR35" s="8">
        <v>1.5166666666666699</v>
      </c>
      <c r="AS35" s="8">
        <v>0.64166666666666705</v>
      </c>
      <c r="AT35" s="8">
        <v>2.1333333333333302</v>
      </c>
      <c r="AU35" s="8">
        <v>1.36666666666667</v>
      </c>
      <c r="AV35" s="8">
        <v>1.3</v>
      </c>
      <c r="AW35" s="8">
        <v>1.2</v>
      </c>
      <c r="AX35" s="8">
        <v>1.1000000000000001</v>
      </c>
      <c r="AY35" s="8">
        <v>2.0499999999999998</v>
      </c>
      <c r="AZ35" s="8">
        <v>1.1000000000000001</v>
      </c>
      <c r="BA35" s="8">
        <v>1.25</v>
      </c>
      <c r="BB35" s="8">
        <v>76.358333333333306</v>
      </c>
      <c r="BC35" s="8">
        <v>53.4508333333333</v>
      </c>
      <c r="BD35" s="8">
        <v>86.579973116212699</v>
      </c>
      <c r="BE35" s="8">
        <v>86.120920590520598</v>
      </c>
      <c r="BF35" s="8">
        <v>172.70089370673301</v>
      </c>
      <c r="BG35" s="8">
        <f t="shared" ref="BG35:BG53" si="6">BF35/$BF$4*100</f>
        <v>85.71351029726641</v>
      </c>
      <c r="BH35" s="8">
        <f t="shared" ref="BH35:BH53" si="7">0.2*BG35</f>
        <v>17.142702059453281</v>
      </c>
      <c r="BI35" s="8">
        <f t="shared" ref="BI35:BI53" si="8">BH35+BC35</f>
        <v>70.593535392786578</v>
      </c>
    </row>
    <row r="36" spans="1:61">
      <c r="A36" s="7">
        <v>34</v>
      </c>
      <c r="B36" s="17" t="s">
        <v>184</v>
      </c>
      <c r="C36" s="18" t="s">
        <v>185</v>
      </c>
      <c r="D36" s="8">
        <f>'环工16-1分数统计'!H25*'环工16-1分数统计'!$H$3/120</f>
        <v>0.67500000000000004</v>
      </c>
      <c r="E36" s="8">
        <f>'环工16-1分数统计'!I25*'环工16-1分数统计'!$I$3/120</f>
        <v>1.4166666666666667</v>
      </c>
      <c r="F36" s="8">
        <f>'环工16-1分数统计'!J25*'环工16-1分数统计'!$J$3/120</f>
        <v>3.2</v>
      </c>
      <c r="G36" s="8">
        <f>'环工16-1分数统计'!K25*'环工16-1分数统计'!$K$3/120</f>
        <v>2.7374999999999998</v>
      </c>
      <c r="H36" s="8">
        <f>'环工16-1分数统计'!L25*'环工16-1分数统计'!$L$3/120</f>
        <v>1.3</v>
      </c>
      <c r="I36" s="8">
        <f>'环工16-1分数统计'!M25*'环工16-1分数统计'!$M$3/120</f>
        <v>1.1833333333333333</v>
      </c>
      <c r="J36" s="8">
        <f>'环工16-1分数统计'!N25*'环工16-1分数统计'!$N$3/120</f>
        <v>2.4566666666666666</v>
      </c>
      <c r="K36" s="8">
        <f>'环工16-1分数统计'!O25*'环工16-1分数统计'!$O$3/121</f>
        <v>0.55371900826446285</v>
      </c>
      <c r="L36" s="8">
        <f>'环工16-1分数统计'!P25*'环工16-1分数统计'!$P$3/120</f>
        <v>1.5625</v>
      </c>
      <c r="M36" s="8">
        <f>'环工16-1分数统计'!Q25*'环工16-1分数统计'!$Q$3/120</f>
        <v>0.64166666666666672</v>
      </c>
      <c r="N36" s="8">
        <f>'环工16-1分数统计'!R25*'环工16-1分数统计'!$R$3/120</f>
        <v>1.85</v>
      </c>
      <c r="O36" s="8">
        <f>'环工16-1分数统计'!S25*'环工16-1分数统计'!$S$3/120</f>
        <v>3.375</v>
      </c>
      <c r="P36" s="8">
        <f>'环工16-1分数统计'!T25*'环工16-1分数统计'!$T$3/120</f>
        <v>1.6875</v>
      </c>
      <c r="Q36" s="8">
        <f>'环工16-1分数统计'!U25*'环工16-1分数统计'!$U$3/120</f>
        <v>2.6</v>
      </c>
      <c r="R36" s="8">
        <f>'环工16-1分数统计'!V25*'环工16-1分数统计'!$V$3/120</f>
        <v>1.875</v>
      </c>
      <c r="S36" s="8">
        <f>'环工16-1分数统计'!W25*'环工16-1分数统计'!$W$3/120</f>
        <v>3.0433333333333339</v>
      </c>
      <c r="T36" s="8">
        <f>'环工16-1分数统计'!X25*'环工16-1分数统计'!$X$3/120</f>
        <v>0.58333333333333337</v>
      </c>
      <c r="U36" s="8">
        <f>'环工16-1分数统计'!Y25*'环工16-1分数统计'!$Y$3/120</f>
        <v>1.4333333333333333</v>
      </c>
      <c r="V36" s="8">
        <f>'环工16-1分数统计'!Z25*'环工16-1分数统计'!$Z$3/120</f>
        <v>1.5</v>
      </c>
      <c r="W36" s="8">
        <f>'环工16-1分数统计'!AA25*'环工16-1分数统计'!$AA$3/120</f>
        <v>2.25</v>
      </c>
      <c r="X36" s="8">
        <f>'环工16-1分数统计'!AB25*'环工16-1分数统计'!$AB$3/120</f>
        <v>1.1499999999999999</v>
      </c>
      <c r="Y36" s="8">
        <f>'环工16-1分数统计'!AC25*'环工16-1分数统计'!$AC$3/120</f>
        <v>1.1499999999999999</v>
      </c>
      <c r="Z36" s="8">
        <f>'环工16-1分数统计'!AD25*'环工16-1分数统计'!$AD$3/120</f>
        <v>1.2333333333333334</v>
      </c>
      <c r="AA36" s="8">
        <f>'环工16-1分数统计'!AE25*'环工16-1分数统计'!$AE$3/120</f>
        <v>1.3566666666666667</v>
      </c>
      <c r="AB36" s="8">
        <f>'环工16-1分数统计'!AF25*'环工16-1分数统计'!$AF$3/120</f>
        <v>0.7416666666666667</v>
      </c>
      <c r="AC36" s="8">
        <f>'环工16-1分数统计'!AG25*'环工16-1分数统计'!$AG$3/120</f>
        <v>1.5</v>
      </c>
      <c r="AD36" s="8">
        <f>'环工16-1分数统计'!AH25*'环工16-1分数统计'!$AH$3/120</f>
        <v>2.375</v>
      </c>
      <c r="AE36" s="8">
        <f>'环工16-1分数统计'!AI25*'环工16-1分数统计'!$AI$3/120</f>
        <v>1.3833333333333333</v>
      </c>
      <c r="AF36" s="8">
        <f>'环工16-1分数统计'!AJ25*'环工16-1分数统计'!$AJ$3/120</f>
        <v>0.71666666666666667</v>
      </c>
      <c r="AG36" s="8">
        <f>'环工16-1分数统计'!AK25*'环工16-1分数统计'!$AK$3/120</f>
        <v>2.2666666666666666</v>
      </c>
      <c r="AH36" s="8">
        <f>'环工16-1分数统计'!AL25*'环工16-1分数统计'!$AL$3/120</f>
        <v>1.2166666666666666</v>
      </c>
      <c r="AI36" s="8">
        <f>'环工16-1分数统计'!AM25*'环工16-1分数统计'!$AM$3/120</f>
        <v>0.76249999999999996</v>
      </c>
      <c r="AJ36" s="8">
        <f>'环工16-1分数统计'!AN25*'环工16-1分数统计'!$AN$3/120</f>
        <v>2.2749999999999999</v>
      </c>
      <c r="AK36" s="8">
        <f>'环工16-1分数统计'!AO25*'环工16-1分数统计'!$AO$3/120</f>
        <v>1.625</v>
      </c>
      <c r="AL36" s="8">
        <f>'环工16-1分数统计'!AP25*'环工16-1分数统计'!$AP$3/120</f>
        <v>1.0249999999999999</v>
      </c>
      <c r="AM36" s="8">
        <f>'环工16-1分数统计'!AQ25*'环工16-1分数统计'!$AQ$3/120</f>
        <v>1.925</v>
      </c>
      <c r="AN36" s="8">
        <f>'环工16-1分数统计'!AR25*'环工16-1分数统计'!$AR$3/120</f>
        <v>1.4333333333333333</v>
      </c>
      <c r="AO36" s="8">
        <f>'环工16-1分数统计'!AS25*'环工16-1分数统计'!$AS$3/120</f>
        <v>1.3333333333333333</v>
      </c>
      <c r="AP36" s="8">
        <f>'环工16-1分数统计'!AT25*'环工16-1分数统计'!$AT$3/120</f>
        <v>1.3566666666666667</v>
      </c>
      <c r="AQ36" s="8">
        <f>'环工16-1分数统计'!AU25*'环工16-1分数统计'!$AU$3/120</f>
        <v>0.68333333333333335</v>
      </c>
      <c r="AR36" s="8">
        <f>'环工16-1分数统计'!AV25*'环工16-1分数统计'!$AV$3/120</f>
        <v>1.35</v>
      </c>
      <c r="AS36" s="8">
        <f>'环工16-1分数统计'!AW25*'环工16-1分数统计'!$AW$3/120</f>
        <v>0.6333333333333333</v>
      </c>
      <c r="AT36" s="8">
        <f>'环工16-1分数统计'!AX25*'环工16-1分数统计'!$AX$3/120</f>
        <v>2.5666666666666669</v>
      </c>
      <c r="AU36" s="8">
        <f>'环工16-1分数统计'!AY25*'环工16-1分数统计'!$AY$3/120</f>
        <v>1.1499999999999999</v>
      </c>
      <c r="AV36" s="8">
        <f>'环工16-1分数统计'!AZ25*'环工16-1分数统计'!$AZ$3/120</f>
        <v>1.3</v>
      </c>
      <c r="AW36" s="8">
        <f>'环工16-1分数统计'!BA25*'环工16-1分数统计'!$BA$3/120</f>
        <v>1.45</v>
      </c>
      <c r="AX36" s="8">
        <f>'环工16-1分数统计'!BB25*'环工16-1分数统计'!$BB$3/120</f>
        <v>1.0375000000000001</v>
      </c>
      <c r="AY36" s="8">
        <f>'环工16-1分数统计'!BC25*'环工16-1分数统计'!$BC$3/120</f>
        <v>2.1</v>
      </c>
      <c r="AZ36" s="8">
        <f>'环工16-1分数统计'!BD25*'环工16-1分数统计'!$BD$3/120</f>
        <v>1.0249999999999999</v>
      </c>
      <c r="BA36" s="8">
        <f>'环工16-1分数统计'!BE25*'环工16-1分数统计'!$BE$3/120</f>
        <v>1.1000000000000001</v>
      </c>
      <c r="BB36" s="8">
        <f>SUM(D36:BA36)</f>
        <v>77.146219008264453</v>
      </c>
      <c r="BC36" s="8">
        <f>0.7*BB36</f>
        <v>54.002353305785114</v>
      </c>
      <c r="BD36" s="9">
        <v>84.246934474546407</v>
      </c>
      <c r="BE36" s="8">
        <v>84.143030924630807</v>
      </c>
      <c r="BF36" s="8">
        <f>SUM(BD36:BE36)</f>
        <v>168.38996539917721</v>
      </c>
      <c r="BG36" s="8">
        <f t="shared" si="6"/>
        <v>83.573945237991595</v>
      </c>
      <c r="BH36" s="8">
        <f t="shared" si="7"/>
        <v>16.71478904759832</v>
      </c>
      <c r="BI36" s="8">
        <f t="shared" si="8"/>
        <v>70.717142353383437</v>
      </c>
    </row>
    <row r="37" spans="1:61">
      <c r="A37" s="7">
        <v>35</v>
      </c>
      <c r="B37" s="8" t="s">
        <v>186</v>
      </c>
      <c r="C37" s="8">
        <v>2016010645</v>
      </c>
      <c r="D37" s="8">
        <v>0.5</v>
      </c>
      <c r="E37" s="8">
        <v>1.2666666666666699</v>
      </c>
      <c r="F37" s="8">
        <v>3.8</v>
      </c>
      <c r="G37" s="8">
        <v>2.4750000000000001</v>
      </c>
      <c r="H37" s="8">
        <v>1.13333333333333</v>
      </c>
      <c r="I37" s="8">
        <v>1.11666666666667</v>
      </c>
      <c r="J37">
        <f>[1]Sheet1!H54*$J$3/120</f>
        <v>1.9323333333333332</v>
      </c>
      <c r="K37" s="8">
        <v>0.51666666666666705</v>
      </c>
      <c r="L37" s="8">
        <v>1.5416666666666701</v>
      </c>
      <c r="M37" s="8">
        <v>0.78333333333333299</v>
      </c>
      <c r="N37" s="8">
        <v>1.85</v>
      </c>
      <c r="O37" s="8">
        <v>3.375</v>
      </c>
      <c r="P37" s="8">
        <v>1.5625</v>
      </c>
      <c r="Q37" s="8">
        <v>2.3666666666666698</v>
      </c>
      <c r="R37" s="8">
        <v>2.2749999999999999</v>
      </c>
      <c r="S37">
        <f>[1]Sheet1!I54*$S$3/120</f>
        <v>1.9712000000000001</v>
      </c>
      <c r="T37" s="8">
        <v>0.65</v>
      </c>
      <c r="U37" s="8">
        <v>1.4</v>
      </c>
      <c r="V37" s="8">
        <v>1.625</v>
      </c>
      <c r="W37" s="8">
        <v>1.95</v>
      </c>
      <c r="X37" s="8">
        <v>1.38333333333333</v>
      </c>
      <c r="Y37" s="8">
        <v>1.18333333333333</v>
      </c>
      <c r="Z37" s="8">
        <v>1.1000000000000001</v>
      </c>
      <c r="AA37">
        <f>[1]Sheet1!K54*$AA$3/120</f>
        <v>1.340166666666667</v>
      </c>
      <c r="AB37" s="8">
        <v>0.71666666666666701</v>
      </c>
      <c r="AC37" s="8">
        <v>1.5416666666666701</v>
      </c>
      <c r="AD37" s="8">
        <v>2.2250000000000001</v>
      </c>
      <c r="AE37" s="8">
        <v>1.3333333333333299</v>
      </c>
      <c r="AF37" s="8">
        <v>0.66666666666666696</v>
      </c>
      <c r="AG37" s="8">
        <v>2.06666666666667</v>
      </c>
      <c r="AH37" s="8">
        <v>1.4166666666666701</v>
      </c>
      <c r="AI37" s="8">
        <v>0.82499999999999996</v>
      </c>
      <c r="AJ37" s="8">
        <v>2</v>
      </c>
      <c r="AK37" s="8">
        <v>2.0750000000000002</v>
      </c>
      <c r="AL37" s="8">
        <v>1.075</v>
      </c>
      <c r="AM37" s="8">
        <v>1.95</v>
      </c>
      <c r="AN37" s="8">
        <v>1.4</v>
      </c>
      <c r="AO37" s="8">
        <v>1.43333333333333</v>
      </c>
      <c r="AP37">
        <f>[1]Sheet1!J54*$AP$3/120</f>
        <v>1.0531124999999999</v>
      </c>
      <c r="AQ37" s="8">
        <v>0.63333333333333297</v>
      </c>
      <c r="AR37" s="8">
        <v>1.4</v>
      </c>
      <c r="AS37" s="8">
        <v>0.63333333333333297</v>
      </c>
      <c r="AT37" s="8">
        <v>2.4666666666666699</v>
      </c>
      <c r="AU37" s="8">
        <v>1.18333333333333</v>
      </c>
      <c r="AV37" s="8">
        <v>1.25</v>
      </c>
      <c r="AW37" s="8">
        <v>1.36666666666667</v>
      </c>
      <c r="AX37" s="8">
        <v>1</v>
      </c>
      <c r="AY37" s="8">
        <v>1.9750000000000001</v>
      </c>
      <c r="AZ37" s="8">
        <v>0.97499999999999998</v>
      </c>
      <c r="BA37" s="8">
        <v>1</v>
      </c>
      <c r="BB37" s="8">
        <v>75.329166666666694</v>
      </c>
      <c r="BC37" s="8">
        <v>52.730416666666699</v>
      </c>
      <c r="BD37" s="8">
        <v>79.510419760877198</v>
      </c>
      <c r="BE37" s="8">
        <v>83.458371095571096</v>
      </c>
      <c r="BF37" s="8">
        <v>162.96879085644801</v>
      </c>
      <c r="BG37" s="8">
        <f t="shared" si="6"/>
        <v>80.883351749919896</v>
      </c>
      <c r="BH37" s="8">
        <f t="shared" si="7"/>
        <v>16.176670349983979</v>
      </c>
      <c r="BI37" s="8">
        <f t="shared" si="8"/>
        <v>68.907087016650678</v>
      </c>
    </row>
    <row r="38" spans="1:61">
      <c r="A38" s="7">
        <v>36</v>
      </c>
      <c r="B38" s="8" t="s">
        <v>187</v>
      </c>
      <c r="C38" s="8">
        <v>2016010651</v>
      </c>
      <c r="D38" s="8">
        <v>0.75</v>
      </c>
      <c r="E38" s="8">
        <v>1.36666666666667</v>
      </c>
      <c r="F38" s="8">
        <v>3.85</v>
      </c>
      <c r="G38" s="8">
        <v>3.2625000000000002</v>
      </c>
      <c r="H38" s="8">
        <v>1.4</v>
      </c>
      <c r="I38" s="8">
        <v>1.2333333333333301</v>
      </c>
      <c r="J38">
        <f>[1]Sheet1!H59*$J$3/120</f>
        <v>2.3374999999999999</v>
      </c>
      <c r="K38" s="8">
        <v>0.5</v>
      </c>
      <c r="L38" s="8">
        <v>1.25</v>
      </c>
      <c r="M38" s="8">
        <v>0.5</v>
      </c>
      <c r="N38" s="8">
        <v>1.5</v>
      </c>
      <c r="O38" s="8">
        <v>3.6666666666666701</v>
      </c>
      <c r="P38" s="8">
        <v>1.7083333333333299</v>
      </c>
      <c r="Q38" s="8">
        <v>2.0333333333333301</v>
      </c>
      <c r="R38" s="8">
        <v>1.9</v>
      </c>
      <c r="S38">
        <f>[1]Sheet1!I59*$S$3/120</f>
        <v>2.6180000000000003</v>
      </c>
      <c r="T38" s="8">
        <v>0.57499999999999996</v>
      </c>
      <c r="U38" s="8">
        <v>1.4166666666666701</v>
      </c>
      <c r="V38" s="8">
        <v>1.5</v>
      </c>
      <c r="W38" s="8">
        <v>2.0249999999999999</v>
      </c>
      <c r="X38" s="8">
        <v>1.1499999999999999</v>
      </c>
      <c r="Y38" s="8">
        <v>1.4</v>
      </c>
      <c r="Z38" s="8">
        <v>1.3333333333333299</v>
      </c>
      <c r="AA38">
        <f>[1]Sheet1!K59*$AA$3/120</f>
        <v>1.3245833333333334</v>
      </c>
      <c r="AB38" s="8">
        <v>0.64166666666666705</v>
      </c>
      <c r="AC38" s="8">
        <v>1.4166666666666701</v>
      </c>
      <c r="AD38" s="8">
        <v>1.575</v>
      </c>
      <c r="AE38" s="8">
        <v>1.2333333333333301</v>
      </c>
      <c r="AF38" s="8">
        <v>0.70833333333333304</v>
      </c>
      <c r="AG38" s="8">
        <v>2</v>
      </c>
      <c r="AH38" s="8">
        <v>1.3333333333333299</v>
      </c>
      <c r="AI38" s="8">
        <v>0.75</v>
      </c>
      <c r="AJ38" s="8">
        <v>1.65</v>
      </c>
      <c r="AK38" s="8">
        <v>1.375</v>
      </c>
      <c r="AL38" s="8">
        <v>1.0375000000000001</v>
      </c>
      <c r="AM38" s="8">
        <v>1.925</v>
      </c>
      <c r="AN38" s="8">
        <v>1.2166666666666699</v>
      </c>
      <c r="AO38" s="8">
        <v>1.38333333333333</v>
      </c>
      <c r="AP38">
        <f>[1]Sheet1!J59*$AP$3/120</f>
        <v>1.0958062499999999</v>
      </c>
      <c r="AQ38" s="8">
        <v>0.59166666666666701</v>
      </c>
      <c r="AR38" s="8">
        <v>1.35</v>
      </c>
      <c r="AS38" s="8">
        <v>0.57499999999999996</v>
      </c>
      <c r="AT38" s="8">
        <v>2.2000000000000002</v>
      </c>
      <c r="AU38" s="8">
        <v>1.36666666666667</v>
      </c>
      <c r="AV38" s="8">
        <v>1.13333333333333</v>
      </c>
      <c r="AW38" s="8">
        <v>1.2333333333333301</v>
      </c>
      <c r="AX38" s="8">
        <v>1.05</v>
      </c>
      <c r="AY38" s="8">
        <v>2.0750000000000002</v>
      </c>
      <c r="AZ38" s="8">
        <v>1.0125</v>
      </c>
      <c r="BA38" s="8">
        <v>1.0166666666666699</v>
      </c>
      <c r="BB38" s="8">
        <v>74.204166666666694</v>
      </c>
      <c r="BC38" s="8">
        <v>51.942916666666697</v>
      </c>
      <c r="BD38" s="8">
        <v>83.490169485849705</v>
      </c>
      <c r="BE38" s="8">
        <v>80.426683361083406</v>
      </c>
      <c r="BF38" s="8">
        <v>163.91685284693301</v>
      </c>
      <c r="BG38" s="8">
        <f t="shared" si="6"/>
        <v>81.353886206573463</v>
      </c>
      <c r="BH38" s="8">
        <f t="shared" si="7"/>
        <v>16.270777241314693</v>
      </c>
      <c r="BI38" s="8">
        <f t="shared" si="8"/>
        <v>68.213693907981394</v>
      </c>
    </row>
    <row r="39" spans="1:61">
      <c r="A39" s="7">
        <v>37</v>
      </c>
      <c r="B39" s="17" t="s">
        <v>188</v>
      </c>
      <c r="C39" s="18" t="s">
        <v>189</v>
      </c>
      <c r="D39" s="8">
        <f>'环工16-1分数统计'!H15*'环工16-1分数统计'!$H$3/120</f>
        <v>0.69166666666666665</v>
      </c>
      <c r="E39" s="8">
        <f>'环工16-1分数统计'!I15*'环工16-1分数统计'!$I$3/120</f>
        <v>1.5166666666666666</v>
      </c>
      <c r="F39" s="8">
        <f>'环工16-1分数统计'!J15*'环工16-1分数统计'!$J$3/120</f>
        <v>3</v>
      </c>
      <c r="G39" s="8">
        <f>'环工16-1分数统计'!K15*'环工16-1分数统计'!$K$3/120</f>
        <v>2.3250000000000002</v>
      </c>
      <c r="H39" s="8">
        <f>'环工16-1分数统计'!L15*'环工16-1分数统计'!$L$3/120</f>
        <v>1.4666666666666666</v>
      </c>
      <c r="I39" s="8">
        <f>'环工16-1分数统计'!M15*'环工16-1分数统计'!$M$3/120</f>
        <v>1.2666666666666666</v>
      </c>
      <c r="J39" s="8">
        <f>'环工16-1分数统计'!N15*'环工16-1分数统计'!$N$3/120</f>
        <v>2.2733333333333334</v>
      </c>
      <c r="K39" s="8">
        <f>'环工16-1分数统计'!O15*'环工16-1分数统计'!$O$3/121</f>
        <v>0.69421487603305787</v>
      </c>
      <c r="L39" s="8">
        <f>'环工16-1分数统计'!P15*'环工16-1分数统计'!$P$3/120</f>
        <v>1.7291666666666667</v>
      </c>
      <c r="M39" s="8">
        <f>'环工16-1分数统计'!Q15*'环工16-1分数统计'!$Q$3/120</f>
        <v>0.58333333333333337</v>
      </c>
      <c r="N39" s="8">
        <f>'环工16-1分数统计'!R15*'环工16-1分数统计'!$R$3/120</f>
        <v>1.675</v>
      </c>
      <c r="O39" s="8">
        <f>'环工16-1分数统计'!S15*'环工16-1分数统计'!$S$3/120</f>
        <v>3.4583333333333335</v>
      </c>
      <c r="P39" s="8">
        <f>'环工16-1分数统计'!T15*'环工16-1分数统计'!$T$3/120</f>
        <v>1.7916666666666667</v>
      </c>
      <c r="Q39" s="8">
        <f>'环工16-1分数统计'!U15*'环工16-1分数统计'!$U$3/120</f>
        <v>2.4</v>
      </c>
      <c r="R39" s="8">
        <f>'环工16-1分数统计'!V15*'环工16-1分数统计'!$V$3/120</f>
        <v>1.5</v>
      </c>
      <c r="S39" s="8">
        <f>'环工16-1分数统计'!W15*'环工16-1分数统计'!$W$3/120</f>
        <v>2.9333333333333331</v>
      </c>
      <c r="T39" s="8">
        <f>'环工16-1分数统计'!X15*'环工16-1分数统计'!$X$3/120</f>
        <v>0.75</v>
      </c>
      <c r="U39" s="8">
        <f>'环工16-1分数统计'!Y15*'环工16-1分数统计'!$Y$3/120</f>
        <v>1.55</v>
      </c>
      <c r="V39" s="8">
        <f>'环工16-1分数统计'!Z15*'环工16-1分数统计'!$Z$3/120</f>
        <v>1.5249999999999999</v>
      </c>
      <c r="W39" s="8">
        <f>'环工16-1分数统计'!AA15*'环工16-1分数统计'!$AA$3/120</f>
        <v>1.6</v>
      </c>
      <c r="X39" s="8">
        <f>'环工16-1分数统计'!AB15*'环工16-1分数统计'!$AB$3/120</f>
        <v>1.3166666666666667</v>
      </c>
      <c r="Y39" s="8">
        <f>'环工16-1分数统计'!AC15*'环工16-1分数统计'!$AC$3/120</f>
        <v>1.3</v>
      </c>
      <c r="Z39" s="8">
        <f>'环工16-1分数统计'!AD15*'环工16-1分数统计'!$AD$3/120</f>
        <v>1.2833333333333334</v>
      </c>
      <c r="AA39" s="8">
        <f>'环工16-1分数统计'!AE15*'环工16-1分数统计'!$AE$3/120</f>
        <v>1.3566666666666667</v>
      </c>
      <c r="AB39" s="8">
        <f>'环工16-1分数统计'!AF15*'环工16-1分数统计'!$AF$3/120</f>
        <v>0.76666666666666672</v>
      </c>
      <c r="AC39" s="8">
        <f>'环工16-1分数统计'!AG15*'环工16-1分数统计'!$AG$3/120</f>
        <v>1.6458333333333333</v>
      </c>
      <c r="AD39" s="8">
        <f>'环工16-1分数统计'!AH15*'环工16-1分数统计'!$AH$3/120</f>
        <v>1.7</v>
      </c>
      <c r="AE39" s="8">
        <f>'环工16-1分数统计'!AI15*'环工16-1分数统计'!$AI$3/120</f>
        <v>1.4</v>
      </c>
      <c r="AF39" s="8">
        <f>'环工16-1分数统计'!AJ15*'环工16-1分数统计'!$AJ$3/120</f>
        <v>0.72499999999999998</v>
      </c>
      <c r="AG39" s="8">
        <f>'环工16-1分数统计'!AK15*'环工16-1分数统计'!$AK$3/120</f>
        <v>2</v>
      </c>
      <c r="AH39" s="8">
        <f>'环工16-1分数统计'!AL15*'环工16-1分数统计'!$AL$3/120</f>
        <v>1.4666666666666666</v>
      </c>
      <c r="AI39" s="8">
        <f>'环工16-1分数统计'!AM15*'环工16-1分数统计'!$AM$3/120</f>
        <v>0.8</v>
      </c>
      <c r="AJ39" s="8">
        <f>'环工16-1分数统计'!AN15*'环工16-1分数统计'!$AN$3/120</f>
        <v>1.65</v>
      </c>
      <c r="AK39" s="8">
        <f>'环工16-1分数统计'!AO15*'环工16-1分数统计'!$AO$3/120</f>
        <v>1.55</v>
      </c>
      <c r="AL39" s="8">
        <f>'环工16-1分数统计'!AP15*'环工16-1分数统计'!$AP$3/120</f>
        <v>1.1000000000000001</v>
      </c>
      <c r="AM39" s="8">
        <f>'环工16-1分数统计'!AQ15*'环工16-1分数统计'!$AQ$3/120</f>
        <v>1.675</v>
      </c>
      <c r="AN39" s="8">
        <f>'环工16-1分数统计'!AR15*'环工16-1分数统计'!$AR$3/120</f>
        <v>1.4</v>
      </c>
      <c r="AO39" s="8">
        <f>'环工16-1分数统计'!AS15*'环工16-1分数统计'!$AS$3/120</f>
        <v>1.5166666666666666</v>
      </c>
      <c r="AP39" s="8">
        <f>'环工16-1分数统计'!AT15*'环工16-1分数统计'!$AT$3/120</f>
        <v>1.2833333333333334</v>
      </c>
      <c r="AQ39" s="8">
        <f>'环工16-1分数统计'!AU15*'环工16-1分数统计'!$AU$3/120</f>
        <v>0.64166666666666672</v>
      </c>
      <c r="AR39" s="8">
        <f>'环工16-1分数统计'!AV15*'环工16-1分数统计'!$AV$3/120</f>
        <v>1.3833333333333333</v>
      </c>
      <c r="AS39" s="8">
        <f>'环工16-1分数统计'!AW15*'环工16-1分数统计'!$AW$3/120</f>
        <v>0.6333333333333333</v>
      </c>
      <c r="AT39" s="8">
        <f>'环工16-1分数统计'!AX15*'环工16-1分数统计'!$AX$3/120</f>
        <v>1.8333333333333333</v>
      </c>
      <c r="AU39" s="8">
        <f>'环工16-1分数统计'!AY15*'环工16-1分数统计'!$AY$3/120</f>
        <v>1.1333333333333333</v>
      </c>
      <c r="AV39" s="8">
        <f>'环工16-1分数统计'!AZ15*'环工16-1分数统计'!$AZ$3/120</f>
        <v>1.4166666666666667</v>
      </c>
      <c r="AW39" s="8">
        <f>'环工16-1分数统计'!BA15*'环工16-1分数统计'!$BA$3/120</f>
        <v>1.05</v>
      </c>
      <c r="AX39" s="8">
        <f>'环工16-1分数统计'!BB15*'环工16-1分数统计'!$BB$3/120</f>
        <v>1.05</v>
      </c>
      <c r="AY39" s="8">
        <f>'环工16-1分数统计'!BC15*'环工16-1分数统计'!$BC$3/120</f>
        <v>1.95</v>
      </c>
      <c r="AZ39" s="8">
        <f>'环工16-1分数统计'!BD15*'环工16-1分数统计'!$BD$3/120</f>
        <v>1.075</v>
      </c>
      <c r="BA39" s="8">
        <f>'环工16-1分数统计'!BE15*'环工16-1分数统计'!$BE$3/120</f>
        <v>1.3</v>
      </c>
      <c r="BB39" s="8">
        <f>SUM(D39:BA39)</f>
        <v>74.132548209366391</v>
      </c>
      <c r="BC39" s="8">
        <f>0.7*BB39</f>
        <v>51.892783746556468</v>
      </c>
      <c r="BD39" s="9">
        <v>80.639287609859906</v>
      </c>
      <c r="BE39" s="8">
        <v>82.414732917532803</v>
      </c>
      <c r="BF39" s="8">
        <f>SUM(BD39:BE39)</f>
        <v>163.05402052739271</v>
      </c>
      <c r="BG39" s="8">
        <f t="shared" si="6"/>
        <v>80.925652250637384</v>
      </c>
      <c r="BH39" s="8">
        <f t="shared" si="7"/>
        <v>16.185130450127478</v>
      </c>
      <c r="BI39" s="8">
        <f t="shared" si="8"/>
        <v>68.077914196683949</v>
      </c>
    </row>
    <row r="40" spans="1:61">
      <c r="A40" s="7">
        <v>38</v>
      </c>
      <c r="B40" s="19" t="s">
        <v>190</v>
      </c>
      <c r="C40" s="19" t="s">
        <v>191</v>
      </c>
      <c r="D40" s="8">
        <f>'环工16-1分数统计'!H14*'环工16-1分数统计'!$H$3/120</f>
        <v>0.6</v>
      </c>
      <c r="E40" s="8">
        <f>'环工16-1分数统计'!I14*'环工16-1分数统计'!$I$3/120</f>
        <v>1.45</v>
      </c>
      <c r="F40" s="8">
        <f>'环工16-1分数统计'!J14*'环工16-1分数统计'!$J$3/120</f>
        <v>3.1</v>
      </c>
      <c r="G40" s="8">
        <f>'环工16-1分数统计'!K14*'环工16-1分数统计'!$K$3/120</f>
        <v>2.4375</v>
      </c>
      <c r="H40" s="8">
        <f>'环工16-1分数统计'!L14*'环工16-1分数统计'!$L$3/120</f>
        <v>1.4166666666666667</v>
      </c>
      <c r="I40" s="8">
        <f>'环工16-1分数统计'!M14*'环工16-1分数统计'!$M$3/120</f>
        <v>1.1000000000000001</v>
      </c>
      <c r="J40" s="8">
        <f>'环工16-1分数统计'!N14*'环工16-1分数统计'!$N$3/120</f>
        <v>2.6766666666666672</v>
      </c>
      <c r="K40" s="8">
        <f>'环工16-1分数统计'!O14*'环工16-1分数统计'!$O$3/121</f>
        <v>0.73553719008264462</v>
      </c>
      <c r="L40" s="8">
        <f>'环工16-1分数统计'!P14*'环工16-1分数统计'!$P$3/120</f>
        <v>1.3958333333333333</v>
      </c>
      <c r="M40" s="8">
        <f>'环工16-1分数统计'!Q14*'环工16-1分数统计'!$Q$3/120</f>
        <v>0.625</v>
      </c>
      <c r="N40" s="8">
        <f>'环工16-1分数统计'!R14*'环工16-1分数统计'!$R$3/120</f>
        <v>1.5249999999999999</v>
      </c>
      <c r="O40" s="8">
        <f>'环工16-1分数统计'!S14*'环工16-1分数统计'!$S$3/120</f>
        <v>2.5</v>
      </c>
      <c r="P40" s="8">
        <f>'环工16-1分数统计'!T14*'环工16-1分数统计'!$T$3/120</f>
        <v>1.6041666666666667</v>
      </c>
      <c r="Q40" s="8">
        <f>'环工16-1分数统计'!U14*'环工16-1分数统计'!$U$3/120</f>
        <v>2.1666666666666665</v>
      </c>
      <c r="R40" s="8">
        <f>'环工16-1分数统计'!V14*'环工16-1分数统计'!$V$3/120</f>
        <v>1.7</v>
      </c>
      <c r="S40" s="8">
        <f>'环工16-1分数统计'!W14*'环工16-1分数统计'!$W$3/120</f>
        <v>2.9333333333333331</v>
      </c>
      <c r="T40" s="8">
        <f>'环工16-1分数统计'!X14*'环工16-1分数统计'!$X$3/120</f>
        <v>0.8</v>
      </c>
      <c r="U40" s="8">
        <f>'环工16-1分数统计'!Y14*'环工16-1分数统计'!$Y$3/120</f>
        <v>1.5</v>
      </c>
      <c r="V40" s="8">
        <f>'环工16-1分数统计'!Z14*'环工16-1分数统计'!$Z$3/120</f>
        <v>1.5249999999999999</v>
      </c>
      <c r="W40" s="8">
        <f>'环工16-1分数统计'!AA14*'环工16-1分数统计'!$AA$3/120</f>
        <v>1.5</v>
      </c>
      <c r="X40" s="8">
        <f>'环工16-1分数统计'!AB14*'环工16-1分数统计'!$AB$3/120</f>
        <v>1.1166666666666667</v>
      </c>
      <c r="Y40" s="8">
        <f>'环工16-1分数统计'!AC14*'环工16-1分数统计'!$AC$3/120</f>
        <v>1.3</v>
      </c>
      <c r="Z40" s="8">
        <f>'环工16-1分数统计'!AD14*'环工16-1分数统计'!$AD$3/120</f>
        <v>1.2666666666666666</v>
      </c>
      <c r="AA40" s="8">
        <f>'环工16-1分数统计'!AE14*'环工16-1分数统计'!$AE$3/120</f>
        <v>1.5033333333333334</v>
      </c>
      <c r="AB40" s="8">
        <f>'环工16-1分数统计'!AF14*'环工16-1分数统计'!$AF$3/120</f>
        <v>0.75</v>
      </c>
      <c r="AC40" s="8">
        <f>'环工16-1分数统计'!AG14*'环工16-1分数统计'!$AG$3/120</f>
        <v>1.7291666666666667</v>
      </c>
      <c r="AD40" s="8">
        <f>'环工16-1分数统计'!AH14*'环工16-1分数统计'!$AH$3/120</f>
        <v>2.0750000000000002</v>
      </c>
      <c r="AE40" s="8">
        <f>'环工16-1分数统计'!AI14*'环工16-1分数统计'!$AI$3/120</f>
        <v>1.3333333333333333</v>
      </c>
      <c r="AF40" s="8">
        <f>'环工16-1分数统计'!AJ14*'环工16-1分数统计'!$AJ$3/120</f>
        <v>0.7583333333333333</v>
      </c>
      <c r="AG40" s="8">
        <f>'环工16-1分数统计'!AK14*'环工16-1分数统计'!$AK$3/120</f>
        <v>1.9</v>
      </c>
      <c r="AH40" s="8">
        <f>'环工16-1分数统计'!AL14*'环工16-1分数统计'!$AL$3/120</f>
        <v>1.3833333333333333</v>
      </c>
      <c r="AI40" s="8">
        <f>'环工16-1分数统计'!AM14*'环工16-1分数统计'!$AM$3/120</f>
        <v>0.75</v>
      </c>
      <c r="AJ40" s="8">
        <f>'环工16-1分数统计'!AN14*'环工16-1分数统计'!$AN$3/120</f>
        <v>2.0499999999999998</v>
      </c>
      <c r="AK40" s="8">
        <f>'环工16-1分数统计'!AO14*'环工16-1分数统计'!$AO$3/120</f>
        <v>2.35</v>
      </c>
      <c r="AL40" s="8">
        <f>'环工16-1分数统计'!AP14*'环工16-1分数统计'!$AP$3/120</f>
        <v>1.075</v>
      </c>
      <c r="AM40" s="8">
        <f>'环工16-1分数统计'!AQ14*'环工16-1分数统计'!$AQ$3/120</f>
        <v>1.5</v>
      </c>
      <c r="AN40" s="8">
        <f>'环工16-1分数统计'!AR14*'环工16-1分数统计'!$AR$3/120</f>
        <v>1.4166666666666667</v>
      </c>
      <c r="AO40" s="8">
        <f>'环工16-1分数统计'!AS14*'环工16-1分数统计'!$AS$3/120</f>
        <v>1.4333333333333333</v>
      </c>
      <c r="AP40" s="8">
        <f>'环工16-1分数统计'!AT14*'环工16-1分数统计'!$AT$3/120</f>
        <v>1.32</v>
      </c>
      <c r="AQ40" s="8">
        <f>'环工16-1分数统计'!AU14*'环工16-1分数统计'!$AU$3/120</f>
        <v>0.73333333333333328</v>
      </c>
      <c r="AR40" s="8">
        <f>'环工16-1分数统计'!AV14*'环工16-1分数统计'!$AV$3/120</f>
        <v>1.3333333333333333</v>
      </c>
      <c r="AS40" s="8">
        <f>'环工16-1分数统计'!AW14*'环工16-1分数统计'!$AW$3/120</f>
        <v>0.56666666666666665</v>
      </c>
      <c r="AT40" s="8">
        <f>'环工16-1分数统计'!AX14*'环工16-1分数统计'!$AX$3/120</f>
        <v>2</v>
      </c>
      <c r="AU40" s="8">
        <f>'环工16-1分数统计'!AY14*'环工16-1分数统计'!$AY$3/120</f>
        <v>1.4166666666666667</v>
      </c>
      <c r="AV40" s="8">
        <f>'环工16-1分数统计'!AZ14*'环工16-1分数统计'!$AZ$3/120</f>
        <v>1.1166666666666667</v>
      </c>
      <c r="AW40" s="8">
        <f>'环工16-1分数统计'!BA14*'环工16-1分数统计'!$BA$3/120</f>
        <v>1.1833333333333333</v>
      </c>
      <c r="AX40" s="8">
        <f>'环工16-1分数统计'!BB14*'环工16-1分数统计'!$BB$3/120</f>
        <v>1.0125</v>
      </c>
      <c r="AY40" s="8">
        <f>'环工16-1分数统计'!BC14*'环工16-1分数统计'!$BC$3/120</f>
        <v>1.425</v>
      </c>
      <c r="AZ40" s="8">
        <f>'环工16-1分数统计'!BD14*'环工16-1分数统计'!$BD$3/120</f>
        <v>1.0625</v>
      </c>
      <c r="BA40" s="8">
        <f>'环工16-1分数统计'!BE14*'环工16-1分数统计'!$BE$3/120</f>
        <v>1.1333333333333333</v>
      </c>
      <c r="BB40" s="8">
        <f>SUM(D40:BA40)</f>
        <v>73.28553719008265</v>
      </c>
      <c r="BC40" s="8">
        <f>0.7*BB40</f>
        <v>51.299876033057849</v>
      </c>
      <c r="BD40" s="9">
        <v>82.651413022401101</v>
      </c>
      <c r="BE40" s="8">
        <v>84.651742035742004</v>
      </c>
      <c r="BF40" s="8">
        <f>SUM(BD40:BE40)</f>
        <v>167.30315505814309</v>
      </c>
      <c r="BG40" s="8">
        <f t="shared" si="6"/>
        <v>83.034548322561662</v>
      </c>
      <c r="BH40" s="8">
        <f t="shared" si="7"/>
        <v>16.606909664512333</v>
      </c>
      <c r="BI40" s="8">
        <f t="shared" si="8"/>
        <v>67.906785697570186</v>
      </c>
    </row>
    <row r="41" spans="1:61">
      <c r="A41" s="7">
        <v>39</v>
      </c>
      <c r="B41" s="17" t="s">
        <v>192</v>
      </c>
      <c r="C41" s="18" t="s">
        <v>193</v>
      </c>
      <c r="D41" s="8">
        <f>'环工16-1分数统计'!H27*'环工16-1分数统计'!$H$3/120</f>
        <v>0.66666666666666663</v>
      </c>
      <c r="E41" s="8">
        <f>'环工16-1分数统计'!I27*'环工16-1分数统计'!$I$3/120</f>
        <v>1.5333333333333334</v>
      </c>
      <c r="F41" s="8">
        <f>'环工16-1分数统计'!J27*'环工16-1分数统计'!$J$3/120</f>
        <v>3.7</v>
      </c>
      <c r="G41" s="8">
        <f>'环工16-1分数统计'!K27*'环工16-1分数统计'!$K$3/120</f>
        <v>2.85</v>
      </c>
      <c r="H41" s="8">
        <f>'环工16-1分数统计'!L27*'环工16-1分数统计'!$L$3/120</f>
        <v>1.3833333333333333</v>
      </c>
      <c r="I41" s="8">
        <f>'环工16-1分数统计'!M27*'环工16-1分数统计'!$M$3/120</f>
        <v>1.3</v>
      </c>
      <c r="J41" s="8">
        <f>'环工16-1分数统计'!N27*'环工16-1分数统计'!$N$3/120</f>
        <v>2.5333333333333332</v>
      </c>
      <c r="K41" s="8">
        <f>'环工16-1分数统计'!O27*'环工16-1分数统计'!$O$3/121</f>
        <v>0.64462809917355368</v>
      </c>
      <c r="L41" s="8">
        <f>'环工16-1分数统计'!P27*'环工16-1分数统计'!$P$3/120</f>
        <v>1.3125</v>
      </c>
      <c r="M41" s="8">
        <f>'环工16-1分数统计'!Q27*'环工16-1分数统计'!$Q$3/120</f>
        <v>0.6166666666666667</v>
      </c>
      <c r="N41" s="8">
        <f>'环工16-1分数统计'!R27*'环工16-1分数统计'!$R$3/120</f>
        <v>1.6</v>
      </c>
      <c r="O41" s="8">
        <f>'环工16-1分数统计'!S27*'环工16-1分数统计'!$S$3/120</f>
        <v>3.1666666666666665</v>
      </c>
      <c r="P41" s="8">
        <f>'环工16-1分数统计'!T27*'环工16-1分数统计'!$T$3/120</f>
        <v>1.6875</v>
      </c>
      <c r="Q41" s="8">
        <f>'环工16-1分数统计'!U27*'环工16-1分数统计'!$U$3/120</f>
        <v>2.2333333333333334</v>
      </c>
      <c r="R41" s="8">
        <f>'环工16-1分数统计'!V27*'环工16-1分数统计'!$V$3/120</f>
        <v>1.675</v>
      </c>
      <c r="S41" s="8">
        <f>'环工16-1分数统计'!W27*'环工16-1分数统计'!$W$3/120</f>
        <v>2.1333333333333333</v>
      </c>
      <c r="T41" s="8">
        <f>'环工16-1分数统计'!X27*'环工16-1分数统计'!$X$3/120</f>
        <v>0.66666666666666663</v>
      </c>
      <c r="U41" s="8">
        <f>'环工16-1分数统计'!Y27*'环工16-1分数统计'!$Y$3/120</f>
        <v>1.4166666666666667</v>
      </c>
      <c r="V41" s="8">
        <f>'环工16-1分数统计'!Z27*'环工16-1分数统计'!$Z$3/120</f>
        <v>1.5</v>
      </c>
      <c r="W41" s="8">
        <f>'环工16-1分数统计'!AA27*'环工16-1分数统计'!$AA$3/120</f>
        <v>1.875</v>
      </c>
      <c r="X41" s="8">
        <f>'环工16-1分数统计'!AB27*'环工16-1分数统计'!$AB$3/120</f>
        <v>1.1499999999999999</v>
      </c>
      <c r="Y41" s="8">
        <f>'环工16-1分数统计'!AC27*'环工16-1分数统计'!$AC$3/120</f>
        <v>1.2833333333333334</v>
      </c>
      <c r="Z41" s="8">
        <f>'环工16-1分数统计'!AD27*'环工16-1分数统计'!$AD$3/120</f>
        <v>1.3166666666666667</v>
      </c>
      <c r="AA41" s="8">
        <f>'环工16-1分数统计'!AE27*'环工16-1分数统计'!$AE$3/120</f>
        <v>1.1166666666666667</v>
      </c>
      <c r="AB41" s="8">
        <f>'环工16-1分数统计'!AF27*'环工16-1分数统计'!$AF$3/120</f>
        <v>0.7583333333333333</v>
      </c>
      <c r="AC41" s="8">
        <f>'环工16-1分数统计'!AG27*'环工16-1分数统计'!$AG$3/120</f>
        <v>1.5208333333333333</v>
      </c>
      <c r="AD41" s="8">
        <f>'环工16-1分数统计'!AH27*'环工16-1分数统计'!$AH$3/120</f>
        <v>1.675</v>
      </c>
      <c r="AE41" s="8">
        <f>'环工16-1分数统计'!AI27*'环工16-1分数统计'!$AI$3/120</f>
        <v>1.3833333333333333</v>
      </c>
      <c r="AF41" s="8">
        <f>'环工16-1分数统计'!AJ27*'环工16-1分数统计'!$AJ$3/120</f>
        <v>0.7</v>
      </c>
      <c r="AG41" s="8">
        <f>'环工16-1分数统计'!AK27*'环工16-1分数统计'!$AK$3/120</f>
        <v>2.2333333333333334</v>
      </c>
      <c r="AH41" s="8">
        <f>'环工16-1分数统计'!AL27*'环工16-1分数统计'!$AL$3/120</f>
        <v>1.2333333333333334</v>
      </c>
      <c r="AI41" s="8">
        <f>'环工16-1分数统计'!AM27*'环工16-1分数统计'!$AM$3/120</f>
        <v>0.77500000000000002</v>
      </c>
      <c r="AJ41" s="8">
        <f>'环工16-1分数统计'!AN27*'环工16-1分数统计'!$AN$3/120</f>
        <v>1.5</v>
      </c>
      <c r="AK41" s="8">
        <f>'环工16-1分数统计'!AO27*'环工16-1分数统计'!$AO$3/120</f>
        <v>1.675</v>
      </c>
      <c r="AL41" s="8">
        <f>'环工16-1分数统计'!AP27*'环工16-1分数统计'!$AP$3/120</f>
        <v>0.98750000000000004</v>
      </c>
      <c r="AM41" s="8">
        <f>'环工16-1分数统计'!AQ27*'环工16-1分数统计'!$AQ$3/120</f>
        <v>1.65</v>
      </c>
      <c r="AN41" s="8">
        <f>'环工16-1分数统计'!AR27*'环工16-1分数统计'!$AR$3/120</f>
        <v>1.4166666666666667</v>
      </c>
      <c r="AO41" s="8">
        <f>'环工16-1分数统计'!AS27*'环工16-1分数统计'!$AS$3/120</f>
        <v>1.4166666666666667</v>
      </c>
      <c r="AP41" s="8">
        <f>'环工16-1分数统计'!AT27*'环工16-1分数统计'!$AT$3/120</f>
        <v>1.25</v>
      </c>
      <c r="AQ41" s="8">
        <f>'环工16-1分数统计'!AU27*'环工16-1分数统计'!$AU$3/120</f>
        <v>0.67500000000000004</v>
      </c>
      <c r="AR41" s="8">
        <f>'环工16-1分数统计'!AV27*'环工16-1分数统计'!$AV$3/120</f>
        <v>1.4</v>
      </c>
      <c r="AS41" s="8">
        <f>'环工16-1分数统计'!AW27*'环工16-1分数统计'!$AW$3/120</f>
        <v>0.6</v>
      </c>
      <c r="AT41" s="8">
        <f>'环工16-1分数统计'!AX27*'环工16-1分数统计'!$AX$3/120</f>
        <v>2.2666666666666666</v>
      </c>
      <c r="AU41" s="8">
        <f>'环工16-1分数统计'!AY27*'环工16-1分数统计'!$AY$3/120</f>
        <v>1.0833333333333333</v>
      </c>
      <c r="AV41" s="8">
        <f>'环工16-1分数统计'!AZ27*'环工16-1分数统计'!$AZ$3/120</f>
        <v>1.25</v>
      </c>
      <c r="AW41" s="8">
        <f>'环工16-1分数统计'!BA27*'环工16-1分数统计'!$BA$3/120</f>
        <v>1.3166666666666667</v>
      </c>
      <c r="AX41" s="8">
        <f>'环工16-1分数统计'!BB27*'环工16-1分数统计'!$BB$3/120</f>
        <v>1</v>
      </c>
      <c r="AY41" s="8">
        <f>'环工16-1分数统计'!BC27*'环工16-1分数统计'!$BC$3/120</f>
        <v>2.0499999999999998</v>
      </c>
      <c r="AZ41" s="8">
        <f>'环工16-1分数统计'!BD27*'环工16-1分数统计'!$BD$3/120</f>
        <v>0.97499999999999998</v>
      </c>
      <c r="BA41" s="8">
        <f>'环工16-1分数统计'!BE27*'环工16-1分数统计'!$BE$3/120</f>
        <v>1.4</v>
      </c>
      <c r="BB41" s="8">
        <f>SUM(D41:BA41)</f>
        <v>73.552961432506876</v>
      </c>
      <c r="BC41" s="8">
        <f>0.7*BB41</f>
        <v>51.487073002754812</v>
      </c>
      <c r="BD41" s="9">
        <v>81.665825530652</v>
      </c>
      <c r="BE41" s="8">
        <v>80.578012742812604</v>
      </c>
      <c r="BF41" s="8">
        <f>SUM(BD41:BE41)</f>
        <v>162.2438382734646</v>
      </c>
      <c r="BG41" s="8">
        <f t="shared" si="6"/>
        <v>80.523549149291227</v>
      </c>
      <c r="BH41" s="8">
        <f t="shared" si="7"/>
        <v>16.104709829858248</v>
      </c>
      <c r="BI41" s="8">
        <f t="shared" si="8"/>
        <v>67.591782832613063</v>
      </c>
    </row>
    <row r="42" spans="1:61">
      <c r="A42" s="7">
        <v>40</v>
      </c>
      <c r="B42" s="8" t="s">
        <v>194</v>
      </c>
      <c r="C42" s="8">
        <v>2016010643</v>
      </c>
      <c r="D42" s="8">
        <v>0.65</v>
      </c>
      <c r="E42" s="8">
        <v>1.4166666666666701</v>
      </c>
      <c r="F42" s="8">
        <v>3</v>
      </c>
      <c r="G42" s="8">
        <v>2.25</v>
      </c>
      <c r="H42" s="8">
        <v>1.43333333333333</v>
      </c>
      <c r="I42" s="8">
        <v>1.18333333333333</v>
      </c>
      <c r="J42">
        <f>[1]Sheet1!H52*$J$3/120</f>
        <v>2.0570000000000004</v>
      </c>
      <c r="K42" s="8">
        <v>0.51666666666666705</v>
      </c>
      <c r="L42" s="8">
        <v>1.5625</v>
      </c>
      <c r="M42" s="8">
        <v>0.60833333333333295</v>
      </c>
      <c r="N42" s="8">
        <v>1.6</v>
      </c>
      <c r="O42" s="8">
        <v>2.75</v>
      </c>
      <c r="P42" s="8">
        <v>1.6666666666666701</v>
      </c>
      <c r="Q42" s="8">
        <v>2.3666666666666698</v>
      </c>
      <c r="R42" s="8">
        <v>1.625</v>
      </c>
      <c r="S42">
        <f>[1]Sheet1!I52*$S$3/120</f>
        <v>2.3715999999999999</v>
      </c>
      <c r="T42" s="8">
        <v>0.67500000000000004</v>
      </c>
      <c r="U42" s="8">
        <v>1.4166666666666701</v>
      </c>
      <c r="V42" s="8">
        <v>1.5</v>
      </c>
      <c r="W42" s="8">
        <v>1.675</v>
      </c>
      <c r="X42" s="8">
        <v>1.0833333333333299</v>
      </c>
      <c r="Y42" s="8">
        <v>1.3</v>
      </c>
      <c r="Z42" s="8">
        <v>1.2</v>
      </c>
      <c r="AA42">
        <f>[1]Sheet1!K52*$AA$3/120</f>
        <v>1.1843333333333335</v>
      </c>
      <c r="AB42" s="8">
        <v>0.75833333333333297</v>
      </c>
      <c r="AC42" s="8">
        <v>1.5625</v>
      </c>
      <c r="AD42" s="8">
        <v>1.7</v>
      </c>
      <c r="AE42" s="8">
        <v>1.25</v>
      </c>
      <c r="AF42" s="8">
        <v>0.67500000000000004</v>
      </c>
      <c r="AG42" s="8">
        <v>2</v>
      </c>
      <c r="AH42" s="8">
        <v>1.43333333333333</v>
      </c>
      <c r="AI42" s="8">
        <v>0.75</v>
      </c>
      <c r="AJ42" s="8">
        <v>2</v>
      </c>
      <c r="AK42" s="8">
        <v>1.65</v>
      </c>
      <c r="AL42" s="8">
        <v>1.05</v>
      </c>
      <c r="AM42" s="8">
        <v>1.5</v>
      </c>
      <c r="AN42" s="8">
        <v>1.4166666666666701</v>
      </c>
      <c r="AO42" s="8">
        <v>1.4166666666666701</v>
      </c>
      <c r="AP42">
        <f>[1]Sheet1!J52*$AP$3/120</f>
        <v>1.0531124999999999</v>
      </c>
      <c r="AQ42" s="8">
        <v>0.75833333333333297</v>
      </c>
      <c r="AR42" s="8">
        <v>1.38333333333333</v>
      </c>
      <c r="AS42" s="8">
        <v>0.64166666666666705</v>
      </c>
      <c r="AT42" s="8">
        <v>2.43333333333333</v>
      </c>
      <c r="AU42" s="8">
        <v>1.36666666666667</v>
      </c>
      <c r="AV42" s="8">
        <v>1.2833333333333301</v>
      </c>
      <c r="AW42" s="8">
        <v>1.4</v>
      </c>
      <c r="AX42" s="8">
        <v>1.0625</v>
      </c>
      <c r="AY42" s="8">
        <v>1.9</v>
      </c>
      <c r="AZ42" s="8">
        <v>1.05</v>
      </c>
      <c r="BA42" s="8">
        <v>1.11666666666667</v>
      </c>
      <c r="BB42" s="8">
        <v>72.304166666666603</v>
      </c>
      <c r="BC42" s="8">
        <v>50.612916666666599</v>
      </c>
      <c r="BD42" s="8">
        <v>79.290123831284205</v>
      </c>
      <c r="BE42" s="8">
        <v>81.507598613998596</v>
      </c>
      <c r="BF42" s="8">
        <v>160.797722445283</v>
      </c>
      <c r="BG42" s="8">
        <f t="shared" si="6"/>
        <v>79.805824641505126</v>
      </c>
      <c r="BH42" s="8">
        <f t="shared" si="7"/>
        <v>15.961164928301026</v>
      </c>
      <c r="BI42" s="8">
        <f t="shared" si="8"/>
        <v>66.574081594967623</v>
      </c>
    </row>
    <row r="43" spans="1:61">
      <c r="A43" s="7">
        <v>41</v>
      </c>
      <c r="B43" s="8" t="s">
        <v>195</v>
      </c>
      <c r="C43" s="8">
        <v>2016010634</v>
      </c>
      <c r="D43" s="8">
        <v>0.55833333333333302</v>
      </c>
      <c r="E43" s="8">
        <v>1.4833333333333301</v>
      </c>
      <c r="F43" s="8">
        <v>3</v>
      </c>
      <c r="G43" s="8">
        <v>2.3624999999999998</v>
      </c>
      <c r="H43" s="8">
        <v>1.3333333333333299</v>
      </c>
      <c r="I43" s="8">
        <v>1.2166666666666699</v>
      </c>
      <c r="J43">
        <f>[1]Sheet1!H43*$J$3/120</f>
        <v>2.04</v>
      </c>
      <c r="K43" s="8">
        <v>0.625</v>
      </c>
      <c r="L43" s="8">
        <v>1.2916666666666701</v>
      </c>
      <c r="M43" s="8">
        <v>0.5</v>
      </c>
      <c r="N43" s="8">
        <v>1.5</v>
      </c>
      <c r="O43" s="8">
        <v>2.5</v>
      </c>
      <c r="P43" s="8">
        <v>1.6875</v>
      </c>
      <c r="Q43" s="8">
        <v>2.3666666666666698</v>
      </c>
      <c r="R43" s="8">
        <v>1.5</v>
      </c>
      <c r="S43">
        <f>[1]Sheet1!I43*$S$3/120</f>
        <v>1.9319999999999999</v>
      </c>
      <c r="T43" s="8">
        <v>0.69166666666666698</v>
      </c>
      <c r="U43" s="8">
        <v>1.5333333333333301</v>
      </c>
      <c r="V43" s="8">
        <v>1.5</v>
      </c>
      <c r="W43" s="8">
        <v>2</v>
      </c>
      <c r="X43" s="8">
        <v>1.1666666666666701</v>
      </c>
      <c r="Y43" s="8">
        <v>1.36666666666667</v>
      </c>
      <c r="Z43" s="8">
        <v>1.2166666666666699</v>
      </c>
      <c r="AA43">
        <f>[1]Sheet1!K43*$AA$3/120</f>
        <v>1.1475</v>
      </c>
      <c r="AB43" s="8">
        <v>0.71666666666666701</v>
      </c>
      <c r="AC43" s="8">
        <v>1.625</v>
      </c>
      <c r="AD43" s="8">
        <v>1.8</v>
      </c>
      <c r="AE43" s="8">
        <v>1.3333333333333299</v>
      </c>
      <c r="AF43" s="8">
        <v>0.7</v>
      </c>
      <c r="AG43" s="8">
        <v>2</v>
      </c>
      <c r="AH43" s="8">
        <v>1.36666666666667</v>
      </c>
      <c r="AI43" s="8">
        <v>0.75</v>
      </c>
      <c r="AJ43" s="8">
        <v>1.675</v>
      </c>
      <c r="AK43" s="8">
        <v>1.7250000000000001</v>
      </c>
      <c r="AL43" s="8">
        <v>1.075</v>
      </c>
      <c r="AM43" s="8">
        <v>1.825</v>
      </c>
      <c r="AN43" s="8">
        <v>1.43333333333333</v>
      </c>
      <c r="AO43" s="8">
        <v>1.38333333333333</v>
      </c>
      <c r="AP43">
        <f>[1]Sheet1!J43*$AP$3/120</f>
        <v>0.99618749999999978</v>
      </c>
      <c r="AQ43" s="8">
        <v>0.69166666666666698</v>
      </c>
      <c r="AR43" s="8">
        <v>1.4166666666666701</v>
      </c>
      <c r="AS43" s="8">
        <v>0.63333333333333297</v>
      </c>
      <c r="AT43" s="8">
        <v>2.3666666666666698</v>
      </c>
      <c r="AU43" s="8">
        <v>1.36666666666667</v>
      </c>
      <c r="AV43" s="8">
        <v>1.2</v>
      </c>
      <c r="AW43" s="8">
        <v>1.18333333333333</v>
      </c>
      <c r="AX43" s="8">
        <v>1.075</v>
      </c>
      <c r="AY43" s="8">
        <v>1.95</v>
      </c>
      <c r="AZ43" s="8">
        <v>1.05</v>
      </c>
      <c r="BA43" s="8">
        <v>1.1666666666666701</v>
      </c>
      <c r="BB43" s="8">
        <v>72.241666666666703</v>
      </c>
      <c r="BC43" s="8">
        <v>50.569166666666703</v>
      </c>
      <c r="BD43" s="8">
        <v>78.099501169017998</v>
      </c>
      <c r="BE43" s="8">
        <v>82.052271618037096</v>
      </c>
      <c r="BF43" s="8">
        <v>160.15177278705499</v>
      </c>
      <c r="BG43" s="8">
        <f t="shared" si="6"/>
        <v>79.485232133303867</v>
      </c>
      <c r="BH43" s="8">
        <f t="shared" si="7"/>
        <v>15.897046426660774</v>
      </c>
      <c r="BI43" s="8">
        <f t="shared" si="8"/>
        <v>66.466213093327482</v>
      </c>
    </row>
    <row r="44" spans="1:61">
      <c r="A44" s="7">
        <v>42</v>
      </c>
      <c r="B44" s="8" t="s">
        <v>196</v>
      </c>
      <c r="C44" s="8">
        <v>2016010639</v>
      </c>
      <c r="D44" s="8">
        <v>0.64166666666666705</v>
      </c>
      <c r="E44" s="8">
        <v>1.36666666666667</v>
      </c>
      <c r="F44" s="8">
        <v>3</v>
      </c>
      <c r="G44" s="8">
        <v>2.2875000000000001</v>
      </c>
      <c r="H44" s="8">
        <v>1.2833333333333301</v>
      </c>
      <c r="I44" s="8">
        <v>1.1000000000000001</v>
      </c>
      <c r="J44">
        <f>[1]Sheet1!H48*$J$3/120</f>
        <v>2.3063333333333333</v>
      </c>
      <c r="K44" s="8">
        <v>0.6</v>
      </c>
      <c r="L44" s="8">
        <v>1.25</v>
      </c>
      <c r="M44" s="8">
        <v>0.5</v>
      </c>
      <c r="N44" s="8">
        <v>1.5</v>
      </c>
      <c r="O44" s="8">
        <v>2.5</v>
      </c>
      <c r="P44" s="8">
        <v>1.6666666666666701</v>
      </c>
      <c r="Q44" s="8">
        <v>2.1333333333333302</v>
      </c>
      <c r="R44" s="8">
        <v>1.625</v>
      </c>
      <c r="S44">
        <f>[1]Sheet1!I48*$S$3/120</f>
        <v>2.464</v>
      </c>
      <c r="T44" s="8">
        <v>0.75833333333333297</v>
      </c>
      <c r="U44" s="8">
        <v>1.5166666666666699</v>
      </c>
      <c r="V44" s="8">
        <v>1.5249999999999999</v>
      </c>
      <c r="W44" s="8">
        <v>2.0499999999999998</v>
      </c>
      <c r="X44" s="8">
        <v>1.2</v>
      </c>
      <c r="Y44" s="8">
        <v>1.2833333333333301</v>
      </c>
      <c r="Z44" s="8">
        <v>1.45</v>
      </c>
      <c r="AA44">
        <f>[1]Sheet1!K48*$AA$3/120</f>
        <v>1.2466666666666666</v>
      </c>
      <c r="AB44" s="8">
        <v>0.70833333333333304</v>
      </c>
      <c r="AC44" s="8">
        <v>1.625</v>
      </c>
      <c r="AD44" s="8">
        <v>1.55</v>
      </c>
      <c r="AE44" s="8">
        <v>1.3333333333333299</v>
      </c>
      <c r="AF44" s="8">
        <v>0.7</v>
      </c>
      <c r="AG44" s="8">
        <v>2</v>
      </c>
      <c r="AH44" s="8">
        <v>1.3333333333333299</v>
      </c>
      <c r="AI44" s="8">
        <v>0.8125</v>
      </c>
      <c r="AJ44" s="8">
        <v>1.925</v>
      </c>
      <c r="AK44" s="8">
        <v>1.5</v>
      </c>
      <c r="AL44" s="8">
        <v>1.1000000000000001</v>
      </c>
      <c r="AM44" s="8">
        <v>1.85</v>
      </c>
      <c r="AN44" s="8">
        <v>1.4666666666666699</v>
      </c>
      <c r="AO44" s="8">
        <v>1.38333333333333</v>
      </c>
      <c r="AP44">
        <f>[1]Sheet1!J48*$AP$3/120</f>
        <v>1.0958062499999999</v>
      </c>
      <c r="AQ44" s="8">
        <v>0.59166666666666701</v>
      </c>
      <c r="AR44" s="8">
        <v>1.38333333333333</v>
      </c>
      <c r="AS44" s="8">
        <v>0.67500000000000004</v>
      </c>
      <c r="AT44" s="8">
        <v>2.2000000000000002</v>
      </c>
      <c r="AU44" s="8">
        <v>1.1000000000000001</v>
      </c>
      <c r="AV44" s="8">
        <v>1.36666666666667</v>
      </c>
      <c r="AW44" s="8">
        <v>1.25</v>
      </c>
      <c r="AX44" s="8">
        <v>1.1000000000000001</v>
      </c>
      <c r="AY44" s="8">
        <v>1.7749999999999999</v>
      </c>
      <c r="AZ44" s="8">
        <v>1.0375000000000001</v>
      </c>
      <c r="BA44" s="8">
        <v>1.1666666666666701</v>
      </c>
      <c r="BB44" s="8">
        <v>71.920833333333306</v>
      </c>
      <c r="BC44" s="8">
        <v>50.344583333333297</v>
      </c>
      <c r="BD44" s="8">
        <v>80.991099628864006</v>
      </c>
      <c r="BE44" s="8">
        <v>80.932411499611504</v>
      </c>
      <c r="BF44" s="8">
        <v>161.92351112847501</v>
      </c>
      <c r="BG44" s="8">
        <f t="shared" si="6"/>
        <v>80.364566972353671</v>
      </c>
      <c r="BH44" s="8">
        <f t="shared" si="7"/>
        <v>16.072913394470735</v>
      </c>
      <c r="BI44" s="8">
        <f t="shared" si="8"/>
        <v>66.417496727804036</v>
      </c>
    </row>
    <row r="45" spans="1:61">
      <c r="A45" s="7">
        <v>43</v>
      </c>
      <c r="B45" s="8" t="s">
        <v>197</v>
      </c>
      <c r="C45" s="8">
        <v>2016010657</v>
      </c>
      <c r="D45" s="8">
        <v>0.625</v>
      </c>
      <c r="E45" s="8">
        <v>1.4666666666666699</v>
      </c>
      <c r="F45" s="8">
        <v>3</v>
      </c>
      <c r="G45" s="8">
        <v>2.25</v>
      </c>
      <c r="H45" s="8">
        <v>1.3333333333333299</v>
      </c>
      <c r="I45" s="8">
        <v>1.35</v>
      </c>
      <c r="J45">
        <f>[1]Sheet1!H63*$J$3/120</f>
        <v>2.0683333333333334</v>
      </c>
      <c r="K45" s="8">
        <v>0.59166666666666701</v>
      </c>
      <c r="L45" s="8">
        <v>1.5</v>
      </c>
      <c r="M45" s="8">
        <v>0.67500000000000004</v>
      </c>
      <c r="N45" s="8">
        <v>2.0750000000000002</v>
      </c>
      <c r="O45" s="8">
        <v>2.5</v>
      </c>
      <c r="P45" s="8">
        <v>1.5</v>
      </c>
      <c r="Q45" s="8">
        <v>2.2666666666666702</v>
      </c>
      <c r="R45" s="8">
        <v>1.5</v>
      </c>
      <c r="S45">
        <f>[1]Sheet1!I63*$S$3/120</f>
        <v>2.016</v>
      </c>
      <c r="T45" s="8">
        <v>0.74166666666666703</v>
      </c>
      <c r="U45" s="8">
        <v>1.4666666666666699</v>
      </c>
      <c r="V45" s="8">
        <v>1.7</v>
      </c>
      <c r="W45" s="8">
        <v>1.325</v>
      </c>
      <c r="X45" s="8">
        <v>1.0833333333333299</v>
      </c>
      <c r="Y45" s="8">
        <v>1.2</v>
      </c>
      <c r="Z45" s="8">
        <v>1.3</v>
      </c>
      <c r="AA45">
        <f>[1]Sheet1!K63*$AA$3/120</f>
        <v>1.0766666666666667</v>
      </c>
      <c r="AB45" s="8">
        <v>0.70833333333333304</v>
      </c>
      <c r="AC45" s="8">
        <v>1.6458333333333299</v>
      </c>
      <c r="AD45" s="8">
        <v>2.0249999999999999</v>
      </c>
      <c r="AE45" s="8">
        <v>1.2333333333333301</v>
      </c>
      <c r="AF45" s="8">
        <v>0.73333333333333295</v>
      </c>
      <c r="AG45" s="8">
        <v>2</v>
      </c>
      <c r="AH45" s="8">
        <v>1.2666666666666699</v>
      </c>
      <c r="AI45" s="8">
        <v>0.83750000000000002</v>
      </c>
      <c r="AJ45" s="8">
        <v>1.65</v>
      </c>
      <c r="AK45" s="8">
        <v>1.825</v>
      </c>
      <c r="AL45" s="8">
        <v>1</v>
      </c>
      <c r="AM45" s="8">
        <v>1.7749999999999999</v>
      </c>
      <c r="AN45" s="8">
        <v>1.4666666666666699</v>
      </c>
      <c r="AO45" s="8">
        <v>1.36666666666667</v>
      </c>
      <c r="AP45">
        <f>[1]Sheet1!J63*$AP$3/120</f>
        <v>0.98324999999999985</v>
      </c>
      <c r="AQ45" s="8">
        <v>0.72499999999999998</v>
      </c>
      <c r="AR45" s="8">
        <v>1.45</v>
      </c>
      <c r="AS45" s="8">
        <v>0.61666666666666703</v>
      </c>
      <c r="AT45" s="8">
        <v>1.63333333333333</v>
      </c>
      <c r="AU45" s="8">
        <v>1.25</v>
      </c>
      <c r="AV45" s="8">
        <v>1.2</v>
      </c>
      <c r="AW45" s="8">
        <v>1.13333333333333</v>
      </c>
      <c r="AX45" s="8">
        <v>1.0375000000000001</v>
      </c>
      <c r="AY45" s="8">
        <v>1.825</v>
      </c>
      <c r="AZ45" s="8">
        <v>1.0625</v>
      </c>
      <c r="BA45" s="8">
        <v>1.25</v>
      </c>
      <c r="BB45" s="8">
        <v>71.533333333333303</v>
      </c>
      <c r="BC45" s="8">
        <v>50.073333333333302</v>
      </c>
      <c r="BD45" s="8">
        <v>81.028087527653895</v>
      </c>
      <c r="BE45" s="8">
        <v>83.068876146076093</v>
      </c>
      <c r="BF45" s="8">
        <v>164.09696367372999</v>
      </c>
      <c r="BG45" s="8">
        <f t="shared" si="6"/>
        <v>81.443277354910705</v>
      </c>
      <c r="BH45" s="8">
        <f t="shared" si="7"/>
        <v>16.288655470982143</v>
      </c>
      <c r="BI45" s="8">
        <f t="shared" si="8"/>
        <v>66.361988804315445</v>
      </c>
    </row>
    <row r="46" spans="1:61">
      <c r="A46" s="7">
        <v>44</v>
      </c>
      <c r="B46" s="17" t="s">
        <v>198</v>
      </c>
      <c r="C46" s="17" t="s">
        <v>199</v>
      </c>
      <c r="D46" s="8">
        <f>'环工16-1分数统计'!H9*'环工16-1分数统计'!$H$3/120</f>
        <v>0.64166666666666672</v>
      </c>
      <c r="E46" s="8">
        <f>'环工16-1分数统计'!I9*'环工16-1分数统计'!$I$3/120</f>
        <v>1.45</v>
      </c>
      <c r="F46" s="8">
        <f>'环工16-1分数统计'!J9*'环工16-1分数统计'!$J$3/120</f>
        <v>3.45</v>
      </c>
      <c r="G46" s="8">
        <f>'环工16-1分数统计'!K9*'环工16-1分数统计'!$K$3/120</f>
        <v>2.4750000000000001</v>
      </c>
      <c r="H46" s="8">
        <f>'环工16-1分数统计'!L9*'环工16-1分数统计'!$L$3/120</f>
        <v>1.3333333333333333</v>
      </c>
      <c r="I46" s="8">
        <f>'环工16-1分数统计'!M9*'环工16-1分数统计'!$M$3/120</f>
        <v>1.2166666666666666</v>
      </c>
      <c r="J46" s="8">
        <f>'环工16-1分数统计'!N9*'环工16-1分数统计'!$N$3/120</f>
        <v>2.2000000000000002</v>
      </c>
      <c r="K46" s="8">
        <f>'环工16-1分数统计'!O9*'环工16-1分数统计'!$O$3/121</f>
        <v>0.63636363636363635</v>
      </c>
      <c r="L46" s="8">
        <f>'环工16-1分数统计'!P9*'环工16-1分数统计'!$P$3/120</f>
        <v>1.4166666666666667</v>
      </c>
      <c r="M46" s="8">
        <f>'环工16-1分数统计'!Q9*'环工16-1分数统计'!$Q$3/120</f>
        <v>0.59166666666666667</v>
      </c>
      <c r="N46" s="8">
        <f>'环工16-1分数统计'!R9*'环工16-1分数统计'!$R$3/120</f>
        <v>1.5</v>
      </c>
      <c r="O46" s="8">
        <f>'环工16-1分数统计'!S9*'环工16-1分数统计'!$S$3/120</f>
        <v>2.5</v>
      </c>
      <c r="P46" s="8">
        <f>'环工16-1分数统计'!T9*'环工16-1分数统计'!$T$3/120</f>
        <v>1.625</v>
      </c>
      <c r="Q46" s="8">
        <f>'环工16-1分数统计'!U9*'环工16-1分数统计'!$U$3/120</f>
        <v>2.2999999999999998</v>
      </c>
      <c r="R46" s="8">
        <f>'环工16-1分数统计'!V9*'环工16-1分数统计'!$V$3/120</f>
        <v>1.5</v>
      </c>
      <c r="S46" s="8">
        <f>'环工16-1分数统计'!W9*'环工16-1分数统计'!$W$3/120</f>
        <v>2.7133333333333334</v>
      </c>
      <c r="T46" s="8">
        <f>'环工16-1分数统计'!X9*'环工16-1分数统计'!$X$3/120</f>
        <v>0.67500000000000004</v>
      </c>
      <c r="U46" s="8">
        <f>'环工16-1分数统计'!Y9*'环工16-1分数统计'!$Y$3/120</f>
        <v>1.5333333333333334</v>
      </c>
      <c r="V46" s="8">
        <f>'环工16-1分数统计'!Z9*'环工16-1分数统计'!$Z$3/120</f>
        <v>1.5249999999999999</v>
      </c>
      <c r="W46" s="8">
        <f>'环工16-1分数统计'!AA9*'环工16-1分数统计'!$AA$3/120</f>
        <v>1.5249999999999999</v>
      </c>
      <c r="X46" s="8">
        <f>'环工16-1分数统计'!AB9*'环工16-1分数统计'!$AB$3/120</f>
        <v>1.0666666666666667</v>
      </c>
      <c r="Y46" s="8">
        <f>'环工16-1分数统计'!AC9*'环工16-1分数统计'!$AC$3/120</f>
        <v>1.1666666666666667</v>
      </c>
      <c r="Z46" s="8">
        <f>'环工16-1分数统计'!AD9*'环工16-1分数统计'!$AD$3/120</f>
        <v>1.2</v>
      </c>
      <c r="AA46" s="8">
        <f>'环工16-1分数统计'!AE9*'环工16-1分数统计'!$AE$3/120</f>
        <v>1.3383333333333336</v>
      </c>
      <c r="AB46" s="8">
        <f>'环工16-1分数统计'!AF9*'环工16-1分数统计'!$AF$3/120</f>
        <v>0.71666666666666667</v>
      </c>
      <c r="AC46" s="8">
        <f>'环工16-1分数统计'!AG9*'环工16-1分数统计'!$AG$3/120</f>
        <v>1.5833333333333333</v>
      </c>
      <c r="AD46" s="8">
        <f>'环工16-1分数统计'!AH9*'环工16-1分数统计'!$AH$3/120</f>
        <v>1.7749999999999999</v>
      </c>
      <c r="AE46" s="8">
        <f>'环工16-1分数统计'!AI9*'环工16-1分数统计'!$AI$3/120</f>
        <v>1.3333333333333333</v>
      </c>
      <c r="AF46" s="8">
        <f>'环工16-1分数统计'!AJ9*'环工16-1分数统计'!$AJ$3/120</f>
        <v>0.75</v>
      </c>
      <c r="AG46" s="8">
        <f>'环工16-1分数统计'!AK9*'环工16-1分数统计'!$AK$3/120</f>
        <v>2.1</v>
      </c>
      <c r="AH46" s="8">
        <f>'环工16-1分数统计'!AL9*'环工16-1分数统计'!$AL$3/120</f>
        <v>1.2166666666666666</v>
      </c>
      <c r="AI46" s="8">
        <f>'环工16-1分数统计'!AM9*'环工16-1分数统计'!$AM$3/120</f>
        <v>0.75</v>
      </c>
      <c r="AJ46" s="8">
        <f>'环工16-1分数统计'!AN9*'环工16-1分数统计'!$AN$3/120</f>
        <v>1.5249999999999999</v>
      </c>
      <c r="AK46" s="8">
        <f>'环工16-1分数统计'!AO9*'环工16-1分数统计'!$AO$3/120</f>
        <v>1.7250000000000001</v>
      </c>
      <c r="AL46" s="8">
        <f>'环工16-1分数统计'!AP9*'环工16-1分数统计'!$AP$3/120</f>
        <v>1.075</v>
      </c>
      <c r="AM46" s="8">
        <f>'环工16-1分数统计'!AQ9*'环工16-1分数统计'!$AQ$3/120</f>
        <v>1.65</v>
      </c>
      <c r="AN46" s="8">
        <f>'环工16-1分数统计'!AR9*'环工16-1分数统计'!$AR$3/120</f>
        <v>1.4166666666666667</v>
      </c>
      <c r="AO46" s="8">
        <f>'环工16-1分数统计'!AS9*'环工16-1分数统计'!$AS$3/120</f>
        <v>1.45</v>
      </c>
      <c r="AP46" s="8">
        <f>'环工16-1分数统计'!AT9*'环工16-1分数统计'!$AT$3/120</f>
        <v>1.2833333333333334</v>
      </c>
      <c r="AQ46" s="8">
        <f>'环工16-1分数统计'!AU9*'环工16-1分数统计'!$AU$3/120</f>
        <v>0.69166666666666665</v>
      </c>
      <c r="AR46" s="8">
        <f>'环工16-1分数统计'!AV9*'环工16-1分数统计'!$AV$3/120</f>
        <v>1.3666666666666667</v>
      </c>
      <c r="AS46" s="8">
        <f>'环工16-1分数统计'!AW9*'环工16-1分数统计'!$AW$3/120</f>
        <v>0.6166666666666667</v>
      </c>
      <c r="AT46" s="8">
        <f>'环工16-1分数统计'!AX9*'环工16-1分数统计'!$AX$3/120</f>
        <v>2.3333333333333335</v>
      </c>
      <c r="AU46" s="8">
        <f>'环工16-1分数统计'!AY9*'环工16-1分数统计'!$AY$3/120</f>
        <v>1.2333333333333334</v>
      </c>
      <c r="AV46" s="8">
        <f>'环工16-1分数统计'!AZ9*'环工16-1分数统计'!$AZ$3/120</f>
        <v>1.3666666666666667</v>
      </c>
      <c r="AW46" s="8">
        <f>'环工16-1分数统计'!BA9*'环工16-1分数统计'!$BA$3/120</f>
        <v>1.25</v>
      </c>
      <c r="AX46" s="8">
        <f>'环工16-1分数统计'!BB9*'环工16-1分数统计'!$BB$3/120</f>
        <v>1.0625</v>
      </c>
      <c r="AY46" s="8">
        <f>'环工16-1分数统计'!BC9*'环工16-1分数统计'!$BC$3/120</f>
        <v>2.15</v>
      </c>
      <c r="AZ46" s="8">
        <f>'环工16-1分数统计'!BD9*'环工16-1分数统计'!$BD$3/120</f>
        <v>1.0625</v>
      </c>
      <c r="BA46" s="8">
        <f>'环工16-1分数统计'!BE9*'环工16-1分数统计'!$BE$3/120</f>
        <v>1.1666666666666667</v>
      </c>
      <c r="BB46" s="8">
        <f>SUM(D46:BA46)</f>
        <v>72.229696969696988</v>
      </c>
      <c r="BC46" s="8">
        <f>0.7*BB46</f>
        <v>50.560787878787892</v>
      </c>
      <c r="BD46" s="9">
        <v>79.610752956394506</v>
      </c>
      <c r="BE46" s="8">
        <v>80.311129025640994</v>
      </c>
      <c r="BF46" s="8">
        <f>SUM(BD46:BE46)</f>
        <v>159.9218819820355</v>
      </c>
      <c r="BG46" s="8">
        <f t="shared" si="6"/>
        <v>79.371134588928982</v>
      </c>
      <c r="BH46" s="8">
        <f t="shared" si="7"/>
        <v>15.874226917785798</v>
      </c>
      <c r="BI46" s="8">
        <f t="shared" si="8"/>
        <v>66.435014796573682</v>
      </c>
    </row>
    <row r="47" spans="1:61">
      <c r="A47" s="7">
        <v>45</v>
      </c>
      <c r="B47" s="8" t="s">
        <v>200</v>
      </c>
      <c r="C47" s="8">
        <v>2016010658</v>
      </c>
      <c r="D47" s="8">
        <v>0.625</v>
      </c>
      <c r="E47" s="8">
        <v>1.36666666666667</v>
      </c>
      <c r="F47" s="8">
        <v>3</v>
      </c>
      <c r="G47" s="8">
        <v>2.5499999999999998</v>
      </c>
      <c r="H47" s="8">
        <v>1.3333333333333299</v>
      </c>
      <c r="I47" s="8">
        <v>1.11666666666667</v>
      </c>
      <c r="J47">
        <f>[1]Sheet1!H64*$J$3/120</f>
        <v>2.9296666666666669</v>
      </c>
      <c r="K47" s="8">
        <v>0.55833333333333302</v>
      </c>
      <c r="L47" s="8">
        <v>1.3125</v>
      </c>
      <c r="M47" s="8">
        <v>0.76249999999999996</v>
      </c>
      <c r="N47" s="8">
        <v>1.85</v>
      </c>
      <c r="O47" s="8">
        <v>2.5</v>
      </c>
      <c r="P47" s="8">
        <v>1.5833333333333299</v>
      </c>
      <c r="Q47" s="8">
        <v>2.0333333333333301</v>
      </c>
      <c r="R47" s="8">
        <v>1.5</v>
      </c>
      <c r="S47">
        <f>[1]Sheet1!I64*$S$3/120</f>
        <v>2.8028</v>
      </c>
      <c r="T47" s="8">
        <v>0.65833333333333299</v>
      </c>
      <c r="U47" s="8">
        <v>1.35</v>
      </c>
      <c r="V47" s="8">
        <v>1.7</v>
      </c>
      <c r="W47" s="8">
        <v>1.5</v>
      </c>
      <c r="X47" s="8">
        <v>1.1000000000000001</v>
      </c>
      <c r="Y47" s="8">
        <v>1.13333333333333</v>
      </c>
      <c r="Z47" s="8">
        <v>1.2</v>
      </c>
      <c r="AA47">
        <f>[1]Sheet1!K64*$AA$3/120</f>
        <v>1.496</v>
      </c>
      <c r="AB47" s="8">
        <v>0.59166666666666701</v>
      </c>
      <c r="AC47" s="8">
        <v>1.6458333333333299</v>
      </c>
      <c r="AD47" s="8">
        <v>2.15</v>
      </c>
      <c r="AE47" s="8">
        <v>1.13333333333333</v>
      </c>
      <c r="AF47" s="8">
        <v>0.68333333333333302</v>
      </c>
      <c r="AG47" s="8">
        <v>2</v>
      </c>
      <c r="AH47" s="8">
        <v>1.36666666666667</v>
      </c>
      <c r="AI47" s="8">
        <v>0.75</v>
      </c>
      <c r="AJ47" s="8">
        <v>1.5</v>
      </c>
      <c r="AK47" s="8">
        <v>1.5249999999999999</v>
      </c>
      <c r="AL47" s="8">
        <v>0.95</v>
      </c>
      <c r="AM47" s="8">
        <v>1.65</v>
      </c>
      <c r="AN47" s="8">
        <v>1.25</v>
      </c>
      <c r="AO47" s="8">
        <v>1.38333333333333</v>
      </c>
      <c r="AP47">
        <f>[1]Sheet1!J64*$AP$3/120</f>
        <v>1.26658125</v>
      </c>
      <c r="AQ47" s="8">
        <v>0</v>
      </c>
      <c r="AR47" s="8">
        <v>1.4166666666666701</v>
      </c>
      <c r="AS47" s="8">
        <v>0.51666666666666705</v>
      </c>
      <c r="AT47" s="8">
        <v>1.2333333333333301</v>
      </c>
      <c r="AU47" s="8">
        <v>1.43333333333333</v>
      </c>
      <c r="AV47" s="8">
        <v>0.91666666666666696</v>
      </c>
      <c r="AW47" s="8">
        <v>1.11666666666667</v>
      </c>
      <c r="AX47" s="8">
        <v>0.97499999999999998</v>
      </c>
      <c r="AY47" s="8">
        <v>1.7</v>
      </c>
      <c r="AZ47" s="8">
        <v>1.0375000000000001</v>
      </c>
      <c r="BA47" s="8">
        <v>1.11666666666667</v>
      </c>
      <c r="BB47" s="8">
        <v>70.025000000000006</v>
      </c>
      <c r="BC47" s="8">
        <v>49.017499999999998</v>
      </c>
      <c r="BD47" s="8">
        <v>78.577493468247894</v>
      </c>
      <c r="BE47" s="8">
        <v>74.252504428904402</v>
      </c>
      <c r="BF47" s="8">
        <v>152.829997897152</v>
      </c>
      <c r="BG47" s="8">
        <f t="shared" si="6"/>
        <v>75.8513480580676</v>
      </c>
      <c r="BH47" s="8">
        <f t="shared" si="7"/>
        <v>15.17026961161352</v>
      </c>
      <c r="BI47" s="8">
        <f t="shared" si="8"/>
        <v>64.187769611613518</v>
      </c>
    </row>
    <row r="48" spans="1:61">
      <c r="A48" s="7">
        <v>46</v>
      </c>
      <c r="B48" s="8" t="s">
        <v>201</v>
      </c>
      <c r="C48" s="8">
        <v>2016010653</v>
      </c>
      <c r="D48" s="8">
        <v>0.69166666666666698</v>
      </c>
      <c r="E48" s="8">
        <v>1.2666666666666699</v>
      </c>
      <c r="F48" s="8">
        <v>3.7</v>
      </c>
      <c r="G48" s="8">
        <v>2.25</v>
      </c>
      <c r="H48" s="8">
        <v>1.4166666666666701</v>
      </c>
      <c r="I48" s="8">
        <v>1.3333333333333299</v>
      </c>
      <c r="J48">
        <f>[1]Sheet1!H60*$J$3/120</f>
        <v>1.9635000000000002</v>
      </c>
      <c r="K48" s="8">
        <v>0.54166666666666696</v>
      </c>
      <c r="L48" s="8">
        <v>0.5625</v>
      </c>
      <c r="M48" s="8">
        <v>0.5</v>
      </c>
      <c r="N48" s="8">
        <v>1.5</v>
      </c>
      <c r="O48" s="8">
        <v>3</v>
      </c>
      <c r="P48" s="8">
        <v>1.6666666666666701</v>
      </c>
      <c r="Q48" s="8">
        <v>2.0333333333333301</v>
      </c>
      <c r="R48" s="8">
        <v>1.825</v>
      </c>
      <c r="S48">
        <f>[1]Sheet1!I60*$S$3/120</f>
        <v>2.3715999999999999</v>
      </c>
      <c r="T48" s="8">
        <v>0.64166666666666705</v>
      </c>
      <c r="U48" s="8">
        <v>1.36666666666667</v>
      </c>
      <c r="V48" s="8">
        <v>1.5</v>
      </c>
      <c r="W48" s="8">
        <v>1.5</v>
      </c>
      <c r="X48" s="8">
        <v>1</v>
      </c>
      <c r="Y48" s="8">
        <v>1.35</v>
      </c>
      <c r="Z48" s="8">
        <v>1.3333333333333299</v>
      </c>
      <c r="AA48">
        <f>[1]Sheet1!K60*$AA$3/120</f>
        <v>0.9973333333333334</v>
      </c>
      <c r="AB48" s="8">
        <v>0.64166666666666705</v>
      </c>
      <c r="AC48" s="8">
        <v>1.4375</v>
      </c>
      <c r="AD48" s="8">
        <v>1.6</v>
      </c>
      <c r="AE48" s="8">
        <v>1.2</v>
      </c>
      <c r="AF48" s="8">
        <v>0.70833333333333304</v>
      </c>
      <c r="AG48" s="8">
        <v>2</v>
      </c>
      <c r="AH48" s="8">
        <v>1.2333333333333301</v>
      </c>
      <c r="AI48" s="8">
        <v>0.75</v>
      </c>
      <c r="AJ48" s="8">
        <v>1.675</v>
      </c>
      <c r="AK48" s="8">
        <v>1.7749999999999999</v>
      </c>
      <c r="AL48" s="8">
        <v>1</v>
      </c>
      <c r="AM48" s="8">
        <v>1.675</v>
      </c>
      <c r="AN48" s="8">
        <v>1.45</v>
      </c>
      <c r="AO48" s="8">
        <v>1.4166666666666701</v>
      </c>
      <c r="AP48">
        <f>[1]Sheet1!J60*$AP$3/120</f>
        <v>0.99618749999999978</v>
      </c>
      <c r="AQ48" s="8">
        <v>0.625</v>
      </c>
      <c r="AR48" s="8">
        <v>1.4</v>
      </c>
      <c r="AS48" s="8">
        <v>0.56666666666666698</v>
      </c>
      <c r="AT48" s="8">
        <v>2</v>
      </c>
      <c r="AU48" s="8">
        <v>1.18333333333333</v>
      </c>
      <c r="AV48" s="8">
        <v>1.05</v>
      </c>
      <c r="AW48" s="8">
        <v>1.0833333333333299</v>
      </c>
      <c r="AX48" s="8">
        <v>0.98750000000000004</v>
      </c>
      <c r="AY48" s="8">
        <v>1.95</v>
      </c>
      <c r="AZ48" s="8">
        <v>0.9375</v>
      </c>
      <c r="BA48" s="8">
        <v>1.2166666666666699</v>
      </c>
      <c r="BB48" s="8">
        <v>69.441666666666706</v>
      </c>
      <c r="BC48" s="8">
        <v>48.609166666666702</v>
      </c>
      <c r="BD48" s="8">
        <v>79.269292148115895</v>
      </c>
      <c r="BE48" s="8">
        <v>74.287062004662005</v>
      </c>
      <c r="BF48" s="8">
        <v>153.556354152778</v>
      </c>
      <c r="BG48" s="8">
        <f t="shared" si="6"/>
        <v>76.211847318145587</v>
      </c>
      <c r="BH48" s="8">
        <f t="shared" si="7"/>
        <v>15.242369463629117</v>
      </c>
      <c r="BI48" s="8">
        <f t="shared" si="8"/>
        <v>63.85153613029582</v>
      </c>
    </row>
    <row r="49" spans="1:61">
      <c r="A49" s="7">
        <v>47</v>
      </c>
      <c r="B49" s="8" t="s">
        <v>202</v>
      </c>
      <c r="C49" s="8">
        <v>2016010656</v>
      </c>
      <c r="D49" s="8">
        <v>0.67500000000000004</v>
      </c>
      <c r="E49" s="8">
        <v>1.5333333333333301</v>
      </c>
      <c r="F49" s="8">
        <v>3.6</v>
      </c>
      <c r="G49" s="8">
        <v>2.25</v>
      </c>
      <c r="H49" s="8">
        <v>1.43333333333333</v>
      </c>
      <c r="I49" s="8">
        <v>1.25</v>
      </c>
      <c r="J49">
        <f>[1]Sheet1!H62*$J$3/120</f>
        <v>1.7141666666666668</v>
      </c>
      <c r="K49" s="8">
        <v>0.51666666666666705</v>
      </c>
      <c r="L49" s="8">
        <v>1.3958333333333299</v>
      </c>
      <c r="M49" s="8">
        <v>0.74166666666666703</v>
      </c>
      <c r="N49" s="8">
        <v>1.5</v>
      </c>
      <c r="O49" s="8">
        <v>2.5</v>
      </c>
      <c r="P49" s="8">
        <v>1.4166666666666701</v>
      </c>
      <c r="Q49" s="8">
        <v>2.06666666666667</v>
      </c>
      <c r="R49" s="8">
        <v>1.5</v>
      </c>
      <c r="S49">
        <f>[1]Sheet1!I62*$S$3/120</f>
        <v>1.9404000000000003</v>
      </c>
      <c r="T49" s="8">
        <v>0.64166666666666705</v>
      </c>
      <c r="U49" s="8">
        <v>1.43333333333333</v>
      </c>
      <c r="V49" s="8">
        <v>1.5</v>
      </c>
      <c r="W49" s="8">
        <v>1.5</v>
      </c>
      <c r="X49" s="8">
        <v>1.0333333333333301</v>
      </c>
      <c r="Y49" s="8">
        <v>1.3333333333333299</v>
      </c>
      <c r="Z49" s="8">
        <v>1.25</v>
      </c>
      <c r="AA49">
        <f>[1]Sheet1!K62*$AA$3/120</f>
        <v>0.95058333333333345</v>
      </c>
      <c r="AB49" s="8">
        <v>0.70833333333333304</v>
      </c>
      <c r="AC49" s="8">
        <v>1.375</v>
      </c>
      <c r="AD49" s="8">
        <v>1.5</v>
      </c>
      <c r="AE49" s="8">
        <v>1.18333333333333</v>
      </c>
      <c r="AF49" s="8">
        <v>0.71666666666666701</v>
      </c>
      <c r="AG49" s="8">
        <v>1.8333333333333299</v>
      </c>
      <c r="AH49" s="8">
        <v>1.35</v>
      </c>
      <c r="AI49" s="8">
        <v>0.76249999999999996</v>
      </c>
      <c r="AJ49" s="8">
        <v>1.5</v>
      </c>
      <c r="AK49" s="8">
        <v>1.5249999999999999</v>
      </c>
      <c r="AL49" s="8">
        <v>1.0249999999999999</v>
      </c>
      <c r="AM49" s="8">
        <v>1.65</v>
      </c>
      <c r="AN49" s="8">
        <v>1.45</v>
      </c>
      <c r="AO49" s="8">
        <v>1.4666666666666699</v>
      </c>
      <c r="AP49">
        <f>[1]Sheet1!J62*$AP$3/120</f>
        <v>0.85387499999999994</v>
      </c>
      <c r="AQ49" s="8">
        <v>0.64166666666666705</v>
      </c>
      <c r="AR49" s="8">
        <v>1.38333333333333</v>
      </c>
      <c r="AS49" s="8">
        <v>0.66666666666666696</v>
      </c>
      <c r="AT49" s="8">
        <v>2.2000000000000002</v>
      </c>
      <c r="AU49" s="8">
        <v>1.2</v>
      </c>
      <c r="AV49" s="8">
        <v>1.0833333333333299</v>
      </c>
      <c r="AW49" s="8">
        <v>1.1000000000000001</v>
      </c>
      <c r="AX49" s="8">
        <v>1.0625</v>
      </c>
      <c r="AY49" s="8">
        <v>1.95</v>
      </c>
      <c r="AZ49" s="8">
        <v>0.92500000000000004</v>
      </c>
      <c r="BA49" s="8">
        <v>1.05</v>
      </c>
      <c r="BB49" s="8">
        <v>68.329166666666694</v>
      </c>
      <c r="BC49" s="8">
        <v>47.8304166666667</v>
      </c>
      <c r="BD49" s="8">
        <v>77.969315250426106</v>
      </c>
      <c r="BE49" s="8">
        <v>74.223708469308505</v>
      </c>
      <c r="BF49" s="8">
        <v>152.19302371973501</v>
      </c>
      <c r="BG49" s="8">
        <f t="shared" si="6"/>
        <v>75.535210187884744</v>
      </c>
      <c r="BH49" s="8">
        <f t="shared" si="7"/>
        <v>15.107042037576949</v>
      </c>
      <c r="BI49" s="8">
        <f t="shared" si="8"/>
        <v>62.937458704243653</v>
      </c>
    </row>
    <row r="50" spans="1:61">
      <c r="A50" s="7">
        <v>48</v>
      </c>
      <c r="B50" s="8" t="s">
        <v>203</v>
      </c>
      <c r="C50" s="8">
        <v>2016010649</v>
      </c>
      <c r="D50" s="8">
        <v>0.63333333333333297</v>
      </c>
      <c r="E50" s="8">
        <v>1.4666666666666699</v>
      </c>
      <c r="F50" s="8">
        <v>3</v>
      </c>
      <c r="G50" s="8">
        <v>2.4</v>
      </c>
      <c r="H50" s="8">
        <v>1.18333333333333</v>
      </c>
      <c r="I50" s="8">
        <v>1.1000000000000001</v>
      </c>
      <c r="J50">
        <f>[1]Sheet1!H58*$J$3/120</f>
        <v>1.8983333333333332</v>
      </c>
      <c r="K50" s="8">
        <v>0.59166666666666701</v>
      </c>
      <c r="L50" s="8">
        <v>1.25</v>
      </c>
      <c r="M50" s="8">
        <v>0.64166666666666705</v>
      </c>
      <c r="N50" s="8">
        <v>1.5</v>
      </c>
      <c r="O50" s="8">
        <v>2.5</v>
      </c>
      <c r="P50" s="8">
        <v>1.5833333333333299</v>
      </c>
      <c r="Q50" s="8">
        <v>2</v>
      </c>
      <c r="R50" s="8">
        <v>1.575</v>
      </c>
      <c r="S50">
        <f>[1]Sheet1!I58*$S$3/120</f>
        <v>1.736</v>
      </c>
      <c r="T50" s="8">
        <v>0.61666666666666703</v>
      </c>
      <c r="U50" s="8">
        <v>1.4666666666666699</v>
      </c>
      <c r="V50" s="8">
        <v>1.5</v>
      </c>
      <c r="W50" s="8">
        <v>1.5</v>
      </c>
      <c r="X50" s="8">
        <v>1.1499999999999999</v>
      </c>
      <c r="Y50" s="8">
        <v>1.2666666666666699</v>
      </c>
      <c r="Z50" s="8">
        <v>1.2166666666666699</v>
      </c>
      <c r="AA50">
        <f>[1]Sheet1!K58*$AA$3/120</f>
        <v>1.1333333333333333</v>
      </c>
      <c r="AB50" s="8">
        <v>0.63333333333333297</v>
      </c>
      <c r="AC50" s="8">
        <v>1.4166666666666701</v>
      </c>
      <c r="AD50" s="8">
        <v>1.55</v>
      </c>
      <c r="AE50" s="8">
        <v>1.2833333333333301</v>
      </c>
      <c r="AF50" s="8">
        <v>0.68333333333333302</v>
      </c>
      <c r="AG50" s="8">
        <v>2</v>
      </c>
      <c r="AH50" s="8">
        <v>1.2333333333333301</v>
      </c>
      <c r="AI50" s="8">
        <v>0.75</v>
      </c>
      <c r="AJ50" s="8">
        <v>1.2</v>
      </c>
      <c r="AK50" s="8">
        <v>1.425</v>
      </c>
      <c r="AL50" s="8">
        <v>1.0375000000000001</v>
      </c>
      <c r="AM50" s="8">
        <v>1.6</v>
      </c>
      <c r="AN50" s="8">
        <v>1.3333333333333299</v>
      </c>
      <c r="AO50" s="8">
        <v>1.4</v>
      </c>
      <c r="AP50">
        <f>[1]Sheet1!J58*$AP$3/120</f>
        <v>0.86681249999999987</v>
      </c>
      <c r="AQ50" s="8">
        <v>0.72499999999999998</v>
      </c>
      <c r="AR50" s="8">
        <v>1.38333333333333</v>
      </c>
      <c r="AS50" s="8">
        <v>0.56666666666666698</v>
      </c>
      <c r="AT50" s="8">
        <v>2</v>
      </c>
      <c r="AU50" s="8">
        <v>1.13333333333333</v>
      </c>
      <c r="AV50" s="8">
        <v>1.0166666666666699</v>
      </c>
      <c r="AW50" s="8">
        <v>1.18333333333333</v>
      </c>
      <c r="AX50" s="8">
        <v>0.97499999999999998</v>
      </c>
      <c r="AY50" s="8">
        <v>1.7</v>
      </c>
      <c r="AZ50" s="8">
        <v>0.91249999999999998</v>
      </c>
      <c r="BA50" s="8">
        <v>1.0166666666666699</v>
      </c>
      <c r="BB50" s="8">
        <v>67.05</v>
      </c>
      <c r="BC50" s="8">
        <v>46.935000000000002</v>
      </c>
      <c r="BD50" s="8">
        <v>75.032630981999304</v>
      </c>
      <c r="BE50" s="8">
        <v>76.036672487872494</v>
      </c>
      <c r="BF50" s="8">
        <v>151.06930346987201</v>
      </c>
      <c r="BG50" s="8">
        <f t="shared" si="6"/>
        <v>74.977494445131029</v>
      </c>
      <c r="BH50" s="8">
        <f t="shared" si="7"/>
        <v>14.995498889026207</v>
      </c>
      <c r="BI50" s="8">
        <f t="shared" si="8"/>
        <v>61.930498889026211</v>
      </c>
    </row>
    <row r="51" spans="1:61">
      <c r="A51" s="7">
        <v>49</v>
      </c>
      <c r="B51" s="8" t="s">
        <v>204</v>
      </c>
      <c r="C51" s="8">
        <v>2016010655</v>
      </c>
      <c r="D51" s="8">
        <v>0.54166666666666696</v>
      </c>
      <c r="E51" s="8">
        <v>1.2666666666666699</v>
      </c>
      <c r="F51" s="8">
        <v>3.5</v>
      </c>
      <c r="G51" s="8">
        <v>2.25</v>
      </c>
      <c r="H51" s="8">
        <v>1.38333333333333</v>
      </c>
      <c r="I51" s="8">
        <v>1.1000000000000001</v>
      </c>
      <c r="J51">
        <f>[1]Sheet1!H61*$J$3/120</f>
        <v>1.9946666666666668</v>
      </c>
      <c r="K51" s="8">
        <v>0.52500000000000002</v>
      </c>
      <c r="L51" s="8">
        <v>1.25</v>
      </c>
      <c r="M51" s="8">
        <v>0.5</v>
      </c>
      <c r="N51" s="8">
        <v>1.5</v>
      </c>
      <c r="O51" s="8">
        <v>2.5</v>
      </c>
      <c r="P51" s="8">
        <v>1.4166666666666701</v>
      </c>
      <c r="Q51" s="8">
        <v>2</v>
      </c>
      <c r="R51" s="8">
        <v>1.625</v>
      </c>
      <c r="S51">
        <f>[1]Sheet1!I61*$S$3/120</f>
        <v>2.0636000000000001</v>
      </c>
      <c r="T51" s="8">
        <v>0.60833333333333295</v>
      </c>
      <c r="U51" s="8">
        <v>1.45</v>
      </c>
      <c r="V51" s="8">
        <v>1.5</v>
      </c>
      <c r="W51" s="8">
        <v>1.5249999999999999</v>
      </c>
      <c r="X51" s="8">
        <v>1</v>
      </c>
      <c r="Y51" s="8">
        <v>1.38333333333333</v>
      </c>
      <c r="Z51" s="8">
        <v>1.25</v>
      </c>
      <c r="AA51">
        <f>[1]Sheet1!K61*$AA$3/120</f>
        <v>0.93500000000000005</v>
      </c>
      <c r="AB51" s="8">
        <v>0.65</v>
      </c>
      <c r="AC51" s="8">
        <v>1.4791666666666701</v>
      </c>
      <c r="AD51" s="8">
        <v>1.925</v>
      </c>
      <c r="AE51" s="8">
        <v>1.2</v>
      </c>
      <c r="AF51" s="8">
        <v>0.67500000000000004</v>
      </c>
      <c r="AG51" s="8">
        <v>1.4</v>
      </c>
      <c r="AH51" s="8">
        <v>1.2166666666666699</v>
      </c>
      <c r="AI51" s="8">
        <v>0.75</v>
      </c>
      <c r="AJ51" s="8">
        <v>1.75</v>
      </c>
      <c r="AK51" s="8">
        <v>1.55</v>
      </c>
      <c r="AL51" s="8">
        <v>1</v>
      </c>
      <c r="AM51" s="8">
        <v>1.5</v>
      </c>
      <c r="AN51" s="8">
        <v>1.45</v>
      </c>
      <c r="AO51" s="8">
        <v>1.35</v>
      </c>
      <c r="AP51">
        <f>[1]Sheet1!J61*$AP$3/120</f>
        <v>0.92503124999999986</v>
      </c>
      <c r="AQ51" s="8">
        <v>0.70833333333333304</v>
      </c>
      <c r="AR51" s="8">
        <v>1.38333333333333</v>
      </c>
      <c r="AS51" s="8">
        <v>0.55833333333333302</v>
      </c>
      <c r="AT51" s="8">
        <v>1.1000000000000001</v>
      </c>
      <c r="AU51" s="8">
        <v>1.11666666666667</v>
      </c>
      <c r="AV51" s="8">
        <v>0.9</v>
      </c>
      <c r="AW51" s="8">
        <v>0.86666666666666703</v>
      </c>
      <c r="AX51" s="8">
        <v>1.05</v>
      </c>
      <c r="AY51" s="8">
        <v>1.7</v>
      </c>
      <c r="AZ51" s="8">
        <v>0.92500000000000004</v>
      </c>
      <c r="BA51" s="8">
        <v>1.06666666666667</v>
      </c>
      <c r="BB51" s="8">
        <v>65.795833333333306</v>
      </c>
      <c r="BC51" s="8">
        <v>46.057083333333303</v>
      </c>
      <c r="BD51" s="8">
        <v>75.786296548555995</v>
      </c>
      <c r="BE51" s="8">
        <v>78.391091441891405</v>
      </c>
      <c r="BF51" s="8">
        <v>154.17738799044699</v>
      </c>
      <c r="BG51" s="8">
        <f t="shared" si="6"/>
        <v>76.520073807872862</v>
      </c>
      <c r="BH51" s="8">
        <f t="shared" si="7"/>
        <v>15.304014761574573</v>
      </c>
      <c r="BI51" s="8">
        <f t="shared" si="8"/>
        <v>61.361098094907874</v>
      </c>
    </row>
    <row r="52" spans="1:61">
      <c r="A52" s="7">
        <v>50</v>
      </c>
      <c r="B52" s="17" t="s">
        <v>205</v>
      </c>
      <c r="C52" s="17" t="s">
        <v>206</v>
      </c>
      <c r="D52" s="8">
        <f>'环工16-1分数统计'!H4*'环工16-1分数统计'!$H$3/120</f>
        <v>0.56666666666666665</v>
      </c>
      <c r="E52" s="8">
        <f>'环工16-1分数统计'!I4*'环工16-1分数统计'!$I$3/120</f>
        <v>1.4666666666666666</v>
      </c>
      <c r="F52" s="8">
        <f>'环工16-1分数统计'!J4*'环工16-1分数统计'!$J$3/120</f>
        <v>3</v>
      </c>
      <c r="G52" s="8">
        <f>'环工16-1分数统计'!K4*'环工16-1分数统计'!$K$3/120</f>
        <v>2.25</v>
      </c>
      <c r="H52" s="8">
        <f>'环工16-1分数统计'!L4*'环工16-1分数统计'!$L$3/120</f>
        <v>1.5</v>
      </c>
      <c r="I52" s="8">
        <f>'环工16-1分数统计'!M4*'环工16-1分数统计'!$M$3/120</f>
        <v>1</v>
      </c>
      <c r="J52" s="8">
        <f>'环工16-1分数统计'!N4*'环工16-1分数统计'!$N$3/120</f>
        <v>2.9333333333333331</v>
      </c>
      <c r="K52" s="8">
        <f>'环工16-1分数统计'!O4*'环工16-1分数统计'!$O$3/120</f>
        <v>0.66666666666666663</v>
      </c>
      <c r="L52" s="8">
        <f>'环工16-1分数统计'!P4*'环工16-1分数统计'!$P$3/120</f>
        <v>1.6458333333333333</v>
      </c>
      <c r="M52" s="8">
        <f>'环工16-1分数统计'!Q4*'环工16-1分数统计'!$Q$3/120</f>
        <v>0.71666666666666667</v>
      </c>
      <c r="N52" s="8">
        <f>'环工16-1分数统计'!R4*'环工16-1分数统计'!$R$3/120</f>
        <v>1.575</v>
      </c>
      <c r="O52" s="8">
        <f>'环工16-1分数统计'!S4*'环工16-1分数统计'!$S$3/120</f>
        <v>2.5416666666666665</v>
      </c>
      <c r="P52" s="8">
        <f>'环工16-1分数统计'!T4*'环工16-1分数统计'!$T$3/120</f>
        <v>1.625</v>
      </c>
      <c r="Q52" s="8">
        <f>'环工16-1分数统计'!U4*'环工16-1分数统计'!$U$3/120</f>
        <v>2.2999999999999998</v>
      </c>
      <c r="R52" s="8">
        <f>'环工16-1分数统计'!V4*'环工16-1分数统计'!$V$3/120</f>
        <v>1.95</v>
      </c>
      <c r="S52" s="8">
        <f>'环工16-1分数统计'!W4*'环工16-1分数统计'!$W$3/120</f>
        <v>3.1166666666666671</v>
      </c>
      <c r="T52" s="8">
        <f>'环工16-1分数统计'!X4*'环工16-1分数统计'!$X$3/120</f>
        <v>0.70833333333333337</v>
      </c>
      <c r="U52" s="8">
        <f>'环工16-1分数统计'!Y4*'环工16-1分数统计'!$Y$3/120</f>
        <v>1.4833333333333334</v>
      </c>
      <c r="V52" s="8">
        <f>'环工16-1分数统计'!Z4*'环工16-1分数统计'!$Z$3/120</f>
        <v>0.55000000000000004</v>
      </c>
      <c r="W52" s="8">
        <f>'环工16-1分数统计'!AA4*'环工16-1分数统计'!$AA$3/120</f>
        <v>1.5249999999999999</v>
      </c>
      <c r="X52" s="8">
        <f>'环工16-1分数统计'!AB4*'环工16-1分数统计'!$AB$3/120</f>
        <v>1.1666666666666667</v>
      </c>
      <c r="Y52" s="8">
        <f>'环工16-1分数统计'!AC4*'环工16-1分数统计'!$AC$3/120</f>
        <v>1.3666666666666667</v>
      </c>
      <c r="Z52" s="8">
        <f>'环工16-1分数统计'!AD4*'环工16-1分数统计'!$AD$3/120</f>
        <v>1.35</v>
      </c>
      <c r="AA52" s="8">
        <f>'环工16-1分数统计'!AE4*'环工16-1分数统计'!$AE$3/120</f>
        <v>1.5583333333333336</v>
      </c>
      <c r="AB52" s="8">
        <f>'环工16-1分数统计'!AF4*'环工16-1分数统计'!$AF$3/120</f>
        <v>0.76666666666666672</v>
      </c>
      <c r="AC52" s="8">
        <f>'环工16-1分数统计'!AG4*'环工16-1分数统计'!$AG$3/120</f>
        <v>1.625</v>
      </c>
      <c r="AD52" s="8">
        <f>'环工16-1分数统计'!AH4*'环工16-1分数统计'!$AH$3/120</f>
        <v>1.175</v>
      </c>
      <c r="AE52" s="8">
        <f>'环工16-1分数统计'!AI4*'环工16-1分数统计'!$AI$3/120</f>
        <v>1.2666666666666666</v>
      </c>
      <c r="AF52" s="8">
        <f>'环工16-1分数统计'!AJ4*'环工16-1分数统计'!$AJ$3/120</f>
        <v>0.69166666666666665</v>
      </c>
      <c r="AG52" s="8">
        <f>'环工16-1分数统计'!AK4*'环工16-1分数统计'!$AK$3/120</f>
        <v>0.46666666666666667</v>
      </c>
      <c r="AH52" s="8">
        <f>'环工16-1分数统计'!AL4*'环工16-1分数统计'!$AL$3/120</f>
        <v>1.2666666666666666</v>
      </c>
      <c r="AI52" s="8">
        <f>'环工16-1分数统计'!AM4*'环工16-1分数统计'!$AM$3/120</f>
        <v>0.75</v>
      </c>
      <c r="AJ52" s="8">
        <f>'环工16-1分数统计'!AN4*'环工16-1分数统计'!$AN$3/120</f>
        <v>1.5</v>
      </c>
      <c r="AK52" s="8">
        <f>'环工16-1分数统计'!AO4*'环工16-1分数统计'!$AO$3/120</f>
        <v>1.5</v>
      </c>
      <c r="AL52" s="8">
        <f>'环工16-1分数统计'!AP4*'环工16-1分数统计'!$AP$3/120</f>
        <v>0.9375</v>
      </c>
      <c r="AM52" s="8">
        <f>'环工16-1分数统计'!AQ4*'环工16-1分数统计'!$AQ$3/120</f>
        <v>0.65</v>
      </c>
      <c r="AN52" s="8">
        <f>'环工16-1分数统计'!AR4*'环工16-1分数统计'!$AR$3/120</f>
        <v>1.3666666666666667</v>
      </c>
      <c r="AO52" s="8">
        <f>'环工16-1分数统计'!AS4*'环工16-1分数统计'!$AS$3/120</f>
        <v>1.4833333333333334</v>
      </c>
      <c r="AP52" s="8">
        <f>'环工16-1分数统计'!AT4*'环工16-1分数统计'!$AT$3/120</f>
        <v>1.6500000000000001</v>
      </c>
      <c r="AQ52" s="8">
        <f>'环工16-1分数统计'!AU4*'环工16-1分数统计'!$AU$3/120</f>
        <v>0.71666666666666667</v>
      </c>
      <c r="AR52" s="8">
        <f>'环工16-1分数统计'!AV4*'环工16-1分数统计'!$AV$3/120</f>
        <v>1.0166666666666666</v>
      </c>
      <c r="AS52" s="8">
        <f>'环工16-1分数统计'!AW4*'环工16-1分数统计'!$AW$3/120</f>
        <v>0.5</v>
      </c>
      <c r="AT52" s="8">
        <f>'环工16-1分数统计'!AX4*'环工16-1分数统计'!$AX$3/120</f>
        <v>0.46666666666666667</v>
      </c>
      <c r="AU52" s="8">
        <f>'环工16-1分数统计'!AY4*'环工16-1分数统计'!$AY$3/120</f>
        <v>1.1166666666666667</v>
      </c>
      <c r="AV52" s="8">
        <f>'环工16-1分数统计'!AZ4*'环工16-1分数统计'!$AZ$3/120</f>
        <v>0.71666666666666667</v>
      </c>
      <c r="AW52" s="8">
        <f>'环工16-1分数统计'!BA4*'环工16-1分数统计'!$BA$3/120</f>
        <v>1</v>
      </c>
      <c r="AX52" s="8">
        <f>'环工16-1分数统计'!BB4*'环工16-1分数统计'!$BB$3/120</f>
        <v>0.9375</v>
      </c>
      <c r="AY52" s="8">
        <f>'环工16-1分数统计'!BC4*'环工16-1分数统计'!$BC$3/120</f>
        <v>1.5249999999999999</v>
      </c>
      <c r="AZ52" s="8">
        <f>'环工16-1分数统计'!BD4*'环工16-1分数统计'!$BD$3/120</f>
        <v>0.86250000000000004</v>
      </c>
      <c r="BA52" s="8">
        <f>'环工16-1分数统计'!BE4*'环工16-1分数统计'!$BE$3/120</f>
        <v>1</v>
      </c>
      <c r="BB52" s="8">
        <f>SUM(D52:BA52)</f>
        <v>65.516666666666666</v>
      </c>
      <c r="BC52" s="8">
        <f>0.7*BB52</f>
        <v>45.861666666666665</v>
      </c>
      <c r="BD52" s="9">
        <v>81.964700932939806</v>
      </c>
      <c r="BE52" s="8">
        <v>71.669309712509701</v>
      </c>
      <c r="BF52" s="8">
        <f>SUM(BD52:BE52)</f>
        <v>153.63401064544951</v>
      </c>
      <c r="BG52" s="8">
        <f t="shared" si="6"/>
        <v>76.25038916029466</v>
      </c>
      <c r="BH52" s="8">
        <f t="shared" si="7"/>
        <v>15.250077832058933</v>
      </c>
      <c r="BI52" s="8">
        <f t="shared" si="8"/>
        <v>61.111744498725599</v>
      </c>
    </row>
    <row r="53" spans="1:61">
      <c r="A53" s="7">
        <v>51</v>
      </c>
      <c r="B53" s="17" t="s">
        <v>207</v>
      </c>
      <c r="C53" s="18" t="s">
        <v>208</v>
      </c>
      <c r="D53" s="8">
        <f>'环工16-1分数统计'!H28*'环工16-1分数统计'!$H$3/120</f>
        <v>0.5</v>
      </c>
      <c r="E53" s="8">
        <f>'环工16-1分数统计'!I28*'环工16-1分数统计'!$I$3/120</f>
        <v>1.25</v>
      </c>
      <c r="F53" s="8">
        <f>'环工16-1分数统计'!J28*'环工16-1分数统计'!$J$3/120</f>
        <v>3</v>
      </c>
      <c r="G53" s="8">
        <f>'环工16-1分数统计'!K28*'环工16-1分数统计'!$K$3/120</f>
        <v>1.6875</v>
      </c>
      <c r="H53" s="8">
        <f>'环工16-1分数统计'!L28*'环工16-1分数统计'!$L$3/120</f>
        <v>1</v>
      </c>
      <c r="I53" s="8">
        <f>'环工16-1分数统计'!M28*'环工16-1分数统计'!$M$3/120</f>
        <v>1</v>
      </c>
      <c r="J53" s="8">
        <f>'环工16-1分数统计'!N28*'环工16-1分数统计'!$N$3/120</f>
        <v>1.45</v>
      </c>
      <c r="K53" s="8">
        <f>'环工16-1分数统计'!O28*'环工16-1分数统计'!$O$3/121</f>
        <v>0.61157024793388426</v>
      </c>
      <c r="L53" s="8">
        <f>'环工16-1分数统计'!P28*'环工16-1分数统计'!$P$3/120</f>
        <v>1.125</v>
      </c>
      <c r="M53" s="8">
        <f>'环工16-1分数统计'!Q28*'环工16-1分数统计'!$Q$3/120</f>
        <v>0.375</v>
      </c>
      <c r="N53" s="8">
        <f>'环工16-1分数统计'!R28*'环工16-1分数统计'!$R$3/120</f>
        <v>1.0249999999999999</v>
      </c>
      <c r="O53" s="8">
        <f>'环工16-1分数统计'!S28*'环工16-1分数统计'!$S$3/120</f>
        <v>2.5</v>
      </c>
      <c r="P53" s="8">
        <f>'环工16-1分数统计'!T28*'环工16-1分数统计'!$T$3/120</f>
        <v>1.4166666666666667</v>
      </c>
      <c r="Q53" s="8">
        <f>'环工16-1分数统计'!U28*'环工16-1分数统计'!$U$3/120</f>
        <v>1.5333333333333334</v>
      </c>
      <c r="R53" s="8">
        <f>'环工16-1分数统计'!V28*'环工16-1分数统计'!$V$3/120</f>
        <v>1.5</v>
      </c>
      <c r="S53" s="8">
        <f>'环工16-1分数统计'!W28*'环工16-1分数统计'!$W$3/120</f>
        <v>1.3666666666666667</v>
      </c>
      <c r="T53" s="8">
        <f>'环工16-1分数统计'!X28*'环工16-1分数统计'!$X$3/120</f>
        <v>0.67500000000000004</v>
      </c>
      <c r="U53" s="8">
        <f>'环工16-1分数统计'!Y28*'环工16-1分数统计'!$Y$3/120</f>
        <v>1.4333333333333333</v>
      </c>
      <c r="V53" s="8">
        <f>'环工16-1分数统计'!Z28*'环工16-1分数统计'!$Z$3/121</f>
        <v>1.0165289256198347</v>
      </c>
      <c r="W53" s="8">
        <f>'环工16-1分数统计'!AA28*'环工16-1分数统计'!$AA$3/120</f>
        <v>1.5249999999999999</v>
      </c>
      <c r="X53" s="8">
        <f>'环工16-1分数统计'!AB28*'环工16-1分数统计'!$AB$3/120</f>
        <v>1</v>
      </c>
      <c r="Y53" s="8">
        <f>'环工16-1分数统计'!AC28*'环工16-1分数统计'!$AC$3/120</f>
        <v>1.1166666666666667</v>
      </c>
      <c r="Z53" s="8">
        <f>'环工16-1分数统计'!AD28*'环工16-1分数统计'!$AD$3/120</f>
        <v>1</v>
      </c>
      <c r="AA53" s="8">
        <f>'环工16-1分数统计'!AE28*'环工16-1分数统计'!$AE$3/120</f>
        <v>1</v>
      </c>
      <c r="AB53" s="8">
        <f>'环工16-1分数统计'!AF28*'环工16-1分数统计'!$AF$3/120</f>
        <v>0.7416666666666667</v>
      </c>
      <c r="AC53" s="8">
        <f>'环工16-1分数统计'!AG28*'环工16-1分数统计'!$AG$3/120</f>
        <v>1.4166666666666667</v>
      </c>
      <c r="AD53" s="8">
        <f>'环工16-1分数统计'!AH28*'环工16-1分数统计'!$AH$3/120</f>
        <v>1.5</v>
      </c>
      <c r="AE53" s="8">
        <f>'环工16-1分数统计'!AI28*'环工16-1分数统计'!$AI$3/120</f>
        <v>1.2666666666666666</v>
      </c>
      <c r="AF53" s="8">
        <f>'环工16-1分数统计'!AJ28*'环工16-1分数统计'!$AJ$3/120</f>
        <v>0.7</v>
      </c>
      <c r="AG53" s="8">
        <f>'环工16-1分数统计'!AK28*'环工16-1分数统计'!$AK$3/120</f>
        <v>1.3333333333333333</v>
      </c>
      <c r="AH53" s="8">
        <f>'环工16-1分数统计'!AL28*'环工16-1分数统计'!$AL$3/120</f>
        <v>1.25</v>
      </c>
      <c r="AI53" s="8">
        <f>'环工16-1分数统计'!AM28*'环工16-1分数统计'!$AM$3/120</f>
        <v>0.66249999999999998</v>
      </c>
      <c r="AJ53" s="8">
        <f>'环工16-1分数统计'!AN28*'环工16-1分数统计'!$AN$3/120</f>
        <v>1.2250000000000001</v>
      </c>
      <c r="AK53" s="8">
        <f>'环工16-1分数统计'!AO28*'环工16-1分数统计'!$AO$3/120</f>
        <v>1.65</v>
      </c>
      <c r="AL53" s="8">
        <f>'环工16-1分数统计'!AP28*'环工16-1分数统计'!$AP$3/120</f>
        <v>1.05</v>
      </c>
      <c r="AM53" s="8">
        <f>'环工16-1分数统计'!AQ28*'环工16-1分数统计'!$AQ$3/120</f>
        <v>1.1499999999999999</v>
      </c>
      <c r="AN53" s="8">
        <f>'环工16-1分数统计'!AR28*'环工16-1分数统计'!$AR$3/121</f>
        <v>1.4380165289256199</v>
      </c>
      <c r="AO53" s="8">
        <f>'环工16-1分数统计'!AS28*'环工16-1分数统计'!$AS$3/120</f>
        <v>1</v>
      </c>
      <c r="AP53" s="8">
        <f>'环工16-1分数统计'!AT28*'环工16-1分数统计'!$AT$3/120</f>
        <v>0.85</v>
      </c>
      <c r="AQ53" s="8">
        <f>'环工16-1分数统计'!AU28*'环工16-1分数统计'!$AU$3/120</f>
        <v>0.77500000000000002</v>
      </c>
      <c r="AR53" s="8">
        <f>'环工16-1分数统计'!AV28*'环工16-1分数统计'!$AV$3/120</f>
        <v>1.1666666666666667</v>
      </c>
      <c r="AS53" s="8">
        <f>'环工16-1分数统计'!AW28*'环工16-1分数统计'!$AW$3/120</f>
        <v>0.53333333333333333</v>
      </c>
      <c r="AT53" s="8">
        <f>'环工16-1分数统计'!AX28*'环工16-1分数统计'!$AX$3/120</f>
        <v>1.1666666666666667</v>
      </c>
      <c r="AU53" s="8">
        <f>'环工16-1分数统计'!AY28*'环工16-1分数统计'!$AY$3/120</f>
        <v>1</v>
      </c>
      <c r="AV53" s="8">
        <f>'环工16-1分数统计'!AZ28*'环工16-1分数统计'!$AZ$3/120</f>
        <v>0.9</v>
      </c>
      <c r="AW53" s="8">
        <f>'环工16-1分数统计'!BA28*'环工16-1分数统计'!$BA$3/120</f>
        <v>0.83333333333333337</v>
      </c>
      <c r="AX53" s="8">
        <f>'环工16-1分数统计'!BB28*'环工16-1分数统计'!$BB$3/121</f>
        <v>1.0165289256198347</v>
      </c>
      <c r="AY53" s="8">
        <f>'环工16-1分数统计'!BC28*'环工16-1分数统计'!$BC$3/120</f>
        <v>1.6</v>
      </c>
      <c r="AZ53" s="8">
        <f>'环工16-1分数统计'!BD28*'环工16-1分数统计'!$BD$3/120</f>
        <v>1.0125</v>
      </c>
      <c r="BA53" s="8">
        <f>'环工16-1分数统计'!BE28*'环工16-1分数统计'!$BE$3/120</f>
        <v>1.1499999999999999</v>
      </c>
      <c r="BB53" s="8">
        <f>SUM(D53:BA53)</f>
        <v>58.495144628099176</v>
      </c>
      <c r="BC53" s="8">
        <f>0.7*BB53</f>
        <v>40.94660123966942</v>
      </c>
      <c r="BD53" s="9">
        <v>64.891109392038103</v>
      </c>
      <c r="BE53" s="8">
        <v>75.716097591297498</v>
      </c>
      <c r="BF53" s="8">
        <f>SUM(BD53:BE53)</f>
        <v>140.6072069833356</v>
      </c>
      <c r="BG53" s="8">
        <f t="shared" si="6"/>
        <v>69.785031362383407</v>
      </c>
      <c r="BH53" s="8">
        <f t="shared" si="7"/>
        <v>13.957006272476683</v>
      </c>
      <c r="BI53" s="8">
        <f t="shared" si="8"/>
        <v>54.903607512146102</v>
      </c>
    </row>
    <row r="54" spans="1:61">
      <c r="A54" s="7"/>
      <c r="B54" s="8"/>
      <c r="C54" s="8"/>
      <c r="D54" s="8">
        <v>1</v>
      </c>
      <c r="E54" s="8">
        <v>2</v>
      </c>
      <c r="F54" s="8">
        <v>6</v>
      </c>
      <c r="G54" s="8">
        <v>4.5</v>
      </c>
      <c r="H54" s="8">
        <v>2</v>
      </c>
      <c r="I54" s="8">
        <v>2</v>
      </c>
      <c r="J54" s="8">
        <v>4</v>
      </c>
      <c r="K54" s="8">
        <v>1</v>
      </c>
      <c r="L54" s="8">
        <v>2.5</v>
      </c>
      <c r="M54" s="8">
        <v>1</v>
      </c>
      <c r="N54" s="8">
        <v>3</v>
      </c>
      <c r="O54" s="8">
        <v>5</v>
      </c>
      <c r="P54" s="8">
        <v>2.5</v>
      </c>
      <c r="Q54" s="8">
        <v>4</v>
      </c>
      <c r="R54" s="8">
        <v>3</v>
      </c>
      <c r="S54" s="8">
        <v>4</v>
      </c>
      <c r="T54" s="8">
        <v>1</v>
      </c>
      <c r="U54" s="8">
        <v>2</v>
      </c>
      <c r="V54" s="8">
        <v>3</v>
      </c>
      <c r="W54" s="8">
        <v>3</v>
      </c>
      <c r="X54" s="8">
        <v>2</v>
      </c>
      <c r="Y54" s="8">
        <v>2</v>
      </c>
      <c r="Z54" s="8">
        <v>2</v>
      </c>
      <c r="AA54" s="8">
        <v>2</v>
      </c>
      <c r="AB54" s="8">
        <v>1</v>
      </c>
      <c r="AC54" s="8">
        <v>2.5</v>
      </c>
      <c r="AD54" s="8">
        <v>3</v>
      </c>
      <c r="AE54" s="8">
        <v>2</v>
      </c>
      <c r="AF54" s="8">
        <v>1</v>
      </c>
      <c r="AG54" s="8">
        <v>4</v>
      </c>
      <c r="AH54" s="8">
        <v>2</v>
      </c>
      <c r="AI54" s="8">
        <v>1.5</v>
      </c>
      <c r="AJ54" s="8">
        <v>3</v>
      </c>
      <c r="AK54" s="8">
        <v>3</v>
      </c>
      <c r="AL54" s="8">
        <v>1.5</v>
      </c>
      <c r="AM54" s="8">
        <v>3</v>
      </c>
      <c r="AN54" s="8">
        <v>2</v>
      </c>
      <c r="AO54" s="8">
        <v>2</v>
      </c>
      <c r="AP54" s="8">
        <v>2</v>
      </c>
      <c r="AQ54" s="8">
        <v>1</v>
      </c>
      <c r="AR54" s="8">
        <v>2</v>
      </c>
      <c r="AS54" s="8">
        <v>1</v>
      </c>
      <c r="AT54" s="8">
        <v>4</v>
      </c>
      <c r="AU54" s="8">
        <v>2</v>
      </c>
      <c r="AV54" s="8">
        <v>2</v>
      </c>
      <c r="AW54" s="8">
        <v>2</v>
      </c>
      <c r="AX54" s="8">
        <v>1.5</v>
      </c>
      <c r="AY54" s="8">
        <v>3</v>
      </c>
      <c r="AZ54" s="8">
        <v>1.5</v>
      </c>
      <c r="BA54" s="8">
        <v>2</v>
      </c>
    </row>
    <row r="55" spans="1:6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</row>
    <row r="56" spans="1:6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</row>
  </sheetData>
  <autoFilter ref="B4:BI54" xr:uid="{00000000-0009-0000-0000-000000000000}"/>
  <mergeCells count="3">
    <mergeCell ref="A1:A2"/>
    <mergeCell ref="B1:B2"/>
    <mergeCell ref="C1:C2"/>
  </mergeCells>
  <phoneticPr fontId="2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3725-E8AD-4393-B432-7ED101B88B22}">
  <dimension ref="A1:K52"/>
  <sheetViews>
    <sheetView tabSelected="1" workbookViewId="0">
      <selection activeCell="L5" sqref="L5"/>
    </sheetView>
  </sheetViews>
  <sheetFormatPr defaultRowHeight="14.4"/>
  <cols>
    <col min="2" max="2" width="11.6640625" bestFit="1" customWidth="1"/>
    <col min="3" max="3" width="16.109375" bestFit="1" customWidth="1"/>
    <col min="4" max="4" width="20.44140625" bestFit="1" customWidth="1"/>
    <col min="8" max="9" width="13.88671875" bestFit="1" customWidth="1"/>
    <col min="10" max="10" width="18.33203125" bestFit="1" customWidth="1"/>
  </cols>
  <sheetData>
    <row r="1" spans="1:11">
      <c r="A1" s="216" t="s">
        <v>295</v>
      </c>
      <c r="B1" s="216" t="s">
        <v>296</v>
      </c>
      <c r="C1" s="226" t="s">
        <v>297</v>
      </c>
      <c r="D1" s="217" t="s">
        <v>298</v>
      </c>
      <c r="E1" s="217" t="s">
        <v>299</v>
      </c>
      <c r="F1" s="217" t="s">
        <v>300</v>
      </c>
      <c r="G1" s="217" t="s">
        <v>301</v>
      </c>
      <c r="H1" s="217" t="s">
        <v>302</v>
      </c>
      <c r="I1" s="226" t="s">
        <v>303</v>
      </c>
      <c r="J1" s="217" t="s">
        <v>304</v>
      </c>
      <c r="K1" s="226" t="s">
        <v>305</v>
      </c>
    </row>
    <row r="2" spans="1:11">
      <c r="A2" s="218" t="s">
        <v>205</v>
      </c>
      <c r="B2" s="218" t="s">
        <v>206</v>
      </c>
      <c r="C2" s="227">
        <f>'环工16-1单算'!BG4</f>
        <v>66.09615384615384</v>
      </c>
      <c r="D2" s="219">
        <f>C2*0.7</f>
        <v>46.267307692307682</v>
      </c>
      <c r="E2" s="219">
        <f>'环工16-1单算'!BI4</f>
        <v>81.964700932939806</v>
      </c>
      <c r="F2" s="219">
        <f>'环工16-1单算'!BJ4</f>
        <v>71.669309712509701</v>
      </c>
      <c r="G2" s="219">
        <f>'环工16-1单算'!BK4</f>
        <v>64.573193006993009</v>
      </c>
      <c r="H2" s="219">
        <f>SUM(E2:G2)</f>
        <v>218.2072036524425</v>
      </c>
      <c r="I2" s="227">
        <f>H2/$H$6*100</f>
        <v>63.119769825638187</v>
      </c>
      <c r="J2" s="219">
        <f>I2*0.2</f>
        <v>12.623953965127638</v>
      </c>
      <c r="K2" s="227">
        <f>D2+J2</f>
        <v>58.891261657435322</v>
      </c>
    </row>
    <row r="3" spans="1:11">
      <c r="A3" s="218" t="s">
        <v>143</v>
      </c>
      <c r="B3" s="218" t="s">
        <v>144</v>
      </c>
      <c r="C3" s="227">
        <f>'环工16-1单算'!BG5</f>
        <v>86.272307692307677</v>
      </c>
      <c r="D3" s="219">
        <f>C3*0.7</f>
        <v>60.390615384615373</v>
      </c>
      <c r="E3" s="219">
        <f>'环工16-1单算'!BI5</f>
        <v>93.670310679166803</v>
      </c>
      <c r="F3" s="219">
        <f>'环工16-1单算'!BJ5</f>
        <v>95.044360217560197</v>
      </c>
      <c r="G3" s="219">
        <f>'环工16-1单算'!BK5</f>
        <v>102.97725570291777</v>
      </c>
      <c r="H3" s="219">
        <f>SUM(E3:G3)</f>
        <v>291.69192659964477</v>
      </c>
      <c r="I3" s="227">
        <f>H3/$H$6*100</f>
        <v>84.376349445787142</v>
      </c>
      <c r="J3" s="219">
        <f>I3*0.2</f>
        <v>16.87526988915743</v>
      </c>
      <c r="K3" s="227">
        <f>D3+J3</f>
        <v>77.265885273772795</v>
      </c>
    </row>
    <row r="4" spans="1:11">
      <c r="A4" s="218" t="s">
        <v>135</v>
      </c>
      <c r="B4" s="218" t="s">
        <v>136</v>
      </c>
      <c r="C4" s="227">
        <f>'环工16-1单算'!BG6</f>
        <v>91.44846153846153</v>
      </c>
      <c r="D4" s="219">
        <f>C4*0.7</f>
        <v>64.013923076923064</v>
      </c>
      <c r="E4" s="219">
        <f>'环工16-1单算'!BI6</f>
        <v>99.193317312830203</v>
      </c>
      <c r="F4" s="219">
        <f>'环工16-1单算'!BJ6</f>
        <v>102.292881429681</v>
      </c>
      <c r="G4" s="219">
        <f>'环工16-1单算'!BK6</f>
        <v>119.85435915119362</v>
      </c>
      <c r="H4" s="219">
        <f>SUM(E4:G4)</f>
        <v>321.34055789370484</v>
      </c>
      <c r="I4" s="227">
        <f>H4/$H$6*100</f>
        <v>92.952669345413582</v>
      </c>
      <c r="J4" s="219">
        <f>I4*0.2</f>
        <v>18.590533869082716</v>
      </c>
      <c r="K4" s="227">
        <f>D4+J4</f>
        <v>82.604456946005783</v>
      </c>
    </row>
    <row r="5" spans="1:11">
      <c r="A5" s="218" t="s">
        <v>151</v>
      </c>
      <c r="B5" s="218" t="s">
        <v>152</v>
      </c>
      <c r="C5" s="227">
        <f>'环工16-1单算'!BG7</f>
        <v>85.751538461538473</v>
      </c>
      <c r="D5" s="219">
        <f>C5*0.7</f>
        <v>60.026076923076928</v>
      </c>
      <c r="E5" s="219">
        <f>'环工16-1单算'!BI7</f>
        <v>90.949238104909398</v>
      </c>
      <c r="F5" s="219">
        <f>'环工16-1单算'!BJ7</f>
        <v>90.222125874125794</v>
      </c>
      <c r="G5" s="219">
        <f>'环工16-1单算'!BK7</f>
        <v>96.556147716265926</v>
      </c>
      <c r="H5" s="219">
        <f>SUM(E5:G5)</f>
        <v>277.72751169530113</v>
      </c>
      <c r="I5" s="227">
        <f>H5/$H$6*100</f>
        <v>80.336928932815383</v>
      </c>
      <c r="J5" s="219">
        <f>I5*0.2</f>
        <v>16.067385786563076</v>
      </c>
      <c r="K5" s="227">
        <f>D5+J5</f>
        <v>76.093462709640008</v>
      </c>
    </row>
    <row r="6" spans="1:11">
      <c r="A6" s="218" t="s">
        <v>133</v>
      </c>
      <c r="B6" s="218" t="s">
        <v>134</v>
      </c>
      <c r="C6" s="227">
        <f>'环工16-1单算'!BG8</f>
        <v>93.403846153846146</v>
      </c>
      <c r="D6" s="219">
        <f>C6*0.7</f>
        <v>65.382692307692295</v>
      </c>
      <c r="E6" s="219">
        <f>'环工16-1单算'!BI8</f>
        <v>99.388657246823598</v>
      </c>
      <c r="F6" s="219">
        <f>'环工16-1单算'!BJ8</f>
        <v>117.401859207459</v>
      </c>
      <c r="G6" s="219">
        <f>'环工16-1单算'!BK8</f>
        <v>128.91290460573907</v>
      </c>
      <c r="H6" s="219">
        <f>SUM(E6:G6)</f>
        <v>345.7034210600217</v>
      </c>
      <c r="I6" s="227">
        <f>H6/$H$6*100</f>
        <v>100</v>
      </c>
      <c r="J6" s="219">
        <f>I6*0.2</f>
        <v>20</v>
      </c>
      <c r="K6" s="227">
        <f>D6+J6</f>
        <v>85.382692307692295</v>
      </c>
    </row>
    <row r="7" spans="1:11">
      <c r="A7" s="218" t="s">
        <v>198</v>
      </c>
      <c r="B7" s="218" t="s">
        <v>199</v>
      </c>
      <c r="C7" s="227">
        <f>'环工16-1单算'!BG9</f>
        <v>72.4592307692308</v>
      </c>
      <c r="D7" s="219">
        <f>C7*0.7</f>
        <v>50.721461538461554</v>
      </c>
      <c r="E7" s="219">
        <f>'环工16-1单算'!BI9</f>
        <v>79.610752956394506</v>
      </c>
      <c r="F7" s="219">
        <f>'环工16-1单算'!BJ9</f>
        <v>80.311129025640994</v>
      </c>
      <c r="G7" s="219">
        <f>'环工16-1单算'!BK9</f>
        <v>83.069091648581292</v>
      </c>
      <c r="H7" s="219">
        <f>SUM(E7:G7)</f>
        <v>242.99097363061679</v>
      </c>
      <c r="I7" s="227">
        <f>H7/$H$6*100</f>
        <v>70.288854210797126</v>
      </c>
      <c r="J7" s="219">
        <f>I7*0.2</f>
        <v>14.057770842159426</v>
      </c>
      <c r="K7" s="227">
        <f>D7+J7</f>
        <v>64.779232380620982</v>
      </c>
    </row>
    <row r="8" spans="1:11">
      <c r="A8" s="218" t="s">
        <v>156</v>
      </c>
      <c r="B8" s="218" t="s">
        <v>157</v>
      </c>
      <c r="C8" s="227">
        <f>'环工16-1单算'!BG10</f>
        <v>83.433076923076939</v>
      </c>
      <c r="D8" s="219">
        <f>C8*0.7</f>
        <v>58.403153846153856</v>
      </c>
      <c r="E8" s="219">
        <f>'环工16-1单算'!BI10</f>
        <v>92.151059887087598</v>
      </c>
      <c r="F8" s="219">
        <f>'环工16-1单算'!BJ10</f>
        <v>90.774735975135897</v>
      </c>
      <c r="G8" s="219">
        <f>'环工16-1单算'!BK10</f>
        <v>106.23491087533158</v>
      </c>
      <c r="H8" s="219">
        <f>SUM(E8:G8)</f>
        <v>289.16070673755507</v>
      </c>
      <c r="I8" s="227">
        <f>H8/$H$6*100</f>
        <v>83.644155400866111</v>
      </c>
      <c r="J8" s="219">
        <f>I8*0.2</f>
        <v>16.728831080173222</v>
      </c>
      <c r="K8" s="227">
        <f>D8+J8</f>
        <v>75.131984926327078</v>
      </c>
    </row>
    <row r="9" spans="1:11">
      <c r="A9" s="218" t="s">
        <v>145</v>
      </c>
      <c r="B9" s="218" t="s">
        <v>146</v>
      </c>
      <c r="C9" s="227">
        <f>'环工16-1单算'!BG11</f>
        <v>85.603076923076955</v>
      </c>
      <c r="D9" s="219">
        <f>C9*0.7</f>
        <v>59.922153846153861</v>
      </c>
      <c r="E9" s="219">
        <f>'环工16-1单算'!BI11</f>
        <v>92.943865134612395</v>
      </c>
      <c r="F9" s="219">
        <f>'环工16-1单算'!BJ11</f>
        <v>97.876659207459099</v>
      </c>
      <c r="G9" s="219">
        <f>'环工16-1单算'!BK11</f>
        <v>119.40926719717065</v>
      </c>
      <c r="H9" s="219">
        <f>SUM(E9:G9)</f>
        <v>310.22979153924217</v>
      </c>
      <c r="I9" s="227">
        <f>H9/$H$6*100</f>
        <v>89.738710304917547</v>
      </c>
      <c r="J9" s="219">
        <f>I9*0.2</f>
        <v>17.947742060983511</v>
      </c>
      <c r="K9" s="227">
        <f>D9+J9</f>
        <v>77.869895907137376</v>
      </c>
    </row>
    <row r="10" spans="1:11">
      <c r="A10" s="218" t="s">
        <v>153</v>
      </c>
      <c r="B10" s="218" t="s">
        <v>154</v>
      </c>
      <c r="C10" s="227">
        <f>'环工16-1单算'!BG12</f>
        <v>84.95461538461538</v>
      </c>
      <c r="D10" s="219">
        <f>C10*0.7</f>
        <v>59.468230769230765</v>
      </c>
      <c r="E10" s="219">
        <f>'环工16-1单算'!BI12</f>
        <v>92.926584639562904</v>
      </c>
      <c r="F10" s="219">
        <f>'环工16-1单算'!BJ12</f>
        <v>91.325487490287401</v>
      </c>
      <c r="G10" s="219">
        <f>'环工16-1单算'!BK12</f>
        <v>98.33694535809019</v>
      </c>
      <c r="H10" s="219">
        <f>SUM(E10:G10)</f>
        <v>282.58901748794051</v>
      </c>
      <c r="I10" s="227">
        <f>H10/$H$6*100</f>
        <v>81.74319381088128</v>
      </c>
      <c r="J10" s="219">
        <f>I10*0.2</f>
        <v>16.348638762176257</v>
      </c>
      <c r="K10" s="227">
        <f>D10+J10</f>
        <v>75.816869531407022</v>
      </c>
    </row>
    <row r="11" spans="1:11">
      <c r="A11" s="218" t="s">
        <v>158</v>
      </c>
      <c r="B11" s="218" t="s">
        <v>159</v>
      </c>
      <c r="C11" s="227">
        <f>'环工16-1单算'!BG13</f>
        <v>81.201538461538462</v>
      </c>
      <c r="D11" s="219">
        <f>C11*0.7</f>
        <v>56.841076923076919</v>
      </c>
      <c r="E11" s="219">
        <f>'环工16-1单算'!BI13</f>
        <v>92.997544936592604</v>
      </c>
      <c r="F11" s="219">
        <f>'环工16-1单算'!BJ13</f>
        <v>94.0410066822066</v>
      </c>
      <c r="G11" s="219">
        <f>'环工16-1单算'!BK13</f>
        <v>100.01054120532785</v>
      </c>
      <c r="H11" s="219">
        <f>SUM(E11:G11)</f>
        <v>287.04909282412706</v>
      </c>
      <c r="I11" s="227">
        <f>H11/$H$6*100</f>
        <v>83.033338791949376</v>
      </c>
      <c r="J11" s="219">
        <f>I11*0.2</f>
        <v>16.606667758389875</v>
      </c>
      <c r="K11" s="227">
        <f>D11+J11</f>
        <v>73.447744681466787</v>
      </c>
    </row>
    <row r="12" spans="1:11">
      <c r="A12" s="218" t="s">
        <v>190</v>
      </c>
      <c r="B12" s="218" t="s">
        <v>191</v>
      </c>
      <c r="C12" s="227">
        <f>'环工16-1单算'!BG14</f>
        <v>72.780769230769209</v>
      </c>
      <c r="D12" s="219">
        <f>C12*0.7</f>
        <v>50.946538461538445</v>
      </c>
      <c r="E12" s="219">
        <f>'环工16-1单算'!BI14</f>
        <v>82.651413022401101</v>
      </c>
      <c r="F12" s="219">
        <f>'环工16-1单算'!BJ14</f>
        <v>84.651742035742004</v>
      </c>
      <c r="G12" s="219">
        <f>'环工16-1单算'!BK14</f>
        <v>80.256102097902101</v>
      </c>
      <c r="H12" s="219">
        <f>SUM(E12:G12)</f>
        <v>247.55925715604519</v>
      </c>
      <c r="I12" s="227">
        <f>H12/$H$6*100</f>
        <v>71.610300064998043</v>
      </c>
      <c r="J12" s="219">
        <f>I12*0.2</f>
        <v>14.322060012999609</v>
      </c>
      <c r="K12" s="227">
        <f>D12+J12</f>
        <v>65.268598474538052</v>
      </c>
    </row>
    <row r="13" spans="1:11">
      <c r="A13" s="218" t="s">
        <v>188</v>
      </c>
      <c r="B13" s="218" t="s">
        <v>189</v>
      </c>
      <c r="C13" s="227">
        <f>'环工16-1单算'!BG15</f>
        <v>74.600769230769217</v>
      </c>
      <c r="D13" s="219">
        <f>C13*0.7</f>
        <v>52.220538461538446</v>
      </c>
      <c r="E13" s="219">
        <f>'环工16-1单算'!BI15</f>
        <v>80.639287609859906</v>
      </c>
      <c r="F13" s="219">
        <f>'环工16-1单算'!BJ15</f>
        <v>82.414732917532803</v>
      </c>
      <c r="G13" s="219">
        <f>'环工16-1单算'!BK15</f>
        <v>83.497052346658336</v>
      </c>
      <c r="H13" s="219">
        <f>SUM(E13:G13)</f>
        <v>246.55107287405104</v>
      </c>
      <c r="I13" s="227">
        <f>H13/$H$6*100</f>
        <v>71.318667347305293</v>
      </c>
      <c r="J13" s="219">
        <f>I13*0.2</f>
        <v>14.263733469461059</v>
      </c>
      <c r="K13" s="227">
        <f>D13+J13</f>
        <v>66.484271930999512</v>
      </c>
    </row>
    <row r="14" spans="1:11">
      <c r="A14" s="218" t="s">
        <v>147</v>
      </c>
      <c r="B14" s="218" t="s">
        <v>148</v>
      </c>
      <c r="C14" s="227">
        <f>'环工16-1单算'!BG16</f>
        <v>85.923076923076948</v>
      </c>
      <c r="D14" s="219">
        <f>C14*0.7</f>
        <v>60.146153846153858</v>
      </c>
      <c r="E14" s="219">
        <f>'环工16-1单算'!BI16</f>
        <v>91.168733154414298</v>
      </c>
      <c r="F14" s="219">
        <f>'环工16-1单算'!BJ16</f>
        <v>98.030679409479305</v>
      </c>
      <c r="G14" s="219">
        <f>'环工16-1单算'!BK16</f>
        <v>94.45784190981432</v>
      </c>
      <c r="H14" s="219">
        <f>SUM(E14:G14)</f>
        <v>283.65725447370789</v>
      </c>
      <c r="I14" s="227">
        <f>H14/$H$6*100</f>
        <v>82.052197691286011</v>
      </c>
      <c r="J14" s="219">
        <f>I14*0.2</f>
        <v>16.410439538257204</v>
      </c>
      <c r="K14" s="227">
        <f>D14+J14</f>
        <v>76.556593384411059</v>
      </c>
    </row>
    <row r="15" spans="1:11">
      <c r="A15" s="218" t="s">
        <v>149</v>
      </c>
      <c r="B15" s="218" t="s">
        <v>150</v>
      </c>
      <c r="C15" s="227">
        <f>'环工16-1单算'!BG17</f>
        <v>86.236153846153883</v>
      </c>
      <c r="D15" s="219">
        <f>C15*0.7</f>
        <v>60.365307692307717</v>
      </c>
      <c r="E15" s="219">
        <f>'环工16-1单算'!BI17</f>
        <v>89.371215002599101</v>
      </c>
      <c r="F15" s="219">
        <f>'环工16-1单算'!BJ17</f>
        <v>90.014368298368197</v>
      </c>
      <c r="G15" s="219">
        <f>'环工16-1单算'!BK17</f>
        <v>96.206585901454872</v>
      </c>
      <c r="H15" s="219">
        <f>SUM(E15:G15)</f>
        <v>275.59216920242216</v>
      </c>
      <c r="I15" s="227">
        <f>H15/$H$6*100</f>
        <v>79.719248469506269</v>
      </c>
      <c r="J15" s="219">
        <f>I15*0.2</f>
        <v>15.943849693901255</v>
      </c>
      <c r="K15" s="227">
        <f>D15+J15</f>
        <v>76.309157386208966</v>
      </c>
    </row>
    <row r="16" spans="1:11">
      <c r="A16" s="218" t="s">
        <v>137</v>
      </c>
      <c r="B16" s="218" t="s">
        <v>138</v>
      </c>
      <c r="C16" s="227">
        <f>'环工16-1单算'!BG18</f>
        <v>88.969230769230776</v>
      </c>
      <c r="D16" s="219">
        <f>C16*0.7</f>
        <v>62.278461538461542</v>
      </c>
      <c r="E16" s="219">
        <f>'环工16-1单算'!BI18</f>
        <v>98.439922373336202</v>
      </c>
      <c r="F16" s="219">
        <f>'环工16-1单算'!BJ18</f>
        <v>105.295693550894</v>
      </c>
      <c r="G16" s="219">
        <f>'环工16-1单算'!BK18</f>
        <v>111.15358196286473</v>
      </c>
      <c r="H16" s="219">
        <f>SUM(E16:G16)</f>
        <v>314.88919788709495</v>
      </c>
      <c r="I16" s="227">
        <f>H16/$H$6*100</f>
        <v>91.086514828681217</v>
      </c>
      <c r="J16" s="219">
        <f>I16*0.2</f>
        <v>18.217302965736245</v>
      </c>
      <c r="K16" s="227">
        <f>D16+J16</f>
        <v>80.49576450419778</v>
      </c>
    </row>
    <row r="17" spans="1:11">
      <c r="A17" s="218" t="s">
        <v>139</v>
      </c>
      <c r="B17" s="218" t="s">
        <v>140</v>
      </c>
      <c r="C17" s="227">
        <f>'环工16-1单算'!BG19</f>
        <v>86.77</v>
      </c>
      <c r="D17" s="219">
        <f>C17*0.7</f>
        <v>60.73899999999999</v>
      </c>
      <c r="E17" s="219">
        <f>'环工16-1单算'!BI19</f>
        <v>95.244703418440693</v>
      </c>
      <c r="F17" s="219">
        <f>'环工16-1单算'!BJ19</f>
        <v>109.451422843823</v>
      </c>
      <c r="G17" s="219">
        <f>'环工16-1单算'!BK19</f>
        <v>107.46141662245802</v>
      </c>
      <c r="H17" s="219">
        <f>SUM(E17:G17)</f>
        <v>312.15754288472169</v>
      </c>
      <c r="I17" s="227">
        <f>H17/$H$6*100</f>
        <v>90.296341854981037</v>
      </c>
      <c r="J17" s="219">
        <f>I17*0.2</f>
        <v>18.059268370996207</v>
      </c>
      <c r="K17" s="227">
        <f>D17+J17</f>
        <v>78.798268370996198</v>
      </c>
    </row>
    <row r="18" spans="1:11">
      <c r="A18" s="218" t="s">
        <v>178</v>
      </c>
      <c r="B18" s="218" t="s">
        <v>179</v>
      </c>
      <c r="C18" s="227">
        <f>'环工16-1单算'!BG20</f>
        <v>79.266153846153856</v>
      </c>
      <c r="D18" s="219">
        <f>C18*0.7</f>
        <v>55.486307692307697</v>
      </c>
      <c r="E18" s="219">
        <f>'环工16-1单算'!BI20</f>
        <v>86.611884936592602</v>
      </c>
      <c r="F18" s="219">
        <f>'环工16-1单算'!BJ20</f>
        <v>85.578376379176305</v>
      </c>
      <c r="G18" s="219">
        <f>'环工16-1单算'!BK20</f>
        <v>88.379677855477851</v>
      </c>
      <c r="H18" s="219">
        <f>SUM(E18:G18)</f>
        <v>260.56993917124674</v>
      </c>
      <c r="I18" s="227">
        <f>H18/$H$6*100</f>
        <v>75.37383875816667</v>
      </c>
      <c r="J18" s="219">
        <f>I18*0.2</f>
        <v>15.074767751633335</v>
      </c>
      <c r="K18" s="227">
        <f>D18+J18</f>
        <v>70.561075443941036</v>
      </c>
    </row>
    <row r="19" spans="1:11">
      <c r="A19" s="218" t="s">
        <v>166</v>
      </c>
      <c r="B19" s="218" t="s">
        <v>167</v>
      </c>
      <c r="C19" s="227">
        <f>'环工16-1单算'!BG21</f>
        <v>81.948461538461544</v>
      </c>
      <c r="D19" s="219">
        <f>C19*0.7</f>
        <v>57.363923076923079</v>
      </c>
      <c r="E19" s="219">
        <f>'环工16-1单算'!BI21</f>
        <v>89.393016982797207</v>
      </c>
      <c r="F19" s="219">
        <f>'环工16-1单算'!BJ21</f>
        <v>83.870436985236907</v>
      </c>
      <c r="G19" s="219">
        <f>'环工16-1单算'!BK21</f>
        <v>90.688186737400514</v>
      </c>
      <c r="H19" s="219">
        <f>SUM(E19:G19)</f>
        <v>263.95164070543467</v>
      </c>
      <c r="I19" s="227">
        <f>H19/$H$6*100</f>
        <v>76.352047629753386</v>
      </c>
      <c r="J19" s="219">
        <f>I19*0.2</f>
        <v>15.270409525950678</v>
      </c>
      <c r="K19" s="227">
        <f>D19+J19</f>
        <v>72.634332602873755</v>
      </c>
    </row>
    <row r="20" spans="1:11">
      <c r="A20" s="218" t="s">
        <v>181</v>
      </c>
      <c r="B20" s="218" t="s">
        <v>182</v>
      </c>
      <c r="C20" s="227">
        <f>'环工16-1单算'!BG22</f>
        <v>75.241538461538468</v>
      </c>
      <c r="D20" s="219">
        <f>C20*0.7</f>
        <v>52.669076923076922</v>
      </c>
      <c r="E20" s="219">
        <f>'环工16-1单算'!BI22</f>
        <v>85.915498797978699</v>
      </c>
      <c r="F20" s="219">
        <f>'环工16-1单算'!BJ22</f>
        <v>84.959406682206605</v>
      </c>
      <c r="G20" s="219">
        <f>'环工16-1单算'!BK22</f>
        <v>82.983290185676381</v>
      </c>
      <c r="H20" s="219">
        <f>SUM(E20:G20)</f>
        <v>253.85819566586167</v>
      </c>
      <c r="I20" s="227">
        <f>H20/$H$6*100</f>
        <v>73.432364333411186</v>
      </c>
      <c r="J20" s="219">
        <f>I20*0.2</f>
        <v>14.686472866682237</v>
      </c>
      <c r="K20" s="227">
        <f>D20+J20</f>
        <v>67.355549789759152</v>
      </c>
    </row>
    <row r="21" spans="1:11">
      <c r="A21" s="218" t="s">
        <v>141</v>
      </c>
      <c r="B21" s="218" t="s">
        <v>142</v>
      </c>
      <c r="C21" s="227">
        <f>'环工16-1单算'!BG23</f>
        <v>89.259230769230797</v>
      </c>
      <c r="D21" s="219">
        <f>C21*0.7</f>
        <v>62.481461538461552</v>
      </c>
      <c r="E21" s="219">
        <f>'环工16-1单算'!BI23</f>
        <v>91.869901471245996</v>
      </c>
      <c r="F21" s="219">
        <f>'环工16-1单算'!BJ23</f>
        <v>95.065148096347997</v>
      </c>
      <c r="G21" s="219">
        <f>'环工16-1单算'!BK23</f>
        <v>102.03221009668863</v>
      </c>
      <c r="H21" s="219">
        <f>SUM(E21:G21)</f>
        <v>288.96725966428261</v>
      </c>
      <c r="I21" s="227">
        <f>H21/$H$6*100</f>
        <v>83.588197877310435</v>
      </c>
      <c r="J21" s="219">
        <f>I21*0.2</f>
        <v>16.717639575462087</v>
      </c>
      <c r="K21" s="227">
        <f>D21+J21</f>
        <v>79.199101113923632</v>
      </c>
    </row>
    <row r="22" spans="1:11">
      <c r="A22" s="218" t="s">
        <v>161</v>
      </c>
      <c r="B22" s="218" t="s">
        <v>162</v>
      </c>
      <c r="C22" s="227">
        <f>'环工16-1单算'!BG24</f>
        <v>83.356923076923138</v>
      </c>
      <c r="D22" s="219">
        <f>C22*0.7</f>
        <v>58.349846153846194</v>
      </c>
      <c r="E22" s="219">
        <f>'环工16-1单算'!BI24</f>
        <v>89.412894837582698</v>
      </c>
      <c r="F22" s="219">
        <f>'环工16-1单算'!BJ24</f>
        <v>90.926760217560101</v>
      </c>
      <c r="G22" s="219">
        <f>'环工16-1单算'!BK24</f>
        <v>93.048221220159164</v>
      </c>
      <c r="H22" s="219">
        <f>SUM(E22:G22)</f>
        <v>273.38787627530195</v>
      </c>
      <c r="I22" s="227">
        <f>H22/$H$6*100</f>
        <v>79.081623038909939</v>
      </c>
      <c r="J22" s="219">
        <f>I22*0.2</f>
        <v>15.816324607781988</v>
      </c>
      <c r="K22" s="227">
        <f>D22+J22</f>
        <v>74.16617076162818</v>
      </c>
    </row>
    <row r="23" spans="1:11">
      <c r="A23" s="218" t="s">
        <v>184</v>
      </c>
      <c r="B23" s="218" t="s">
        <v>185</v>
      </c>
      <c r="C23" s="227">
        <f>'环工16-1单算'!BG25</f>
        <v>77.062307692307712</v>
      </c>
      <c r="D23" s="219">
        <f>C23*0.7</f>
        <v>53.943615384615399</v>
      </c>
      <c r="E23" s="219">
        <f>'环工16-1单算'!BI25</f>
        <v>84.246934474546407</v>
      </c>
      <c r="F23" s="219">
        <f>'环工16-1单算'!BJ25</f>
        <v>84.143030924630807</v>
      </c>
      <c r="G23" s="219">
        <f>'环工16-1单算'!BK25</f>
        <v>82.579519347319334</v>
      </c>
      <c r="H23" s="219">
        <f>SUM(E23:G23)</f>
        <v>250.96948474649656</v>
      </c>
      <c r="I23" s="227">
        <f>H23/$H$6*100</f>
        <v>72.59676053449374</v>
      </c>
      <c r="J23" s="219">
        <f>I23*0.2</f>
        <v>14.519352106898749</v>
      </c>
      <c r="K23" s="227">
        <f>D23+J23</f>
        <v>68.462967491514149</v>
      </c>
    </row>
    <row r="24" spans="1:11">
      <c r="A24" s="218" t="s">
        <v>174</v>
      </c>
      <c r="B24" s="218" t="s">
        <v>175</v>
      </c>
      <c r="C24" s="227">
        <f>'环工16-1单算'!BG26</f>
        <v>79.123076923076908</v>
      </c>
      <c r="D24" s="219">
        <f>C24*0.7</f>
        <v>55.386153846153832</v>
      </c>
      <c r="E24" s="219">
        <f>'环工16-1单算'!BI26</f>
        <v>89.778185266625599</v>
      </c>
      <c r="F24" s="219">
        <f>'环工16-1单算'!BJ26</f>
        <v>86.401302786102704</v>
      </c>
      <c r="G24" s="219">
        <f>'环工16-1单算'!BK26</f>
        <v>86.901364712928896</v>
      </c>
      <c r="H24" s="219">
        <f>SUM(E24:G24)</f>
        <v>263.0808527656572</v>
      </c>
      <c r="I24" s="227">
        <f>H24/$H$6*100</f>
        <v>76.100158904699001</v>
      </c>
      <c r="J24" s="219">
        <f>I24*0.2</f>
        <v>15.2200317809398</v>
      </c>
      <c r="K24" s="227">
        <f>D24+J24</f>
        <v>70.606185627093637</v>
      </c>
    </row>
    <row r="25" spans="1:11">
      <c r="A25" s="218" t="s">
        <v>192</v>
      </c>
      <c r="B25" s="218" t="s">
        <v>193</v>
      </c>
      <c r="C25" s="227">
        <f>'环工16-1单算'!BG27</f>
        <v>73.750000000000014</v>
      </c>
      <c r="D25" s="219">
        <f>C25*0.7</f>
        <v>51.625000000000007</v>
      </c>
      <c r="E25" s="219">
        <f>'环工16-1单算'!BI27</f>
        <v>81.665825530652</v>
      </c>
      <c r="F25" s="219">
        <f>'环工16-1单算'!BJ27</f>
        <v>80.578012742812604</v>
      </c>
      <c r="G25" s="219">
        <f>'环工16-1单算'!BK27</f>
        <v>85.838728360528364</v>
      </c>
      <c r="H25" s="219">
        <f>SUM(E25:G25)</f>
        <v>248.08256663399297</v>
      </c>
      <c r="I25" s="227">
        <f>H25/$H$6*100</f>
        <v>71.761675332371212</v>
      </c>
      <c r="J25" s="219">
        <f>I25*0.2</f>
        <v>14.352335066474243</v>
      </c>
      <c r="K25" s="227">
        <f>D25+J25</f>
        <v>65.977335066474254</v>
      </c>
    </row>
    <row r="26" spans="1:11">
      <c r="A26" s="218" t="s">
        <v>207</v>
      </c>
      <c r="B26" s="218" t="s">
        <v>208</v>
      </c>
      <c r="C26" s="227">
        <f>'环工16-1单算'!BG28</f>
        <v>58.730769230769212</v>
      </c>
      <c r="D26" s="219">
        <f>C26*0.7</f>
        <v>41.111538461538444</v>
      </c>
      <c r="E26" s="219">
        <f>'环工16-1单算'!BI28</f>
        <v>64.891109392038103</v>
      </c>
      <c r="F26" s="219">
        <f>'环工16-1单算'!BJ28</f>
        <v>75.716097591297498</v>
      </c>
      <c r="G26" s="219">
        <f>'环工16-1单算'!BK28</f>
        <v>73.093732336589511</v>
      </c>
      <c r="H26" s="219">
        <f>SUM(E26:G26)</f>
        <v>213.70093931992511</v>
      </c>
      <c r="I26" s="227">
        <f>H26/$H$6*100</f>
        <v>61.816263971198005</v>
      </c>
      <c r="J26" s="219">
        <f>I26*0.2</f>
        <v>12.363252794239601</v>
      </c>
      <c r="K26" s="227">
        <f>D26+J26</f>
        <v>53.474791255778044</v>
      </c>
    </row>
    <row r="27" spans="1:11">
      <c r="A27" s="218" t="s">
        <v>168</v>
      </c>
      <c r="B27" s="218">
        <v>2016010629</v>
      </c>
      <c r="C27" s="227">
        <f>环工62单算!BH4</f>
        <v>81.696923076923042</v>
      </c>
      <c r="D27" s="219">
        <f>C27*0.7</f>
        <v>57.187846153846124</v>
      </c>
      <c r="E27" s="219">
        <f>环工62单算!BJ4</f>
        <v>90.584688187719905</v>
      </c>
      <c r="F27" s="219">
        <f>环工62单算!BK4</f>
        <v>87.145866045066001</v>
      </c>
      <c r="G27" s="219">
        <f>环工62单算!BL4</f>
        <v>84.021248999276594</v>
      </c>
      <c r="H27" s="219">
        <f>SUM(E27:G27)</f>
        <v>261.75180323206246</v>
      </c>
      <c r="I27" s="227">
        <f>H27/$H$6*100</f>
        <v>75.715711007273086</v>
      </c>
      <c r="J27" s="219">
        <f>I27*0.2</f>
        <v>15.143142201454618</v>
      </c>
      <c r="K27" s="227">
        <f>D27+J27</f>
        <v>72.330988355300747</v>
      </c>
    </row>
    <row r="28" spans="1:11">
      <c r="A28" s="218" t="s">
        <v>176</v>
      </c>
      <c r="B28" s="218">
        <v>2016010630</v>
      </c>
      <c r="C28" s="227">
        <f>环工62单算!BH5</f>
        <v>79.799230769230775</v>
      </c>
      <c r="D28" s="219">
        <f>C28*0.7</f>
        <v>55.859461538461538</v>
      </c>
      <c r="E28" s="219">
        <f>环工62单算!BJ5</f>
        <v>89.675031422043304</v>
      </c>
      <c r="F28" s="219">
        <f>环工62单算!BK5</f>
        <v>84.027765034965</v>
      </c>
      <c r="G28" s="219">
        <f>环工62单算!BL5</f>
        <v>86.49036498673739</v>
      </c>
      <c r="H28" s="219">
        <f>SUM(E28:G28)</f>
        <v>260.19316144374568</v>
      </c>
      <c r="I28" s="227">
        <f>H28/$H$6*100</f>
        <v>75.264850039933634</v>
      </c>
      <c r="J28" s="219">
        <f>I28*0.2</f>
        <v>15.052970007986728</v>
      </c>
      <c r="K28" s="227">
        <f>D28+J28</f>
        <v>70.912431546448261</v>
      </c>
    </row>
    <row r="29" spans="1:11">
      <c r="A29" s="218" t="s">
        <v>171</v>
      </c>
      <c r="B29" s="218">
        <v>2016010631</v>
      </c>
      <c r="C29" s="227">
        <f>环工62单算!BH6</f>
        <v>81.923846153846114</v>
      </c>
      <c r="D29" s="219">
        <f>C29*0.7</f>
        <v>57.346692307692273</v>
      </c>
      <c r="E29" s="219">
        <f>环工62单算!BJ6</f>
        <v>86.896462665167604</v>
      </c>
      <c r="F29" s="219">
        <f>环工62单算!BK6</f>
        <v>86.9341246309246</v>
      </c>
      <c r="G29" s="219">
        <f>环工62单算!BL6</f>
        <v>90.679909814323608</v>
      </c>
      <c r="H29" s="219">
        <f>SUM(E29:G29)</f>
        <v>264.51049711041583</v>
      </c>
      <c r="I29" s="227">
        <f>H29/$H$6*100</f>
        <v>76.513705389247804</v>
      </c>
      <c r="J29" s="219">
        <f>I29*0.2</f>
        <v>15.302741077849561</v>
      </c>
      <c r="K29" s="227">
        <f>D29+J29</f>
        <v>72.64943338554184</v>
      </c>
    </row>
    <row r="30" spans="1:11">
      <c r="A30" s="218" t="s">
        <v>170</v>
      </c>
      <c r="B30" s="218">
        <v>2016010632</v>
      </c>
      <c r="C30" s="227">
        <f>环工62单算!BH7</f>
        <v>80.763846153846174</v>
      </c>
      <c r="D30" s="219">
        <f>C30*0.7</f>
        <v>56.534692307692318</v>
      </c>
      <c r="E30" s="219">
        <f>环工62单算!BJ7</f>
        <v>88.307196438545006</v>
      </c>
      <c r="F30" s="219">
        <f>环工62单算!BK7</f>
        <v>87.835809479409505</v>
      </c>
      <c r="G30" s="219">
        <f>环工62单算!BL7</f>
        <v>86.082830190499166</v>
      </c>
      <c r="H30" s="219">
        <f>SUM(E30:G30)</f>
        <v>262.22583610845368</v>
      </c>
      <c r="I30" s="227">
        <f>H30/$H$6*100</f>
        <v>75.852832264256222</v>
      </c>
      <c r="J30" s="219">
        <f>I30*0.2</f>
        <v>15.170566452851245</v>
      </c>
      <c r="K30" s="227">
        <f>D30+J30</f>
        <v>71.705258760543558</v>
      </c>
    </row>
    <row r="31" spans="1:11">
      <c r="A31" s="218" t="s">
        <v>195</v>
      </c>
      <c r="B31" s="218">
        <v>2016010634</v>
      </c>
      <c r="C31" s="227">
        <f>环工62单算!BH8</f>
        <v>70.807692307692307</v>
      </c>
      <c r="D31" s="219">
        <f>C31*0.7</f>
        <v>49.565384615384609</v>
      </c>
      <c r="E31" s="219">
        <f>环工62单算!BJ8</f>
        <v>78.099501169017998</v>
      </c>
      <c r="F31" s="219">
        <f>环工62单算!BK8</f>
        <v>82.052271618037096</v>
      </c>
      <c r="G31" s="219">
        <f>环工62单算!BL8</f>
        <v>75.699192572944298</v>
      </c>
      <c r="H31" s="219">
        <f>SUM(E31:G31)</f>
        <v>235.85096535999941</v>
      </c>
      <c r="I31" s="227">
        <f>H31/$H$6*100</f>
        <v>68.223497654959715</v>
      </c>
      <c r="J31" s="219">
        <f>I31*0.2</f>
        <v>13.644699530991943</v>
      </c>
      <c r="K31" s="227">
        <f>D31+J31</f>
        <v>63.210084146376552</v>
      </c>
    </row>
    <row r="32" spans="1:11">
      <c r="A32" s="218" t="s">
        <v>160</v>
      </c>
      <c r="B32" s="218">
        <v>2016010635</v>
      </c>
      <c r="C32" s="227">
        <f>环工62单算!BH9</f>
        <v>84.546153846153857</v>
      </c>
      <c r="D32" s="219">
        <f>C32*0.7</f>
        <v>59.182307692307695</v>
      </c>
      <c r="E32" s="219">
        <f>环工62单算!BJ9</f>
        <v>92.380096326200601</v>
      </c>
      <c r="F32" s="219">
        <f>环工62单算!BK9</f>
        <v>91.526358974358999</v>
      </c>
      <c r="G32" s="219">
        <f>环工62单算!BL9</f>
        <v>90.097546595932812</v>
      </c>
      <c r="H32" s="219">
        <f>SUM(E32:G32)</f>
        <v>274.00400189649241</v>
      </c>
      <c r="I32" s="227">
        <f>H32/$H$6*100</f>
        <v>79.259846794781737</v>
      </c>
      <c r="J32" s="219">
        <f>I32*0.2</f>
        <v>15.851969358956348</v>
      </c>
      <c r="K32" s="227">
        <f>D32+J32</f>
        <v>75.034277051264041</v>
      </c>
    </row>
    <row r="33" spans="1:11">
      <c r="A33" s="218" t="s">
        <v>173</v>
      </c>
      <c r="B33" s="218">
        <v>2016010636</v>
      </c>
      <c r="C33" s="227">
        <f>环工62单算!BH10</f>
        <v>80.061538461538461</v>
      </c>
      <c r="D33" s="219">
        <f>C33*0.7</f>
        <v>56.043076923076917</v>
      </c>
      <c r="E33" s="219">
        <f>环工62单算!BJ10</f>
        <v>86.056133732274304</v>
      </c>
      <c r="F33" s="219">
        <f>环工62单算!BK10</f>
        <v>90.793201079622094</v>
      </c>
      <c r="G33" s="219">
        <f>环工62单算!BL10</f>
        <v>87.105690483535639</v>
      </c>
      <c r="H33" s="219">
        <f>SUM(E33:G33)</f>
        <v>263.95502529543205</v>
      </c>
      <c r="I33" s="227">
        <f>H33/$H$6*100</f>
        <v>76.353026674157107</v>
      </c>
      <c r="J33" s="219">
        <f>I33*0.2</f>
        <v>15.270605334831423</v>
      </c>
      <c r="K33" s="227">
        <f>D33+J33</f>
        <v>71.31368225790834</v>
      </c>
    </row>
    <row r="34" spans="1:11">
      <c r="A34" s="218" t="s">
        <v>155</v>
      </c>
      <c r="B34" s="218">
        <v>2016010637</v>
      </c>
      <c r="C34" s="227">
        <f>环工62单算!BH11</f>
        <v>85.979230769230767</v>
      </c>
      <c r="D34" s="219">
        <f>C34*0.7</f>
        <v>60.185461538461531</v>
      </c>
      <c r="E34" s="219">
        <f>环工62单算!BJ11</f>
        <v>91.010120530954197</v>
      </c>
      <c r="F34" s="219">
        <f>环工62单算!BK11</f>
        <v>91.471785236985198</v>
      </c>
      <c r="G34" s="219">
        <f>环工62单算!BL11</f>
        <v>93.664116710875334</v>
      </c>
      <c r="H34" s="219">
        <f>SUM(E34:G34)</f>
        <v>276.14602247881476</v>
      </c>
      <c r="I34" s="227">
        <f>H34/$H$6*100</f>
        <v>79.879458997563617</v>
      </c>
      <c r="J34" s="219">
        <f>I34*0.2</f>
        <v>15.975891799512723</v>
      </c>
      <c r="K34" s="227">
        <f>D34+J34</f>
        <v>76.161353337974248</v>
      </c>
    </row>
    <row r="35" spans="1:11">
      <c r="A35" s="218" t="s">
        <v>164</v>
      </c>
      <c r="B35" s="218">
        <v>2016010638</v>
      </c>
      <c r="C35" s="227">
        <f>环工62单算!BH12</f>
        <v>82.769230769230745</v>
      </c>
      <c r="D35" s="219">
        <f>C35*0.7</f>
        <v>57.938461538461517</v>
      </c>
      <c r="E35" s="219">
        <f>环工62单算!BJ12</f>
        <v>88.562208539755105</v>
      </c>
      <c r="F35" s="219">
        <f>环工62单算!BK12</f>
        <v>90.049995337995298</v>
      </c>
      <c r="G35" s="219">
        <f>环工62单算!BL12</f>
        <v>92.548557029144391</v>
      </c>
      <c r="H35" s="219">
        <f>SUM(E35:G35)</f>
        <v>271.16076090689478</v>
      </c>
      <c r="I35" s="227">
        <f>H35/$H$6*100</f>
        <v>78.437395868239136</v>
      </c>
      <c r="J35" s="219">
        <f>I35*0.2</f>
        <v>15.687479173647828</v>
      </c>
      <c r="K35" s="227">
        <f>D35+J35</f>
        <v>73.62594071210934</v>
      </c>
    </row>
    <row r="36" spans="1:11">
      <c r="A36" s="218" t="s">
        <v>196</v>
      </c>
      <c r="B36" s="218">
        <v>2016010639</v>
      </c>
      <c r="C36" s="227">
        <f>环工62单算!BH13</f>
        <v>73.123076923076951</v>
      </c>
      <c r="D36" s="219">
        <f>C36*0.7</f>
        <v>51.186153846153864</v>
      </c>
      <c r="E36" s="219">
        <f>环工62单算!BJ13</f>
        <v>80.991099628864006</v>
      </c>
      <c r="F36" s="219">
        <f>环工62单算!BK13</f>
        <v>80.932411499611504</v>
      </c>
      <c r="G36" s="219">
        <f>环工62单算!BL13</f>
        <v>82.099137400530523</v>
      </c>
      <c r="H36" s="219">
        <f>SUM(E36:G36)</f>
        <v>244.02264852900606</v>
      </c>
      <c r="I36" s="227">
        <f>H36/$H$6*100</f>
        <v>70.587281948430117</v>
      </c>
      <c r="J36" s="219">
        <f>I36*0.2</f>
        <v>14.117456389686025</v>
      </c>
      <c r="K36" s="227">
        <f>D36+J36</f>
        <v>65.303610235839884</v>
      </c>
    </row>
    <row r="37" spans="1:11">
      <c r="A37" s="218" t="s">
        <v>177</v>
      </c>
      <c r="B37" s="218">
        <v>2016010640</v>
      </c>
      <c r="C37" s="227">
        <f>环工62单算!BH14</f>
        <v>80.309999999999974</v>
      </c>
      <c r="D37" s="219">
        <f>C37*0.7</f>
        <v>56.216999999999977</v>
      </c>
      <c r="E37" s="219">
        <f>环工62单算!BJ14</f>
        <v>86.456459364837599</v>
      </c>
      <c r="F37" s="219">
        <f>环工62单算!BK14</f>
        <v>85.363736752136802</v>
      </c>
      <c r="G37" s="219">
        <f>环工62单算!BL14</f>
        <v>90.598958090185675</v>
      </c>
      <c r="H37" s="219">
        <f>SUM(E37:G37)</f>
        <v>262.41915420716009</v>
      </c>
      <c r="I37" s="227">
        <f>H37/$H$6*100</f>
        <v>75.908752479946784</v>
      </c>
      <c r="J37" s="219">
        <f>I37*0.2</f>
        <v>15.181750495989357</v>
      </c>
      <c r="K37" s="227">
        <f>D37+J37</f>
        <v>71.398750495989333</v>
      </c>
    </row>
    <row r="38" spans="1:11">
      <c r="A38" s="218" t="s">
        <v>183</v>
      </c>
      <c r="B38" s="218">
        <v>2016010641</v>
      </c>
      <c r="C38" s="227">
        <f>环工62单算!BH15</f>
        <v>77.595384615384646</v>
      </c>
      <c r="D38" s="219">
        <f>C38*0.7</f>
        <v>54.316769230769246</v>
      </c>
      <c r="E38" s="219">
        <f>环工62单算!BJ15</f>
        <v>86.579973116212699</v>
      </c>
      <c r="F38" s="219">
        <f>环工62单算!BK15</f>
        <v>86.120920590520598</v>
      </c>
      <c r="G38" s="219">
        <f>环工62单算!BL15</f>
        <v>85.002878001197914</v>
      </c>
      <c r="H38" s="219">
        <f>SUM(E38:G38)</f>
        <v>257.7037717079312</v>
      </c>
      <c r="I38" s="227">
        <f>H38/$H$6*100</f>
        <v>74.544755998578381</v>
      </c>
      <c r="J38" s="219">
        <f>I38*0.2</f>
        <v>14.908951199715677</v>
      </c>
      <c r="K38" s="227">
        <f>D38+J38</f>
        <v>69.225720430484927</v>
      </c>
    </row>
    <row r="39" spans="1:11">
      <c r="A39" s="218" t="s">
        <v>180</v>
      </c>
      <c r="B39" s="218">
        <v>2016010642</v>
      </c>
      <c r="C39" s="227">
        <f>环工62单算!BH16</f>
        <v>78.650000000000006</v>
      </c>
      <c r="D39" s="219">
        <f>C39*0.7</f>
        <v>55.055</v>
      </c>
      <c r="E39" s="219">
        <f>环工62单算!BJ16</f>
        <v>85.3656254814492</v>
      </c>
      <c r="F39" s="219">
        <f>环工62单算!BK16</f>
        <v>85.839001398601397</v>
      </c>
      <c r="G39" s="219">
        <f>环工62单算!BL16</f>
        <v>89.190139164764673</v>
      </c>
      <c r="H39" s="219">
        <f>SUM(E39:G39)</f>
        <v>260.39476604481524</v>
      </c>
      <c r="I39" s="227">
        <f>H39/$H$6*100</f>
        <v>75.32316725312505</v>
      </c>
      <c r="J39" s="219">
        <f>I39*0.2</f>
        <v>15.06463345062501</v>
      </c>
      <c r="K39" s="227">
        <f>D39+J39</f>
        <v>70.119633450625003</v>
      </c>
    </row>
    <row r="40" spans="1:11">
      <c r="A40" s="218" t="s">
        <v>194</v>
      </c>
      <c r="B40" s="218">
        <v>2016010643</v>
      </c>
      <c r="C40" s="227">
        <f>环工62单算!BH17</f>
        <v>73.432307692307717</v>
      </c>
      <c r="D40" s="219">
        <f>C40*0.7</f>
        <v>51.402615384615402</v>
      </c>
      <c r="E40" s="219">
        <f>环工62单算!BJ17</f>
        <v>79.290123831284205</v>
      </c>
      <c r="F40" s="219">
        <f>环工62单算!BK17</f>
        <v>81.507598613998596</v>
      </c>
      <c r="G40" s="219">
        <f>环工62单算!BL17</f>
        <v>83.783468435013262</v>
      </c>
      <c r="H40" s="219">
        <f>SUM(E40:G40)</f>
        <v>244.58119088029605</v>
      </c>
      <c r="I40" s="227">
        <f>H40/$H$6*100</f>
        <v>70.748848863092789</v>
      </c>
      <c r="J40" s="219">
        <f>I40*0.2</f>
        <v>14.149769772618559</v>
      </c>
      <c r="K40" s="227">
        <f>D40+J40</f>
        <v>65.552385157233957</v>
      </c>
    </row>
    <row r="41" spans="1:11">
      <c r="A41" s="218" t="s">
        <v>169</v>
      </c>
      <c r="B41" s="218">
        <v>2016010644</v>
      </c>
      <c r="C41" s="227">
        <f>环工62单算!BH18</f>
        <v>80.834615384615375</v>
      </c>
      <c r="D41" s="219">
        <f>C41*0.7</f>
        <v>56.584230769230757</v>
      </c>
      <c r="E41" s="219">
        <f>环工62单算!BJ18</f>
        <v>86.886518770778196</v>
      </c>
      <c r="F41" s="219">
        <f>环工62单算!BK18</f>
        <v>86.571857964258001</v>
      </c>
      <c r="G41" s="219">
        <f>环工62单算!BL18</f>
        <v>84.536654269123247</v>
      </c>
      <c r="H41" s="219">
        <f>SUM(E41:G41)</f>
        <v>257.99503100415944</v>
      </c>
      <c r="I41" s="227">
        <f>H41/$H$6*100</f>
        <v>74.629007203074764</v>
      </c>
      <c r="J41" s="219">
        <f>I41*0.2</f>
        <v>14.925801440614954</v>
      </c>
      <c r="K41" s="227">
        <f>D41+J41</f>
        <v>71.510032209845718</v>
      </c>
    </row>
    <row r="42" spans="1:11">
      <c r="A42" s="218" t="s">
        <v>186</v>
      </c>
      <c r="B42" s="218">
        <v>2016010645</v>
      </c>
      <c r="C42" s="227">
        <f>环工62单算!BH19</f>
        <v>76.395384615384614</v>
      </c>
      <c r="D42" s="219">
        <f>C42*0.7</f>
        <v>53.476769230769229</v>
      </c>
      <c r="E42" s="219">
        <f>环工62单算!BJ19</f>
        <v>79.510419760877198</v>
      </c>
      <c r="F42" s="219">
        <f>环工62单算!BK19</f>
        <v>83.458371095571096</v>
      </c>
      <c r="G42" s="219">
        <f>环工62单算!BL19</f>
        <v>82.303120263644402</v>
      </c>
      <c r="H42" s="219">
        <f>SUM(E42:G42)</f>
        <v>245.27191112009268</v>
      </c>
      <c r="I42" s="227">
        <f>H42/$H$6*100</f>
        <v>70.948650252873279</v>
      </c>
      <c r="J42" s="219">
        <f>I42*0.2</f>
        <v>14.189730050574656</v>
      </c>
      <c r="K42" s="227">
        <f>D42+J42</f>
        <v>67.666499281343889</v>
      </c>
    </row>
    <row r="43" spans="1:11">
      <c r="A43" s="218" t="s">
        <v>172</v>
      </c>
      <c r="B43" s="218">
        <v>2016010646</v>
      </c>
      <c r="C43" s="227">
        <f>环工62单算!BH20</f>
        <v>80.590000000000032</v>
      </c>
      <c r="D43" s="219">
        <f>C43*0.7</f>
        <v>56.413000000000018</v>
      </c>
      <c r="E43" s="219">
        <f>环工62单算!BJ20</f>
        <v>88.003132632164295</v>
      </c>
      <c r="F43" s="219">
        <f>环工62单算!BK20</f>
        <v>85.198552913752906</v>
      </c>
      <c r="G43" s="219">
        <f>环工62单算!BL20</f>
        <v>85.204075331564965</v>
      </c>
      <c r="H43" s="219">
        <f>SUM(E43:G43)</f>
        <v>258.40576087748218</v>
      </c>
      <c r="I43" s="227">
        <f>H43/$H$6*100</f>
        <v>74.747817098580953</v>
      </c>
      <c r="J43" s="219">
        <f>I43*0.2</f>
        <v>14.949563419716192</v>
      </c>
      <c r="K43" s="227">
        <f>D43+J43</f>
        <v>71.36256341971621</v>
      </c>
    </row>
    <row r="44" spans="1:11">
      <c r="A44" s="218" t="s">
        <v>165</v>
      </c>
      <c r="B44" s="218">
        <v>2016010647</v>
      </c>
      <c r="C44" s="227">
        <f>环工62单算!BH21</f>
        <v>82.883846153846164</v>
      </c>
      <c r="D44" s="219">
        <f>C44*0.7</f>
        <v>58.018692307692312</v>
      </c>
      <c r="E44" s="219">
        <f>环工62单算!BJ21</f>
        <v>88.101473666267694</v>
      </c>
      <c r="F44" s="219">
        <f>环工62单算!BK21</f>
        <v>85.5605529137529</v>
      </c>
      <c r="G44" s="219">
        <f>环工62单算!BL21</f>
        <v>87.656930503978785</v>
      </c>
      <c r="H44" s="219">
        <f>SUM(E44:G44)</f>
        <v>261.31895708399941</v>
      </c>
      <c r="I44" s="227">
        <f>H44/$H$6*100</f>
        <v>75.590503641162613</v>
      </c>
      <c r="J44" s="219">
        <f>I44*0.2</f>
        <v>15.118100728232523</v>
      </c>
      <c r="K44" s="227">
        <f>D44+J44</f>
        <v>73.136793035924839</v>
      </c>
    </row>
    <row r="45" spans="1:11">
      <c r="A45" s="218" t="s">
        <v>163</v>
      </c>
      <c r="B45" s="218">
        <v>2016010648</v>
      </c>
      <c r="C45" s="227">
        <f>环工62单算!BH22</f>
        <v>83.396153846153865</v>
      </c>
      <c r="D45" s="219">
        <f>C45*0.7</f>
        <v>58.377307692307703</v>
      </c>
      <c r="E45" s="219">
        <f>环工62单算!BJ22</f>
        <v>89.376534172318301</v>
      </c>
      <c r="F45" s="219">
        <f>环工62单算!BK22</f>
        <v>90.027344832944806</v>
      </c>
      <c r="G45" s="219">
        <f>环工62单算!BL22</f>
        <v>93.455523313956775</v>
      </c>
      <c r="H45" s="219">
        <f>SUM(E45:G45)</f>
        <v>272.85940231921984</v>
      </c>
      <c r="I45" s="227">
        <f>H45/$H$6*100</f>
        <v>78.92875386727674</v>
      </c>
      <c r="J45" s="219">
        <f>I45*0.2</f>
        <v>15.785750773455348</v>
      </c>
      <c r="K45" s="227">
        <f>D45+J45</f>
        <v>74.163058465763044</v>
      </c>
    </row>
    <row r="46" spans="1:11">
      <c r="A46" s="218" t="s">
        <v>203</v>
      </c>
      <c r="B46" s="218">
        <v>2016010649</v>
      </c>
      <c r="C46" s="227">
        <f>环工62单算!BH23</f>
        <v>67.211538461538481</v>
      </c>
      <c r="D46" s="219">
        <f>C46*0.7</f>
        <v>47.048076923076934</v>
      </c>
      <c r="E46" s="219">
        <f>环工62单算!BJ23</f>
        <v>75.032630981999304</v>
      </c>
      <c r="F46" s="219">
        <f>环工62单算!BK23</f>
        <v>76.036672487872494</v>
      </c>
      <c r="G46" s="219">
        <f>环工62单算!BL23</f>
        <v>72.692887344913146</v>
      </c>
      <c r="H46" s="219">
        <f>SUM(E46:G46)</f>
        <v>223.76219081478493</v>
      </c>
      <c r="I46" s="227">
        <f>H46/$H$6*100</f>
        <v>64.726634792524919</v>
      </c>
      <c r="J46" s="219">
        <f>I46*0.2</f>
        <v>12.945326958504985</v>
      </c>
      <c r="K46" s="227">
        <f>D46+J46</f>
        <v>59.993403881581919</v>
      </c>
    </row>
    <row r="47" spans="1:11">
      <c r="A47" s="218" t="s">
        <v>187</v>
      </c>
      <c r="B47" s="218">
        <v>2016010651</v>
      </c>
      <c r="C47" s="227">
        <f>环工62单算!BH24</f>
        <v>74.96076923076923</v>
      </c>
      <c r="D47" s="219">
        <f>C47*0.7</f>
        <v>52.472538461538456</v>
      </c>
      <c r="E47" s="219">
        <f>环工62单算!BJ24</f>
        <v>83.490169485849705</v>
      </c>
      <c r="F47" s="219">
        <f>环工62单算!BK24</f>
        <v>80.426683361083406</v>
      </c>
      <c r="G47" s="219">
        <f>环工62单算!BL24</f>
        <v>77.176325331564982</v>
      </c>
      <c r="H47" s="219">
        <f>SUM(E47:G47)</f>
        <v>241.09317817849811</v>
      </c>
      <c r="I47" s="227">
        <f>H47/$H$6*100</f>
        <v>69.739887860883812</v>
      </c>
      <c r="J47" s="219">
        <f>I47*0.2</f>
        <v>13.947977572176763</v>
      </c>
      <c r="K47" s="227">
        <f>D47+J47</f>
        <v>66.420516033715217</v>
      </c>
    </row>
    <row r="48" spans="1:11">
      <c r="A48" s="218" t="s">
        <v>201</v>
      </c>
      <c r="B48" s="218">
        <v>2016010653</v>
      </c>
      <c r="C48" s="227">
        <f>环工62单算!BH25</f>
        <v>69.636923076923111</v>
      </c>
      <c r="D48" s="219">
        <f>C48*0.7</f>
        <v>48.745846153846173</v>
      </c>
      <c r="E48" s="219">
        <f>环工62单算!BJ25</f>
        <v>79.269292148115895</v>
      </c>
      <c r="F48" s="219">
        <f>环工62单算!BK25</f>
        <v>74.287062004662005</v>
      </c>
      <c r="G48" s="219">
        <f>环工62单算!BL25</f>
        <v>72.677719776009425</v>
      </c>
      <c r="H48" s="219">
        <f>SUM(E48:G48)</f>
        <v>226.23407392878732</v>
      </c>
      <c r="I48" s="227">
        <f>H48/$H$6*100</f>
        <v>65.44166477586235</v>
      </c>
      <c r="J48" s="219">
        <f>I48*0.2</f>
        <v>13.08833295517247</v>
      </c>
      <c r="K48" s="227">
        <f>D48+J48</f>
        <v>61.834179109018642</v>
      </c>
    </row>
    <row r="49" spans="1:11">
      <c r="A49" s="218" t="s">
        <v>204</v>
      </c>
      <c r="B49" s="218">
        <v>2016010655</v>
      </c>
      <c r="C49" s="227">
        <f>环工62单算!BH26</f>
        <v>66.003076923076932</v>
      </c>
      <c r="D49" s="219">
        <f>C49*0.7</f>
        <v>46.202153846153848</v>
      </c>
      <c r="E49" s="219">
        <f>环工62单算!BJ26</f>
        <v>75.786296548555995</v>
      </c>
      <c r="F49" s="219">
        <f>环工62单算!BK26</f>
        <v>78.391091441891405</v>
      </c>
      <c r="G49" s="219">
        <f>环工62单算!BL26</f>
        <v>69.725491841491845</v>
      </c>
      <c r="H49" s="219">
        <f>SUM(E49:G49)</f>
        <v>223.90287983193926</v>
      </c>
      <c r="I49" s="227">
        <f>H49/$H$6*100</f>
        <v>64.767331241730702</v>
      </c>
      <c r="J49" s="219">
        <f>I49*0.2</f>
        <v>12.953466248346141</v>
      </c>
      <c r="K49" s="227">
        <f>D49+J49</f>
        <v>59.155620094499987</v>
      </c>
    </row>
    <row r="50" spans="1:11">
      <c r="A50" s="218" t="s">
        <v>202</v>
      </c>
      <c r="B50" s="218">
        <v>2016010656</v>
      </c>
      <c r="C50" s="227">
        <f>环工62单算!BH27</f>
        <v>69.126153846153869</v>
      </c>
      <c r="D50" s="219">
        <f>C50*0.7</f>
        <v>48.388307692307706</v>
      </c>
      <c r="E50" s="219">
        <f>环工62单算!BJ27</f>
        <v>77.969315250426106</v>
      </c>
      <c r="F50" s="219">
        <f>环工62单算!BK27</f>
        <v>74.223708469308505</v>
      </c>
      <c r="G50" s="219">
        <f>环工62单算!BL27</f>
        <v>76.837403231251514</v>
      </c>
      <c r="H50" s="219">
        <f>SUM(E50:G50)</f>
        <v>229.03042695098611</v>
      </c>
      <c r="I50" s="227">
        <f>H50/$H$6*100</f>
        <v>66.25055264096487</v>
      </c>
      <c r="J50" s="219">
        <f>I50*0.2</f>
        <v>13.250110528192975</v>
      </c>
      <c r="K50" s="227">
        <f>D50+J50</f>
        <v>61.638418220500682</v>
      </c>
    </row>
    <row r="51" spans="1:11">
      <c r="A51" s="218" t="s">
        <v>197</v>
      </c>
      <c r="B51" s="218">
        <v>2016010657</v>
      </c>
      <c r="C51" s="227">
        <f>环工62单算!BH28</f>
        <v>72.773076923076943</v>
      </c>
      <c r="D51" s="219">
        <f>C51*0.7</f>
        <v>50.94115384615386</v>
      </c>
      <c r="E51" s="219">
        <f>环工62单算!BJ28</f>
        <v>81.028087527653895</v>
      </c>
      <c r="F51" s="219">
        <f>环工62单算!BK28</f>
        <v>83.068876146076093</v>
      </c>
      <c r="G51" s="219">
        <f>环工62单算!BL28</f>
        <v>81.370570629370633</v>
      </c>
      <c r="H51" s="219">
        <f>SUM(E51:G51)</f>
        <v>245.46753430310062</v>
      </c>
      <c r="I51" s="227">
        <f>H51/$H$6*100</f>
        <v>71.005237249440484</v>
      </c>
      <c r="J51" s="219">
        <f>I51*0.2</f>
        <v>14.201047449888097</v>
      </c>
      <c r="K51" s="227">
        <f>D51+J51</f>
        <v>65.142201296041961</v>
      </c>
    </row>
    <row r="52" spans="1:11">
      <c r="A52" s="218" t="s">
        <v>200</v>
      </c>
      <c r="B52" s="218">
        <v>2016010658</v>
      </c>
      <c r="C52" s="227">
        <f>环工62单算!BH29</f>
        <v>69.980769230769226</v>
      </c>
      <c r="D52" s="219">
        <f>C52*0.7</f>
        <v>48.986538461538458</v>
      </c>
      <c r="E52" s="219">
        <f>环工62单算!BJ29</f>
        <v>78.577493468247894</v>
      </c>
      <c r="F52" s="219">
        <f>环工62单算!BK29</f>
        <v>74.252504428904402</v>
      </c>
      <c r="G52" s="219">
        <f>环工62单算!BL29</f>
        <v>74.043358090185677</v>
      </c>
      <c r="H52" s="219">
        <f>SUM(E52:G52)</f>
        <v>226.87335598733796</v>
      </c>
      <c r="I52" s="227">
        <f>H52/$H$6*100</f>
        <v>65.626586885279266</v>
      </c>
      <c r="J52" s="219">
        <f>I52*0.2</f>
        <v>13.125317377055854</v>
      </c>
      <c r="K52" s="227">
        <f>D52+J52</f>
        <v>62.111855838594309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B63"/>
  <sheetViews>
    <sheetView topLeftCell="BC1" zoomScale="70" zoomScaleNormal="70" workbookViewId="0">
      <selection activeCell="BL32" sqref="BL32"/>
    </sheetView>
  </sheetViews>
  <sheetFormatPr defaultColWidth="9" defaultRowHeight="14.4"/>
  <cols>
    <col min="3" max="3" width="15.21875" customWidth="1"/>
    <col min="4" max="4" width="10.77734375" customWidth="1"/>
    <col min="5" max="5" width="11.44140625" customWidth="1"/>
    <col min="6" max="6" width="13.88671875" customWidth="1"/>
    <col min="7" max="7" width="12.6640625" customWidth="1"/>
    <col min="8" max="8" width="22.44140625" customWidth="1"/>
    <col min="9" max="9" width="15.44140625" customWidth="1"/>
    <col min="10" max="10" width="18.77734375" customWidth="1"/>
    <col min="11" max="11" width="23.21875" customWidth="1"/>
    <col min="12" max="12" width="24.88671875" customWidth="1"/>
    <col min="13" max="13" width="19" customWidth="1"/>
    <col min="14" max="14" width="17.88671875" customWidth="1"/>
    <col min="15" max="15" width="17.109375" customWidth="1"/>
    <col min="16" max="16" width="14.21875" customWidth="1"/>
    <col min="17" max="17" width="19.88671875" customWidth="1"/>
    <col min="18" max="18" width="18.88671875" customWidth="1"/>
    <col min="19" max="19" width="17.44140625" customWidth="1"/>
    <col min="20" max="20" width="28.88671875" customWidth="1"/>
    <col min="21" max="21" width="11.6640625" customWidth="1"/>
    <col min="22" max="24" width="18.109375" customWidth="1"/>
    <col min="25" max="25" width="12.77734375" customWidth="1"/>
    <col min="26" max="26" width="17" customWidth="1"/>
    <col min="27" max="27" width="17.6640625" customWidth="1"/>
    <col min="28" max="28" width="20.6640625" customWidth="1"/>
    <col min="29" max="29" width="12.6640625" customWidth="1"/>
    <col min="30" max="30" width="9" customWidth="1"/>
    <col min="31" max="32" width="17.88671875" customWidth="1"/>
    <col min="33" max="33" width="14.44140625" customWidth="1"/>
    <col min="34" max="34" width="11.6640625" customWidth="1"/>
    <col min="35" max="35" width="18" customWidth="1"/>
    <col min="36" max="36" width="28" customWidth="1"/>
    <col min="37" max="37" width="17.77734375" customWidth="1"/>
    <col min="38" max="38" width="16.109375" customWidth="1"/>
    <col min="39" max="39" width="13.77734375" customWidth="1"/>
    <col min="40" max="40" width="20.44140625" customWidth="1"/>
    <col min="41" max="41" width="17.6640625" customWidth="1"/>
    <col min="42" max="42" width="23" customWidth="1"/>
    <col min="43" max="43" width="18.21875" customWidth="1"/>
    <col min="44" max="44" width="22.21875" customWidth="1"/>
    <col min="45" max="45" width="12.109375" customWidth="1"/>
    <col min="46" max="46" width="12.44140625" customWidth="1"/>
    <col min="47" max="48" width="13.109375" customWidth="1"/>
    <col min="49" max="49" width="20.44140625" customWidth="1"/>
    <col min="50" max="50" width="16.33203125" customWidth="1"/>
    <col min="51" max="51" width="20.109375" customWidth="1"/>
    <col min="52" max="52" width="20.77734375" customWidth="1"/>
    <col min="53" max="53" width="14" customWidth="1"/>
    <col min="54" max="54" width="18.77734375" customWidth="1"/>
    <col min="55" max="55" width="19.44140625" customWidth="1"/>
    <col min="56" max="56" width="22.21875" customWidth="1"/>
    <col min="57" max="57" width="33.109375" bestFit="1" customWidth="1"/>
    <col min="58" max="63" width="29.21875" customWidth="1"/>
    <col min="65" max="65" width="17.109375" customWidth="1"/>
  </cols>
  <sheetData>
    <row r="1" spans="1:262" s="1" customFormat="1">
      <c r="A1" s="7" t="s">
        <v>0</v>
      </c>
      <c r="B1" s="7" t="s">
        <v>1</v>
      </c>
      <c r="C1" s="7" t="s">
        <v>2</v>
      </c>
      <c r="D1" s="22" t="s">
        <v>3</v>
      </c>
      <c r="E1" s="23"/>
      <c r="F1" s="23"/>
      <c r="G1" s="24"/>
      <c r="H1" s="7" t="s">
        <v>4</v>
      </c>
      <c r="I1" s="7"/>
      <c r="J1" s="7"/>
      <c r="K1" s="7"/>
      <c r="L1" s="7"/>
      <c r="M1" s="7"/>
      <c r="N1" s="7"/>
      <c r="O1" s="7"/>
      <c r="P1" s="7" t="s">
        <v>5</v>
      </c>
      <c r="Q1" s="7"/>
      <c r="R1" s="7"/>
      <c r="S1" s="7"/>
      <c r="T1" s="7"/>
      <c r="U1" s="7"/>
      <c r="V1" s="7"/>
      <c r="W1" s="7"/>
      <c r="X1" s="7"/>
      <c r="Y1" s="7"/>
      <c r="Z1" s="7" t="s">
        <v>6</v>
      </c>
      <c r="AA1" s="7"/>
      <c r="AB1" s="7"/>
      <c r="AC1" s="7"/>
      <c r="AD1" s="7"/>
      <c r="AE1" s="7"/>
      <c r="AF1" s="7"/>
      <c r="AG1" s="7"/>
      <c r="AH1" s="7"/>
      <c r="AI1" s="7"/>
      <c r="AJ1" s="7"/>
      <c r="AK1" s="25" t="s">
        <v>7</v>
      </c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7"/>
      <c r="AW1" s="25" t="s">
        <v>8</v>
      </c>
      <c r="AX1" s="26"/>
      <c r="AY1" s="26"/>
      <c r="AZ1" s="26"/>
      <c r="BA1" s="26"/>
      <c r="BB1" s="26"/>
      <c r="BC1" s="26"/>
      <c r="BD1" s="26"/>
      <c r="BE1" s="27"/>
      <c r="BF1" s="89"/>
      <c r="BG1" s="89"/>
      <c r="BH1" s="89"/>
      <c r="BI1" s="89"/>
      <c r="BJ1" s="89"/>
      <c r="BK1" s="89"/>
    </row>
    <row r="2" spans="1:262" s="1" customFormat="1">
      <c r="A2" s="7"/>
      <c r="B2" s="7"/>
      <c r="C2" s="7"/>
      <c r="D2" s="28" t="s">
        <v>9</v>
      </c>
      <c r="E2" s="28" t="s">
        <v>10</v>
      </c>
      <c r="F2" s="28" t="s">
        <v>11</v>
      </c>
      <c r="G2" s="28" t="s">
        <v>12</v>
      </c>
      <c r="H2" s="29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7" t="s">
        <v>19</v>
      </c>
      <c r="O2" s="7" t="s">
        <v>20</v>
      </c>
      <c r="P2" s="7" t="s">
        <v>21</v>
      </c>
      <c r="Q2" s="7" t="s">
        <v>22</v>
      </c>
      <c r="R2" s="7" t="s">
        <v>23</v>
      </c>
      <c r="S2" s="7" t="s">
        <v>24</v>
      </c>
      <c r="T2" s="7" t="s">
        <v>25</v>
      </c>
      <c r="U2" s="7" t="s">
        <v>26</v>
      </c>
      <c r="V2" s="7" t="s">
        <v>27</v>
      </c>
      <c r="W2" s="7" t="s">
        <v>28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  <c r="AG2" s="7" t="s">
        <v>38</v>
      </c>
      <c r="AH2" s="7" t="s">
        <v>39</v>
      </c>
      <c r="AI2" s="7" t="s">
        <v>40</v>
      </c>
      <c r="AJ2" s="7" t="s">
        <v>41</v>
      </c>
      <c r="AK2" s="7" t="s">
        <v>42</v>
      </c>
      <c r="AL2" s="7" t="s">
        <v>43</v>
      </c>
      <c r="AM2" s="7" t="s">
        <v>44</v>
      </c>
      <c r="AN2" s="7" t="s">
        <v>45</v>
      </c>
      <c r="AO2" s="7" t="s">
        <v>46</v>
      </c>
      <c r="AP2" s="7" t="s">
        <v>47</v>
      </c>
      <c r="AQ2" s="7" t="s">
        <v>48</v>
      </c>
      <c r="AR2" s="7" t="s">
        <v>49</v>
      </c>
      <c r="AS2" s="7" t="s">
        <v>50</v>
      </c>
      <c r="AT2" s="7" t="s">
        <v>51</v>
      </c>
      <c r="AU2" s="7" t="s">
        <v>52</v>
      </c>
      <c r="AV2" s="7" t="s">
        <v>53</v>
      </c>
      <c r="AW2" s="7" t="s">
        <v>54</v>
      </c>
      <c r="AX2" s="7" t="s">
        <v>55</v>
      </c>
      <c r="AY2" s="7" t="s">
        <v>56</v>
      </c>
      <c r="AZ2" s="7" t="s">
        <v>57</v>
      </c>
      <c r="BA2" s="7" t="s">
        <v>58</v>
      </c>
      <c r="BB2" s="7" t="s">
        <v>59</v>
      </c>
      <c r="BC2" s="7" t="s">
        <v>60</v>
      </c>
      <c r="BD2" s="7" t="s">
        <v>61</v>
      </c>
      <c r="BE2" s="7" t="s">
        <v>62</v>
      </c>
      <c r="BF2" s="88" t="s">
        <v>231</v>
      </c>
      <c r="BG2" s="88" t="s">
        <v>248</v>
      </c>
      <c r="BH2" s="88" t="s">
        <v>254</v>
      </c>
      <c r="BI2" s="88" t="s">
        <v>260</v>
      </c>
      <c r="BJ2" s="88" t="s">
        <v>268</v>
      </c>
      <c r="BK2" s="88" t="s">
        <v>273</v>
      </c>
      <c r="BL2" s="1" t="s">
        <v>63</v>
      </c>
      <c r="BM2" s="1" t="s">
        <v>292</v>
      </c>
      <c r="BN2" s="1" t="s">
        <v>293</v>
      </c>
      <c r="BO2" s="1" t="s">
        <v>294</v>
      </c>
    </row>
    <row r="3" spans="1:262" s="1" customFormat="1" ht="18" customHeight="1">
      <c r="A3" s="7"/>
      <c r="B3" s="7"/>
      <c r="C3" s="7"/>
      <c r="D3" s="5"/>
      <c r="E3" s="5"/>
      <c r="F3" s="5"/>
      <c r="G3" s="5"/>
      <c r="H3" s="7">
        <v>1</v>
      </c>
      <c r="I3" s="7">
        <v>2</v>
      </c>
      <c r="J3" s="7">
        <v>6</v>
      </c>
      <c r="K3" s="7">
        <v>4.5</v>
      </c>
      <c r="L3" s="7">
        <v>2</v>
      </c>
      <c r="M3" s="7">
        <v>2</v>
      </c>
      <c r="N3" s="7">
        <v>4</v>
      </c>
      <c r="O3" s="7">
        <v>1</v>
      </c>
      <c r="P3" s="7">
        <v>2.5</v>
      </c>
      <c r="Q3" s="7">
        <v>1</v>
      </c>
      <c r="R3" s="7">
        <v>3</v>
      </c>
      <c r="S3" s="7">
        <v>5</v>
      </c>
      <c r="T3" s="7">
        <v>2.5</v>
      </c>
      <c r="U3" s="7">
        <v>4</v>
      </c>
      <c r="V3" s="7">
        <v>3</v>
      </c>
      <c r="W3" s="7">
        <v>4</v>
      </c>
      <c r="X3" s="7">
        <v>1</v>
      </c>
      <c r="Y3" s="7">
        <v>2</v>
      </c>
      <c r="Z3" s="7">
        <v>3</v>
      </c>
      <c r="AA3" s="7">
        <v>3</v>
      </c>
      <c r="AB3" s="7">
        <v>2</v>
      </c>
      <c r="AC3" s="7">
        <v>2</v>
      </c>
      <c r="AD3" s="7">
        <v>2</v>
      </c>
      <c r="AE3" s="7">
        <v>2</v>
      </c>
      <c r="AF3" s="7">
        <v>1</v>
      </c>
      <c r="AG3" s="7">
        <v>2.5</v>
      </c>
      <c r="AH3" s="7">
        <v>3</v>
      </c>
      <c r="AI3" s="7">
        <v>2</v>
      </c>
      <c r="AJ3" s="7">
        <v>1</v>
      </c>
      <c r="AK3" s="7">
        <v>4</v>
      </c>
      <c r="AL3" s="7">
        <v>2</v>
      </c>
      <c r="AM3" s="7">
        <v>1.5</v>
      </c>
      <c r="AN3" s="7">
        <v>3</v>
      </c>
      <c r="AO3" s="7">
        <v>3</v>
      </c>
      <c r="AP3" s="7">
        <v>1.5</v>
      </c>
      <c r="AQ3" s="7">
        <v>3</v>
      </c>
      <c r="AR3" s="7">
        <v>2</v>
      </c>
      <c r="AS3" s="7">
        <v>2</v>
      </c>
      <c r="AT3" s="7">
        <v>2</v>
      </c>
      <c r="AU3" s="7">
        <v>1</v>
      </c>
      <c r="AV3" s="7">
        <v>2</v>
      </c>
      <c r="AW3" s="7">
        <v>1</v>
      </c>
      <c r="AX3" s="7">
        <v>4</v>
      </c>
      <c r="AY3" s="7">
        <v>2</v>
      </c>
      <c r="AZ3" s="7">
        <v>2</v>
      </c>
      <c r="BA3" s="7">
        <v>2</v>
      </c>
      <c r="BB3" s="7">
        <v>1.5</v>
      </c>
      <c r="BC3" s="7">
        <v>3</v>
      </c>
      <c r="BD3" s="7">
        <v>1.5</v>
      </c>
      <c r="BE3" s="7">
        <v>2</v>
      </c>
      <c r="BF3" s="88" t="s">
        <v>230</v>
      </c>
      <c r="BG3" s="88" t="s">
        <v>249</v>
      </c>
      <c r="BH3" s="88" t="s">
        <v>255</v>
      </c>
      <c r="BI3" s="88" t="s">
        <v>261</v>
      </c>
      <c r="BJ3" s="88" t="s">
        <v>269</v>
      </c>
      <c r="BK3" s="88" t="s">
        <v>230</v>
      </c>
      <c r="BL3" s="7">
        <v>130</v>
      </c>
    </row>
    <row r="4" spans="1:262" s="30" customFormat="1" ht="17.399999999999999">
      <c r="A4" s="7">
        <v>1</v>
      </c>
      <c r="B4" s="11" t="s">
        <v>65</v>
      </c>
      <c r="C4" s="11" t="s">
        <v>66</v>
      </c>
      <c r="D4" s="1" t="s">
        <v>67</v>
      </c>
      <c r="E4" s="1" t="s">
        <v>67</v>
      </c>
      <c r="F4" s="1" t="s">
        <v>68</v>
      </c>
      <c r="G4" s="1" t="s">
        <v>68</v>
      </c>
      <c r="H4" s="31">
        <v>68</v>
      </c>
      <c r="I4" s="31">
        <v>88</v>
      </c>
      <c r="J4" s="32">
        <v>60</v>
      </c>
      <c r="K4" s="33">
        <v>60</v>
      </c>
      <c r="L4" s="7">
        <v>90</v>
      </c>
      <c r="M4" s="33">
        <v>60</v>
      </c>
      <c r="N4" s="1">
        <f>N30*1.1</f>
        <v>88</v>
      </c>
      <c r="O4" s="7">
        <v>80</v>
      </c>
      <c r="P4" s="31">
        <v>79</v>
      </c>
      <c r="Q4" s="31">
        <v>86</v>
      </c>
      <c r="R4" s="31">
        <v>63</v>
      </c>
      <c r="S4" s="31">
        <v>61</v>
      </c>
      <c r="T4" s="31">
        <v>78</v>
      </c>
      <c r="U4" s="31">
        <v>69</v>
      </c>
      <c r="V4" s="31">
        <v>78</v>
      </c>
      <c r="W4" s="1">
        <f>W30*1.1</f>
        <v>93.500000000000014</v>
      </c>
      <c r="X4" s="7">
        <v>85</v>
      </c>
      <c r="Y4" s="7">
        <v>89</v>
      </c>
      <c r="Z4" s="7">
        <v>22</v>
      </c>
      <c r="AA4" s="7">
        <v>61</v>
      </c>
      <c r="AB4" s="7">
        <v>70</v>
      </c>
      <c r="AC4" s="7">
        <v>82</v>
      </c>
      <c r="AD4" s="7">
        <v>81</v>
      </c>
      <c r="AE4" s="1">
        <f>AE30*1.1</f>
        <v>93.500000000000014</v>
      </c>
      <c r="AF4" s="7">
        <v>92</v>
      </c>
      <c r="AG4" s="7">
        <v>78</v>
      </c>
      <c r="AH4" s="7">
        <v>47</v>
      </c>
      <c r="AI4" s="7">
        <v>76</v>
      </c>
      <c r="AJ4" s="7">
        <v>83</v>
      </c>
      <c r="AK4" s="7">
        <v>14</v>
      </c>
      <c r="AL4" s="7">
        <v>76</v>
      </c>
      <c r="AM4" s="33">
        <v>60</v>
      </c>
      <c r="AN4" s="33">
        <v>60</v>
      </c>
      <c r="AO4" s="7">
        <v>60</v>
      </c>
      <c r="AP4" s="7">
        <v>75</v>
      </c>
      <c r="AQ4" s="7">
        <v>26</v>
      </c>
      <c r="AR4" s="7">
        <v>82</v>
      </c>
      <c r="AS4" s="7">
        <v>89</v>
      </c>
      <c r="AT4" s="1">
        <f>AT30*1.1</f>
        <v>99.000000000000014</v>
      </c>
      <c r="AU4" s="7">
        <v>86</v>
      </c>
      <c r="AV4" s="7">
        <v>61</v>
      </c>
      <c r="AW4" s="7">
        <v>60</v>
      </c>
      <c r="AX4" s="7">
        <v>14</v>
      </c>
      <c r="AY4" s="7">
        <v>67</v>
      </c>
      <c r="AZ4" s="7">
        <v>43</v>
      </c>
      <c r="BA4" s="7">
        <v>60</v>
      </c>
      <c r="BB4" s="7">
        <v>75</v>
      </c>
      <c r="BC4" s="7">
        <v>61</v>
      </c>
      <c r="BD4" s="7">
        <v>69</v>
      </c>
      <c r="BE4" s="7">
        <v>60</v>
      </c>
      <c r="BF4" s="88" t="s">
        <v>232</v>
      </c>
      <c r="BG4" s="88" t="s">
        <v>250</v>
      </c>
      <c r="BH4" s="88" t="s">
        <v>256</v>
      </c>
      <c r="BI4" s="88" t="s">
        <v>247</v>
      </c>
      <c r="BJ4" s="88" t="s">
        <v>243</v>
      </c>
      <c r="BK4" s="88" t="s">
        <v>232</v>
      </c>
      <c r="BM4" s="212">
        <f>COUNTIF(H4:BK4,"&gt;=80")</f>
        <v>17</v>
      </c>
      <c r="BN4" s="30">
        <f>COUNTIF(H4:BK4,"&gt;=0")</f>
        <v>50</v>
      </c>
      <c r="BO4" s="213">
        <f>BM4/BN4</f>
        <v>0.34</v>
      </c>
    </row>
    <row r="5" spans="1:262" s="1" customFormat="1" ht="17.399999999999999">
      <c r="A5" s="7">
        <v>2</v>
      </c>
      <c r="B5" s="11" t="s">
        <v>69</v>
      </c>
      <c r="C5" s="11" t="s">
        <v>70</v>
      </c>
      <c r="D5" s="1" t="s">
        <v>68</v>
      </c>
      <c r="E5" s="1" t="s">
        <v>68</v>
      </c>
      <c r="F5" s="1" t="s">
        <v>68</v>
      </c>
      <c r="G5" s="1" t="s">
        <v>68</v>
      </c>
      <c r="H5" s="34">
        <v>85</v>
      </c>
      <c r="I5" s="34">
        <v>91</v>
      </c>
      <c r="J5" s="35">
        <v>95</v>
      </c>
      <c r="K5" s="36">
        <v>90</v>
      </c>
      <c r="L5" s="36">
        <v>82</v>
      </c>
      <c r="M5" s="36">
        <v>76</v>
      </c>
      <c r="N5" s="1">
        <f>N31*1.1</f>
        <v>82.5</v>
      </c>
      <c r="O5" s="37">
        <v>78</v>
      </c>
      <c r="P5" s="34">
        <v>95</v>
      </c>
      <c r="Q5" s="34">
        <v>94</v>
      </c>
      <c r="R5" s="34">
        <v>81</v>
      </c>
      <c r="S5" s="34">
        <v>94</v>
      </c>
      <c r="T5" s="34">
        <v>87</v>
      </c>
      <c r="U5" s="34">
        <v>87</v>
      </c>
      <c r="V5" s="34">
        <v>88</v>
      </c>
      <c r="W5" s="1">
        <f>W31*1.1</f>
        <v>89.100000000000009</v>
      </c>
      <c r="X5" s="37">
        <v>93</v>
      </c>
      <c r="Y5" s="37">
        <v>88</v>
      </c>
      <c r="Z5" s="37">
        <v>81</v>
      </c>
      <c r="AA5" s="37">
        <v>93</v>
      </c>
      <c r="AB5" s="37">
        <v>78</v>
      </c>
      <c r="AC5" s="37">
        <v>67</v>
      </c>
      <c r="AD5" s="37">
        <v>80</v>
      </c>
      <c r="AE5" s="1">
        <f>AE31*1.1</f>
        <v>84.7</v>
      </c>
      <c r="AF5" s="37">
        <v>86</v>
      </c>
      <c r="AG5" s="37">
        <v>80</v>
      </c>
      <c r="AH5" s="37">
        <v>82</v>
      </c>
      <c r="AI5" s="37">
        <v>90</v>
      </c>
      <c r="AJ5" s="37">
        <v>95</v>
      </c>
      <c r="AK5" s="37">
        <v>82</v>
      </c>
      <c r="AL5" s="37">
        <v>88</v>
      </c>
      <c r="AM5" s="36">
        <v>82</v>
      </c>
      <c r="AN5" s="36">
        <v>78</v>
      </c>
      <c r="AO5" s="37">
        <v>72</v>
      </c>
      <c r="AP5" s="37">
        <v>83</v>
      </c>
      <c r="AQ5" s="37">
        <v>81</v>
      </c>
      <c r="AR5" s="37">
        <v>86</v>
      </c>
      <c r="AS5" s="37">
        <v>90</v>
      </c>
      <c r="AT5" s="1">
        <f>AT31*1.1</f>
        <v>91.300000000000011</v>
      </c>
      <c r="AU5" s="36">
        <v>87</v>
      </c>
      <c r="AV5" s="36">
        <v>83</v>
      </c>
      <c r="AW5" s="37">
        <v>83</v>
      </c>
      <c r="AX5" s="37">
        <v>88</v>
      </c>
      <c r="AY5" s="37">
        <v>86</v>
      </c>
      <c r="AZ5" s="37">
        <v>96</v>
      </c>
      <c r="BA5" s="37">
        <v>92</v>
      </c>
      <c r="BB5" s="37">
        <v>90</v>
      </c>
      <c r="BC5" s="37">
        <v>91</v>
      </c>
      <c r="BD5" s="37">
        <v>90</v>
      </c>
      <c r="BE5" s="37">
        <v>80</v>
      </c>
      <c r="BF5" s="37" t="s">
        <v>233</v>
      </c>
      <c r="BG5" s="37" t="s">
        <v>237</v>
      </c>
      <c r="BH5" s="37" t="s">
        <v>237</v>
      </c>
      <c r="BI5" s="37" t="s">
        <v>236</v>
      </c>
      <c r="BJ5" s="37" t="s">
        <v>244</v>
      </c>
      <c r="BK5" s="37" t="s">
        <v>274</v>
      </c>
      <c r="BM5" s="212">
        <f t="shared" ref="BM5:BM28" si="0">COUNTIF(H5:BK5,"&gt;=80")</f>
        <v>44</v>
      </c>
      <c r="BN5" s="30">
        <f t="shared" ref="BN5:BN28" si="1">COUNTIF(H5:BK5,"&gt;=0")</f>
        <v>50</v>
      </c>
      <c r="BO5" s="213">
        <f t="shared" ref="BO5:BO28" si="2">BM5/BN5</f>
        <v>0.88</v>
      </c>
    </row>
    <row r="6" spans="1:262" s="1" customFormat="1" ht="16.95" customHeight="1">
      <c r="A6" s="7">
        <v>3</v>
      </c>
      <c r="B6" s="39" t="s">
        <v>71</v>
      </c>
      <c r="C6" s="11" t="s">
        <v>72</v>
      </c>
      <c r="D6" s="1" t="s">
        <v>68</v>
      </c>
      <c r="E6" s="1" t="s">
        <v>68</v>
      </c>
      <c r="F6" s="1" t="s">
        <v>68</v>
      </c>
      <c r="G6" s="1" t="s">
        <v>68</v>
      </c>
      <c r="H6" s="34">
        <v>88</v>
      </c>
      <c r="I6" s="35">
        <v>92</v>
      </c>
      <c r="J6" s="35">
        <v>78</v>
      </c>
      <c r="K6" s="36">
        <v>91</v>
      </c>
      <c r="L6" s="36">
        <v>88</v>
      </c>
      <c r="M6" s="36">
        <v>81</v>
      </c>
      <c r="N6" s="1">
        <f>N32*1.15</f>
        <v>110.39999999999999</v>
      </c>
      <c r="O6" s="36">
        <v>81</v>
      </c>
      <c r="P6" s="35">
        <v>96</v>
      </c>
      <c r="Q6" s="35">
        <v>94</v>
      </c>
      <c r="R6" s="35">
        <v>86</v>
      </c>
      <c r="S6" s="35">
        <v>90</v>
      </c>
      <c r="T6" s="34">
        <v>96</v>
      </c>
      <c r="U6" s="34">
        <v>94</v>
      </c>
      <c r="V6" s="34">
        <v>86</v>
      </c>
      <c r="W6" s="1">
        <f>W32*1.15</f>
        <v>106.94999999999999</v>
      </c>
      <c r="X6" s="37">
        <v>98</v>
      </c>
      <c r="Y6" s="37">
        <v>90</v>
      </c>
      <c r="Z6" s="37">
        <v>81</v>
      </c>
      <c r="AA6" s="37">
        <v>85</v>
      </c>
      <c r="AB6" s="37">
        <v>88</v>
      </c>
      <c r="AC6" s="37">
        <v>82</v>
      </c>
      <c r="AD6" s="37">
        <v>80</v>
      </c>
      <c r="AE6" s="1">
        <f>AE32*1.15</f>
        <v>106.94999999999999</v>
      </c>
      <c r="AF6" s="37">
        <v>97</v>
      </c>
      <c r="AG6" s="37">
        <v>84</v>
      </c>
      <c r="AH6" s="37">
        <v>94</v>
      </c>
      <c r="AI6" s="37">
        <v>91</v>
      </c>
      <c r="AJ6" s="37">
        <v>92</v>
      </c>
      <c r="AK6" s="37">
        <v>83</v>
      </c>
      <c r="AL6" s="37">
        <v>92</v>
      </c>
      <c r="AM6" s="36">
        <v>90</v>
      </c>
      <c r="AN6" s="36">
        <v>90</v>
      </c>
      <c r="AO6" s="37">
        <v>78</v>
      </c>
      <c r="AP6" s="37">
        <v>89</v>
      </c>
      <c r="AQ6" s="37">
        <v>96</v>
      </c>
      <c r="AR6" s="37">
        <v>91</v>
      </c>
      <c r="AS6" s="37">
        <v>92</v>
      </c>
      <c r="AT6" s="1">
        <f>AT32*1.15</f>
        <v>103.49999999999999</v>
      </c>
      <c r="AU6" s="36">
        <v>93</v>
      </c>
      <c r="AV6" s="36">
        <v>93</v>
      </c>
      <c r="AW6" s="37">
        <v>92</v>
      </c>
      <c r="AX6" s="37">
        <v>97</v>
      </c>
      <c r="AY6" s="37">
        <v>95</v>
      </c>
      <c r="AZ6" s="37">
        <v>98</v>
      </c>
      <c r="BA6" s="37">
        <v>98</v>
      </c>
      <c r="BB6" s="37">
        <v>90</v>
      </c>
      <c r="BC6" s="37">
        <v>99</v>
      </c>
      <c r="BD6" s="37">
        <v>93</v>
      </c>
      <c r="BE6" s="37">
        <v>89</v>
      </c>
      <c r="BF6" s="37" t="s">
        <v>234</v>
      </c>
      <c r="BG6" s="37" t="s">
        <v>238</v>
      </c>
      <c r="BH6" s="37" t="s">
        <v>237</v>
      </c>
      <c r="BI6" s="37" t="s">
        <v>234</v>
      </c>
      <c r="BJ6" s="37" t="s">
        <v>270</v>
      </c>
      <c r="BK6" s="37" t="s">
        <v>251</v>
      </c>
      <c r="BM6" s="212">
        <f t="shared" si="0"/>
        <v>48</v>
      </c>
      <c r="BN6" s="30">
        <f t="shared" si="1"/>
        <v>50</v>
      </c>
      <c r="BO6" s="213">
        <f t="shared" si="2"/>
        <v>0.96</v>
      </c>
    </row>
    <row r="7" spans="1:262" s="1" customFormat="1" ht="17.399999999999999">
      <c r="A7" s="7">
        <v>4</v>
      </c>
      <c r="B7" s="11" t="s">
        <v>73</v>
      </c>
      <c r="C7" s="11" t="s">
        <v>74</v>
      </c>
      <c r="D7" s="1" t="s">
        <v>68</v>
      </c>
      <c r="E7" s="1" t="s">
        <v>68</v>
      </c>
      <c r="F7" s="1" t="s">
        <v>68</v>
      </c>
      <c r="G7" s="1" t="s">
        <v>68</v>
      </c>
      <c r="H7" s="37">
        <v>79</v>
      </c>
      <c r="I7" s="36">
        <v>91</v>
      </c>
      <c r="J7" s="36">
        <v>77</v>
      </c>
      <c r="K7" s="36">
        <v>88</v>
      </c>
      <c r="L7" s="36">
        <v>91</v>
      </c>
      <c r="M7" s="36">
        <v>77</v>
      </c>
      <c r="N7" s="1">
        <f>N33*1.1</f>
        <v>89.100000000000009</v>
      </c>
      <c r="O7" s="36">
        <v>72</v>
      </c>
      <c r="P7" s="35">
        <v>88</v>
      </c>
      <c r="Q7" s="35">
        <v>92</v>
      </c>
      <c r="R7" s="35">
        <v>81</v>
      </c>
      <c r="S7" s="35">
        <v>94</v>
      </c>
      <c r="T7" s="35">
        <v>88</v>
      </c>
      <c r="U7" s="35">
        <v>86</v>
      </c>
      <c r="V7" s="35">
        <v>89</v>
      </c>
      <c r="W7" s="1">
        <f>W33*1.1</f>
        <v>89.100000000000009</v>
      </c>
      <c r="X7" s="37">
        <v>87</v>
      </c>
      <c r="Y7" s="37">
        <v>90</v>
      </c>
      <c r="Z7" s="37">
        <v>67</v>
      </c>
      <c r="AA7" s="37">
        <v>91</v>
      </c>
      <c r="AB7" s="37">
        <v>84</v>
      </c>
      <c r="AC7" s="37">
        <v>82</v>
      </c>
      <c r="AD7" s="37">
        <v>80</v>
      </c>
      <c r="AE7" s="1">
        <f>AE33*1.1</f>
        <v>84.7</v>
      </c>
      <c r="AF7" s="37">
        <v>80</v>
      </c>
      <c r="AG7" s="37">
        <v>83</v>
      </c>
      <c r="AH7" s="37">
        <v>83</v>
      </c>
      <c r="AI7" s="37">
        <v>87</v>
      </c>
      <c r="AJ7" s="37">
        <v>92</v>
      </c>
      <c r="AK7" s="37">
        <v>73</v>
      </c>
      <c r="AL7" s="37">
        <v>88</v>
      </c>
      <c r="AM7" s="36">
        <v>83</v>
      </c>
      <c r="AN7" s="36">
        <v>83</v>
      </c>
      <c r="AO7" s="37">
        <v>76</v>
      </c>
      <c r="AP7" s="37">
        <v>87</v>
      </c>
      <c r="AQ7" s="37">
        <v>86</v>
      </c>
      <c r="AR7" s="37">
        <v>87</v>
      </c>
      <c r="AS7" s="37">
        <v>93</v>
      </c>
      <c r="AT7" s="1">
        <f>AT33*1.1</f>
        <v>82.5</v>
      </c>
      <c r="AU7" s="36">
        <v>82</v>
      </c>
      <c r="AV7" s="36">
        <v>81</v>
      </c>
      <c r="AW7" s="36">
        <v>88</v>
      </c>
      <c r="AX7" s="36">
        <v>93</v>
      </c>
      <c r="AY7" s="36">
        <v>87</v>
      </c>
      <c r="AZ7" s="36">
        <v>90</v>
      </c>
      <c r="BA7" s="36">
        <v>90</v>
      </c>
      <c r="BB7" s="36">
        <v>90</v>
      </c>
      <c r="BC7" s="36">
        <v>92</v>
      </c>
      <c r="BD7" s="36">
        <v>88</v>
      </c>
      <c r="BE7" s="36">
        <v>87</v>
      </c>
      <c r="BF7" s="37" t="s">
        <v>234</v>
      </c>
      <c r="BG7" s="37" t="s">
        <v>251</v>
      </c>
      <c r="BH7" s="37" t="s">
        <v>251</v>
      </c>
      <c r="BI7" s="37" t="s">
        <v>241</v>
      </c>
      <c r="BJ7" s="37" t="s">
        <v>251</v>
      </c>
      <c r="BK7" s="37" t="s">
        <v>244</v>
      </c>
      <c r="BM7" s="212">
        <f t="shared" si="0"/>
        <v>43</v>
      </c>
      <c r="BN7" s="30">
        <f t="shared" si="1"/>
        <v>50</v>
      </c>
      <c r="BO7" s="213">
        <f t="shared" si="2"/>
        <v>0.86</v>
      </c>
    </row>
    <row r="8" spans="1:262" s="1" customFormat="1" ht="17.399999999999999">
      <c r="A8" s="7">
        <v>5</v>
      </c>
      <c r="B8" s="40" t="s">
        <v>75</v>
      </c>
      <c r="C8" s="11" t="s">
        <v>76</v>
      </c>
      <c r="D8" s="1" t="s">
        <v>68</v>
      </c>
      <c r="E8" s="1" t="s">
        <v>68</v>
      </c>
      <c r="F8" s="1" t="s">
        <v>68</v>
      </c>
      <c r="G8" s="1" t="s">
        <v>68</v>
      </c>
      <c r="H8" s="34">
        <v>81</v>
      </c>
      <c r="I8" s="35">
        <v>88</v>
      </c>
      <c r="J8" s="35">
        <v>98</v>
      </c>
      <c r="K8" s="36">
        <v>93</v>
      </c>
      <c r="L8" s="36">
        <v>90</v>
      </c>
      <c r="M8" s="36">
        <v>80</v>
      </c>
      <c r="N8" s="1">
        <f>N34*1.2</f>
        <v>102</v>
      </c>
      <c r="O8" s="37">
        <v>83</v>
      </c>
      <c r="P8" s="34">
        <v>96</v>
      </c>
      <c r="Q8" s="34">
        <v>84</v>
      </c>
      <c r="R8" s="35">
        <v>84</v>
      </c>
      <c r="S8" s="35">
        <v>100</v>
      </c>
      <c r="T8" s="34">
        <v>94</v>
      </c>
      <c r="U8" s="34">
        <v>94</v>
      </c>
      <c r="V8" s="34">
        <v>96</v>
      </c>
      <c r="W8" s="1">
        <f>W34*1.2</f>
        <v>100.8</v>
      </c>
      <c r="X8" s="37">
        <v>90</v>
      </c>
      <c r="Y8" s="37">
        <v>90</v>
      </c>
      <c r="Z8" s="37">
        <v>95</v>
      </c>
      <c r="AA8" s="37">
        <v>99</v>
      </c>
      <c r="AB8" s="37">
        <v>92</v>
      </c>
      <c r="AC8" s="37">
        <v>87</v>
      </c>
      <c r="AD8" s="37">
        <v>89</v>
      </c>
      <c r="AE8" s="1">
        <f>AE34*1.2</f>
        <v>102</v>
      </c>
      <c r="AF8" s="37">
        <v>81</v>
      </c>
      <c r="AG8" s="37">
        <v>92</v>
      </c>
      <c r="AH8" s="37">
        <v>98</v>
      </c>
      <c r="AI8" s="37">
        <v>91</v>
      </c>
      <c r="AJ8" s="37">
        <v>91</v>
      </c>
      <c r="AK8" s="37">
        <v>87</v>
      </c>
      <c r="AL8" s="37">
        <v>91</v>
      </c>
      <c r="AM8" s="36">
        <v>94</v>
      </c>
      <c r="AN8" s="36">
        <v>96</v>
      </c>
      <c r="AO8" s="37">
        <v>90</v>
      </c>
      <c r="AP8" s="37">
        <v>89</v>
      </c>
      <c r="AQ8" s="37">
        <v>96</v>
      </c>
      <c r="AR8" s="37">
        <v>89</v>
      </c>
      <c r="AS8" s="37">
        <v>93</v>
      </c>
      <c r="AT8" s="1">
        <f>AT34*1.15</f>
        <v>93.149999999999991</v>
      </c>
      <c r="AU8" s="36">
        <v>89</v>
      </c>
      <c r="AV8" s="36">
        <v>91</v>
      </c>
      <c r="AW8" s="36">
        <v>86</v>
      </c>
      <c r="AX8" s="36">
        <v>95</v>
      </c>
      <c r="AY8" s="36">
        <v>94</v>
      </c>
      <c r="AZ8" s="36">
        <v>97</v>
      </c>
      <c r="BA8" s="36">
        <v>97</v>
      </c>
      <c r="BB8" s="36">
        <v>90</v>
      </c>
      <c r="BC8" s="36">
        <v>99</v>
      </c>
      <c r="BD8" s="36">
        <v>89</v>
      </c>
      <c r="BE8" s="36">
        <v>95</v>
      </c>
      <c r="BF8" s="37" t="s">
        <v>233</v>
      </c>
      <c r="BG8" s="37" t="s">
        <v>234</v>
      </c>
      <c r="BH8" s="37" t="s">
        <v>235</v>
      </c>
      <c r="BI8" s="37" t="s">
        <v>262</v>
      </c>
      <c r="BJ8" s="37" t="s">
        <v>262</v>
      </c>
      <c r="BK8" s="37" t="s">
        <v>244</v>
      </c>
      <c r="BM8" s="212">
        <f t="shared" si="0"/>
        <v>50</v>
      </c>
      <c r="BN8" s="30">
        <f t="shared" si="1"/>
        <v>50</v>
      </c>
      <c r="BO8" s="213">
        <f t="shared" si="2"/>
        <v>1</v>
      </c>
    </row>
    <row r="9" spans="1:262" s="1" customFormat="1" ht="17.399999999999999">
      <c r="A9" s="7">
        <v>6</v>
      </c>
      <c r="B9" s="41" t="s">
        <v>77</v>
      </c>
      <c r="C9" s="41" t="s">
        <v>78</v>
      </c>
      <c r="D9" s="42" t="s">
        <v>67</v>
      </c>
      <c r="E9" s="42" t="s">
        <v>68</v>
      </c>
      <c r="F9" s="42" t="s">
        <v>67</v>
      </c>
      <c r="G9" s="42" t="s">
        <v>68</v>
      </c>
      <c r="H9" s="34">
        <v>77</v>
      </c>
      <c r="I9" s="34">
        <v>87</v>
      </c>
      <c r="J9" s="34">
        <v>69</v>
      </c>
      <c r="K9" s="37">
        <v>66</v>
      </c>
      <c r="L9" s="37">
        <v>80</v>
      </c>
      <c r="M9" s="37">
        <v>73</v>
      </c>
      <c r="N9" s="1">
        <f>N35*1.1</f>
        <v>66</v>
      </c>
      <c r="O9" s="37">
        <v>77</v>
      </c>
      <c r="P9" s="34">
        <v>68</v>
      </c>
      <c r="Q9" s="34">
        <v>71</v>
      </c>
      <c r="R9" s="43">
        <v>60</v>
      </c>
      <c r="S9" s="33">
        <v>60</v>
      </c>
      <c r="T9" s="34">
        <v>78</v>
      </c>
      <c r="U9" s="34">
        <v>69</v>
      </c>
      <c r="V9" s="44">
        <v>60</v>
      </c>
      <c r="W9" s="1">
        <f>W35*1.1</f>
        <v>81.400000000000006</v>
      </c>
      <c r="X9" s="37">
        <v>81</v>
      </c>
      <c r="Y9" s="37">
        <v>92</v>
      </c>
      <c r="Z9" s="37">
        <v>61</v>
      </c>
      <c r="AA9" s="37">
        <v>61</v>
      </c>
      <c r="AB9" s="37">
        <v>64</v>
      </c>
      <c r="AC9" s="37">
        <v>70</v>
      </c>
      <c r="AD9" s="37">
        <v>72</v>
      </c>
      <c r="AE9" s="1">
        <f>AE35*1.1</f>
        <v>80.300000000000011</v>
      </c>
      <c r="AF9" s="37">
        <v>86</v>
      </c>
      <c r="AG9" s="37">
        <v>76</v>
      </c>
      <c r="AH9" s="37">
        <v>71</v>
      </c>
      <c r="AI9" s="37">
        <v>80</v>
      </c>
      <c r="AJ9" s="37">
        <v>90</v>
      </c>
      <c r="AK9" s="182">
        <v>63</v>
      </c>
      <c r="AL9" s="37">
        <v>73</v>
      </c>
      <c r="AM9" s="33">
        <v>60</v>
      </c>
      <c r="AN9" s="7">
        <v>61</v>
      </c>
      <c r="AO9" s="37">
        <v>69</v>
      </c>
      <c r="AP9" s="37">
        <v>86</v>
      </c>
      <c r="AQ9" s="37">
        <v>66</v>
      </c>
      <c r="AR9" s="37">
        <v>85</v>
      </c>
      <c r="AS9" s="37">
        <v>87</v>
      </c>
      <c r="AT9" s="1">
        <f>AT35*1.1</f>
        <v>77</v>
      </c>
      <c r="AU9" s="7">
        <v>83</v>
      </c>
      <c r="AV9" s="7">
        <v>82</v>
      </c>
      <c r="AW9" s="7">
        <v>74</v>
      </c>
      <c r="AX9" s="7">
        <v>70</v>
      </c>
      <c r="AY9" s="7">
        <v>74</v>
      </c>
      <c r="AZ9" s="7">
        <v>82</v>
      </c>
      <c r="BA9" s="7">
        <v>75</v>
      </c>
      <c r="BB9" s="7">
        <v>85</v>
      </c>
      <c r="BC9" s="7">
        <v>86</v>
      </c>
      <c r="BD9" s="7">
        <v>85</v>
      </c>
      <c r="BE9" s="7">
        <v>70</v>
      </c>
      <c r="BF9" s="88" t="s">
        <v>235</v>
      </c>
      <c r="BG9" s="88" t="s">
        <v>244</v>
      </c>
      <c r="BH9" s="88" t="s">
        <v>257</v>
      </c>
      <c r="BI9" s="88" t="s">
        <v>246</v>
      </c>
      <c r="BJ9" s="88" t="s">
        <v>258</v>
      </c>
      <c r="BK9" s="88" t="s">
        <v>275</v>
      </c>
      <c r="BM9" s="212">
        <f t="shared" si="0"/>
        <v>18</v>
      </c>
      <c r="BN9" s="30">
        <f t="shared" si="1"/>
        <v>50</v>
      </c>
      <c r="BO9" s="213">
        <f t="shared" si="2"/>
        <v>0.36</v>
      </c>
    </row>
    <row r="10" spans="1:262" s="1" customFormat="1" ht="17.399999999999999">
      <c r="A10" s="7">
        <v>7</v>
      </c>
      <c r="B10" s="39" t="s">
        <v>79</v>
      </c>
      <c r="C10" s="11" t="s">
        <v>80</v>
      </c>
      <c r="D10" s="1" t="s">
        <v>68</v>
      </c>
      <c r="E10" s="1" t="s">
        <v>68</v>
      </c>
      <c r="F10" s="1" t="s">
        <v>68</v>
      </c>
      <c r="G10" s="1" t="s">
        <v>68</v>
      </c>
      <c r="H10" s="34">
        <v>82</v>
      </c>
      <c r="I10" s="34">
        <v>90</v>
      </c>
      <c r="J10" s="34">
        <v>87</v>
      </c>
      <c r="K10" s="37">
        <v>91</v>
      </c>
      <c r="L10" s="37">
        <v>84</v>
      </c>
      <c r="M10" s="37">
        <v>72</v>
      </c>
      <c r="N10" s="1">
        <f>N36*1.15</f>
        <v>103.49999999999999</v>
      </c>
      <c r="O10" s="37">
        <v>77</v>
      </c>
      <c r="P10" s="34">
        <v>90</v>
      </c>
      <c r="Q10" s="34">
        <v>73</v>
      </c>
      <c r="R10" s="35">
        <v>86</v>
      </c>
      <c r="S10" s="35">
        <v>87</v>
      </c>
      <c r="T10" s="35">
        <v>87</v>
      </c>
      <c r="U10" s="35">
        <v>90</v>
      </c>
      <c r="V10" s="35">
        <v>88</v>
      </c>
      <c r="W10" s="1">
        <f>W36*1.15</f>
        <v>97.749999999999986</v>
      </c>
      <c r="X10" s="36">
        <v>86</v>
      </c>
      <c r="Y10" s="36">
        <v>88</v>
      </c>
      <c r="Z10" s="36">
        <v>60</v>
      </c>
      <c r="AA10" s="36">
        <v>86</v>
      </c>
      <c r="AB10" s="36">
        <v>71</v>
      </c>
      <c r="AC10" s="36">
        <v>78</v>
      </c>
      <c r="AD10" s="36">
        <v>85</v>
      </c>
      <c r="AE10" s="1">
        <f>AE36*1.15</f>
        <v>100.05</v>
      </c>
      <c r="AF10" s="36">
        <v>89</v>
      </c>
      <c r="AG10" s="36">
        <v>80</v>
      </c>
      <c r="AH10" s="36">
        <v>73</v>
      </c>
      <c r="AI10" s="36">
        <v>84</v>
      </c>
      <c r="AJ10" s="36">
        <v>90</v>
      </c>
      <c r="AK10" s="36">
        <v>70</v>
      </c>
      <c r="AL10" s="36">
        <v>74</v>
      </c>
      <c r="AM10" s="36">
        <v>77</v>
      </c>
      <c r="AN10" s="36">
        <v>66</v>
      </c>
      <c r="AO10" s="36">
        <v>79</v>
      </c>
      <c r="AP10" s="36">
        <v>83</v>
      </c>
      <c r="AQ10" s="36">
        <v>85</v>
      </c>
      <c r="AR10" s="36">
        <v>88</v>
      </c>
      <c r="AS10" s="36">
        <v>89</v>
      </c>
      <c r="AT10" s="1">
        <f>AT36*1.15</f>
        <v>85.1</v>
      </c>
      <c r="AU10" s="36">
        <v>90</v>
      </c>
      <c r="AV10" s="36">
        <v>90</v>
      </c>
      <c r="AW10" s="36">
        <v>76</v>
      </c>
      <c r="AX10" s="36">
        <v>79</v>
      </c>
      <c r="AY10" s="36">
        <v>82</v>
      </c>
      <c r="AZ10" s="36">
        <v>81</v>
      </c>
      <c r="BA10" s="36">
        <v>98</v>
      </c>
      <c r="BB10" s="36">
        <v>87</v>
      </c>
      <c r="BC10" s="36">
        <v>83</v>
      </c>
      <c r="BD10" s="36">
        <v>76</v>
      </c>
      <c r="BE10" s="36">
        <v>76</v>
      </c>
      <c r="BF10" s="37" t="s">
        <v>236</v>
      </c>
      <c r="BG10" s="37" t="s">
        <v>236</v>
      </c>
      <c r="BH10" s="37" t="s">
        <v>250</v>
      </c>
      <c r="BI10" s="37" t="s">
        <v>242</v>
      </c>
      <c r="BJ10" s="37" t="s">
        <v>259</v>
      </c>
      <c r="BK10" s="37" t="s">
        <v>256</v>
      </c>
      <c r="BM10" s="212">
        <f t="shared" si="0"/>
        <v>34</v>
      </c>
      <c r="BN10" s="30">
        <f t="shared" si="1"/>
        <v>50</v>
      </c>
      <c r="BO10" s="213">
        <f t="shared" si="2"/>
        <v>0.68</v>
      </c>
    </row>
    <row r="11" spans="1:262" s="1" customFormat="1" ht="17.399999999999999">
      <c r="A11" s="7">
        <v>8</v>
      </c>
      <c r="B11" s="11" t="s">
        <v>81</v>
      </c>
      <c r="C11" s="13" t="s">
        <v>82</v>
      </c>
      <c r="D11" s="1" t="s">
        <v>68</v>
      </c>
      <c r="E11" s="1" t="s">
        <v>68</v>
      </c>
      <c r="F11" s="1" t="s">
        <v>68</v>
      </c>
      <c r="G11" s="1" t="s">
        <v>68</v>
      </c>
      <c r="H11" s="34">
        <v>84</v>
      </c>
      <c r="I11" s="35">
        <v>95</v>
      </c>
      <c r="J11" s="35">
        <v>82</v>
      </c>
      <c r="K11" s="36">
        <v>78</v>
      </c>
      <c r="L11" s="36">
        <v>82</v>
      </c>
      <c r="M11" s="36">
        <v>88</v>
      </c>
      <c r="N11" s="1">
        <f>N37*1.1</f>
        <v>92.4</v>
      </c>
      <c r="O11" s="37">
        <v>89</v>
      </c>
      <c r="P11" s="34">
        <v>91</v>
      </c>
      <c r="Q11" s="34">
        <v>82</v>
      </c>
      <c r="R11" s="35">
        <v>71</v>
      </c>
      <c r="S11" s="35">
        <v>89</v>
      </c>
      <c r="T11" s="35">
        <v>91</v>
      </c>
      <c r="U11" s="35">
        <v>82</v>
      </c>
      <c r="V11" s="35">
        <v>87</v>
      </c>
      <c r="W11" s="1">
        <f>W37*1.1</f>
        <v>99.000000000000014</v>
      </c>
      <c r="X11" s="36">
        <v>96</v>
      </c>
      <c r="Y11" s="36">
        <v>94</v>
      </c>
      <c r="Z11" s="45">
        <v>64</v>
      </c>
      <c r="AA11" s="46">
        <v>77</v>
      </c>
      <c r="AB11" s="46">
        <v>78</v>
      </c>
      <c r="AC11" s="46">
        <v>91</v>
      </c>
      <c r="AD11" s="46">
        <v>86</v>
      </c>
      <c r="AE11" s="1">
        <f>AE37*1.1</f>
        <v>95.7</v>
      </c>
      <c r="AF11" s="46">
        <v>92</v>
      </c>
      <c r="AG11" s="46">
        <v>80</v>
      </c>
      <c r="AH11" s="46">
        <v>76</v>
      </c>
      <c r="AI11" s="46">
        <v>87</v>
      </c>
      <c r="AJ11" s="46">
        <v>93</v>
      </c>
      <c r="AK11" s="46">
        <v>70</v>
      </c>
      <c r="AL11" s="46">
        <v>87</v>
      </c>
      <c r="AM11" s="46">
        <v>70</v>
      </c>
      <c r="AN11" s="46">
        <v>81</v>
      </c>
      <c r="AO11" s="46">
        <v>64</v>
      </c>
      <c r="AP11" s="46">
        <v>88</v>
      </c>
      <c r="AQ11" s="46">
        <v>93</v>
      </c>
      <c r="AR11" s="46">
        <v>90</v>
      </c>
      <c r="AS11" s="46">
        <v>90</v>
      </c>
      <c r="AT11" s="1">
        <f>AT37*1.1</f>
        <v>90.2</v>
      </c>
      <c r="AU11" s="46">
        <v>91</v>
      </c>
      <c r="AV11" s="46">
        <v>98</v>
      </c>
      <c r="AW11" s="46">
        <v>85</v>
      </c>
      <c r="AX11" s="46">
        <v>85</v>
      </c>
      <c r="AY11" s="46">
        <v>91</v>
      </c>
      <c r="AZ11" s="46">
        <v>95</v>
      </c>
      <c r="BA11" s="46">
        <v>99</v>
      </c>
      <c r="BB11" s="46">
        <v>88</v>
      </c>
      <c r="BC11" s="46">
        <v>91</v>
      </c>
      <c r="BD11" s="46">
        <v>88</v>
      </c>
      <c r="BE11" s="46">
        <v>86</v>
      </c>
      <c r="BF11" s="46" t="s">
        <v>234</v>
      </c>
      <c r="BG11" s="46" t="s">
        <v>237</v>
      </c>
      <c r="BH11" s="46" t="s">
        <v>237</v>
      </c>
      <c r="BI11" s="46" t="s">
        <v>251</v>
      </c>
      <c r="BJ11" s="46" t="s">
        <v>244</v>
      </c>
      <c r="BK11" s="46" t="s">
        <v>235</v>
      </c>
      <c r="BM11" s="212">
        <f t="shared" si="0"/>
        <v>41</v>
      </c>
      <c r="BN11" s="30">
        <f t="shared" si="1"/>
        <v>50</v>
      </c>
      <c r="BO11" s="213">
        <f t="shared" si="2"/>
        <v>0.82</v>
      </c>
    </row>
    <row r="12" spans="1:262" s="47" customFormat="1" ht="17.399999999999999">
      <c r="A12" s="29">
        <v>9</v>
      </c>
      <c r="B12" s="48" t="s">
        <v>83</v>
      </c>
      <c r="C12" s="49" t="s">
        <v>84</v>
      </c>
      <c r="D12" s="1" t="s">
        <v>68</v>
      </c>
      <c r="E12" s="1" t="s">
        <v>68</v>
      </c>
      <c r="F12" s="1" t="s">
        <v>68</v>
      </c>
      <c r="G12" s="1" t="s">
        <v>68</v>
      </c>
      <c r="H12" s="34">
        <v>88</v>
      </c>
      <c r="I12" s="50">
        <v>94</v>
      </c>
      <c r="J12" s="50">
        <v>84</v>
      </c>
      <c r="K12" s="46">
        <v>80</v>
      </c>
      <c r="L12" s="46">
        <v>86</v>
      </c>
      <c r="M12" s="46">
        <v>87</v>
      </c>
      <c r="N12" s="1">
        <f>N38*1.1</f>
        <v>88</v>
      </c>
      <c r="O12" s="46">
        <v>80</v>
      </c>
      <c r="P12" s="50">
        <v>84</v>
      </c>
      <c r="Q12" s="50">
        <v>78</v>
      </c>
      <c r="R12" s="50">
        <v>75</v>
      </c>
      <c r="S12" s="50">
        <v>82</v>
      </c>
      <c r="T12" s="50">
        <v>88</v>
      </c>
      <c r="U12" s="50">
        <v>81</v>
      </c>
      <c r="V12" s="50">
        <v>76</v>
      </c>
      <c r="W12" s="1">
        <f>W38*1.1</f>
        <v>100.10000000000001</v>
      </c>
      <c r="X12" s="46">
        <v>88</v>
      </c>
      <c r="Y12" s="46">
        <v>90</v>
      </c>
      <c r="Z12" s="46">
        <v>64</v>
      </c>
      <c r="AA12" s="46">
        <v>85</v>
      </c>
      <c r="AB12" s="46">
        <v>76</v>
      </c>
      <c r="AC12" s="46">
        <v>86</v>
      </c>
      <c r="AD12" s="46">
        <v>87</v>
      </c>
      <c r="AE12" s="1">
        <f>AE38*1.1</f>
        <v>95.7</v>
      </c>
      <c r="AF12" s="46">
        <v>89</v>
      </c>
      <c r="AG12" s="46">
        <v>75</v>
      </c>
      <c r="AH12" s="46">
        <v>82</v>
      </c>
      <c r="AI12" s="46">
        <v>89</v>
      </c>
      <c r="AJ12" s="46">
        <v>92</v>
      </c>
      <c r="AK12" s="46">
        <v>75</v>
      </c>
      <c r="AL12" s="46">
        <v>89</v>
      </c>
      <c r="AM12" s="46">
        <v>85</v>
      </c>
      <c r="AN12" s="46">
        <v>91</v>
      </c>
      <c r="AO12" s="46">
        <v>85</v>
      </c>
      <c r="AP12" s="46">
        <v>90</v>
      </c>
      <c r="AQ12" s="46">
        <v>93</v>
      </c>
      <c r="AR12" s="46">
        <v>88</v>
      </c>
      <c r="AS12" s="46">
        <v>93</v>
      </c>
      <c r="AT12" s="1">
        <f>AT38*1.1</f>
        <v>97.9</v>
      </c>
      <c r="AU12" s="46">
        <v>82</v>
      </c>
      <c r="AV12" s="46">
        <v>89</v>
      </c>
      <c r="AW12" s="46">
        <v>81</v>
      </c>
      <c r="AX12" s="46">
        <v>70</v>
      </c>
      <c r="AY12" s="46">
        <v>88</v>
      </c>
      <c r="AZ12" s="46">
        <v>85</v>
      </c>
      <c r="BA12" s="46">
        <v>87</v>
      </c>
      <c r="BB12" s="46">
        <v>90</v>
      </c>
      <c r="BC12" s="46">
        <v>85</v>
      </c>
      <c r="BD12" s="46">
        <v>91</v>
      </c>
      <c r="BE12" s="46">
        <v>82</v>
      </c>
      <c r="BF12" s="46" t="s">
        <v>237</v>
      </c>
      <c r="BG12" s="46" t="s">
        <v>233</v>
      </c>
      <c r="BH12" s="46" t="s">
        <v>238</v>
      </c>
      <c r="BI12" s="46" t="s">
        <v>235</v>
      </c>
      <c r="BJ12" s="46" t="s">
        <v>233</v>
      </c>
      <c r="BK12" s="46" t="s">
        <v>237</v>
      </c>
      <c r="BM12" s="212">
        <f t="shared" si="0"/>
        <v>42</v>
      </c>
      <c r="BN12" s="30">
        <f t="shared" si="1"/>
        <v>50</v>
      </c>
      <c r="BO12" s="213">
        <f t="shared" si="2"/>
        <v>0.84</v>
      </c>
    </row>
    <row r="13" spans="1:262" s="1" customFormat="1" ht="16.2" customHeight="1">
      <c r="A13" s="7">
        <v>10</v>
      </c>
      <c r="B13" s="64" t="s">
        <v>85</v>
      </c>
      <c r="C13" s="13" t="s">
        <v>86</v>
      </c>
      <c r="D13" s="1" t="s">
        <v>284</v>
      </c>
      <c r="E13" s="1" t="s">
        <v>68</v>
      </c>
      <c r="F13" s="1" t="s">
        <v>68</v>
      </c>
      <c r="G13" s="1" t="s">
        <v>68</v>
      </c>
      <c r="H13" s="34">
        <v>83</v>
      </c>
      <c r="I13" s="50">
        <v>93</v>
      </c>
      <c r="J13" s="50">
        <v>66</v>
      </c>
      <c r="K13" s="46">
        <v>80</v>
      </c>
      <c r="L13" s="46">
        <v>82</v>
      </c>
      <c r="M13" s="46">
        <v>82</v>
      </c>
      <c r="N13" s="1">
        <f>N39*1.1</f>
        <v>99.000000000000014</v>
      </c>
      <c r="O13" s="46">
        <v>89</v>
      </c>
      <c r="P13" s="50">
        <v>78</v>
      </c>
      <c r="Q13" s="50">
        <v>81</v>
      </c>
      <c r="R13" s="50">
        <v>78</v>
      </c>
      <c r="S13" s="50">
        <v>81</v>
      </c>
      <c r="T13" s="50">
        <v>92</v>
      </c>
      <c r="U13" s="50">
        <v>67</v>
      </c>
      <c r="V13" s="50">
        <v>84</v>
      </c>
      <c r="W13" s="1">
        <f>W39*1.1</f>
        <v>101.2</v>
      </c>
      <c r="X13" s="46">
        <v>95</v>
      </c>
      <c r="Y13" s="46">
        <v>92</v>
      </c>
      <c r="Z13" s="46">
        <v>82</v>
      </c>
      <c r="AA13" s="46">
        <v>84</v>
      </c>
      <c r="AB13" s="46">
        <v>76</v>
      </c>
      <c r="AC13" s="46">
        <v>92</v>
      </c>
      <c r="AD13" s="46">
        <v>87</v>
      </c>
      <c r="AE13" s="1">
        <f>AE39*1.1</f>
        <v>101.2</v>
      </c>
      <c r="AF13" s="46">
        <v>93</v>
      </c>
      <c r="AG13" s="46">
        <v>77</v>
      </c>
      <c r="AH13" s="46">
        <v>86</v>
      </c>
      <c r="AI13" s="46">
        <v>87</v>
      </c>
      <c r="AJ13" s="46">
        <v>91</v>
      </c>
      <c r="AK13" s="46">
        <v>62</v>
      </c>
      <c r="AL13" s="46">
        <v>87</v>
      </c>
      <c r="AM13" s="46">
        <v>67</v>
      </c>
      <c r="AN13" s="46">
        <v>90</v>
      </c>
      <c r="AO13" s="46">
        <v>66</v>
      </c>
      <c r="AP13" s="46">
        <v>88</v>
      </c>
      <c r="AQ13" s="46">
        <v>73</v>
      </c>
      <c r="AR13" s="46">
        <v>86</v>
      </c>
      <c r="AS13" s="46">
        <v>90</v>
      </c>
      <c r="AT13" s="1">
        <f>AT39*1.1</f>
        <v>93.500000000000014</v>
      </c>
      <c r="AU13" s="46">
        <v>90</v>
      </c>
      <c r="AV13" s="46">
        <v>94</v>
      </c>
      <c r="AW13" s="46">
        <v>82</v>
      </c>
      <c r="AX13" s="46">
        <v>77</v>
      </c>
      <c r="AY13" s="46">
        <v>96</v>
      </c>
      <c r="AZ13" s="46">
        <v>92</v>
      </c>
      <c r="BA13" s="46">
        <v>70</v>
      </c>
      <c r="BB13" s="46">
        <v>88</v>
      </c>
      <c r="BC13" s="46">
        <v>84</v>
      </c>
      <c r="BD13" s="46">
        <v>91</v>
      </c>
      <c r="BE13" s="46">
        <v>76</v>
      </c>
      <c r="BF13" s="46" t="s">
        <v>238</v>
      </c>
      <c r="BG13" s="46" t="s">
        <v>233</v>
      </c>
      <c r="BH13" s="46" t="s">
        <v>233</v>
      </c>
      <c r="BI13" s="46" t="s">
        <v>242</v>
      </c>
      <c r="BJ13" s="46" t="s">
        <v>271</v>
      </c>
      <c r="BK13" s="46" t="s">
        <v>274</v>
      </c>
      <c r="BM13" s="212">
        <f t="shared" si="0"/>
        <v>37</v>
      </c>
      <c r="BN13" s="30">
        <f t="shared" si="1"/>
        <v>50</v>
      </c>
      <c r="BO13" s="213">
        <f t="shared" si="2"/>
        <v>0.74</v>
      </c>
    </row>
    <row r="14" spans="1:262" s="30" customFormat="1" ht="16.95" customHeight="1">
      <c r="A14" s="51">
        <v>11</v>
      </c>
      <c r="B14" s="52" t="s">
        <v>87</v>
      </c>
      <c r="C14" s="52" t="s">
        <v>88</v>
      </c>
      <c r="D14" s="53" t="s">
        <v>67</v>
      </c>
      <c r="E14" s="54" t="s">
        <v>68</v>
      </c>
      <c r="F14" s="54" t="s">
        <v>68</v>
      </c>
      <c r="G14" s="55" t="s">
        <v>68</v>
      </c>
      <c r="H14" s="56">
        <v>72</v>
      </c>
      <c r="I14" s="57">
        <v>87</v>
      </c>
      <c r="J14" s="57">
        <v>62</v>
      </c>
      <c r="K14" s="58">
        <v>65</v>
      </c>
      <c r="L14" s="58">
        <v>85</v>
      </c>
      <c r="M14" s="58">
        <v>66</v>
      </c>
      <c r="N14" s="1">
        <f>N40*1.1</f>
        <v>80.300000000000011</v>
      </c>
      <c r="O14" s="58">
        <v>89</v>
      </c>
      <c r="P14" s="57">
        <v>67</v>
      </c>
      <c r="Q14" s="57">
        <v>75</v>
      </c>
      <c r="R14" s="57">
        <v>61</v>
      </c>
      <c r="S14" s="33">
        <v>60</v>
      </c>
      <c r="T14" s="57">
        <v>77</v>
      </c>
      <c r="U14" s="57">
        <v>65</v>
      </c>
      <c r="V14" s="57">
        <v>68</v>
      </c>
      <c r="W14" s="1">
        <f>W40*1.1</f>
        <v>88</v>
      </c>
      <c r="X14" s="58">
        <v>96</v>
      </c>
      <c r="Y14" s="58">
        <v>90</v>
      </c>
      <c r="Z14" s="58">
        <v>61</v>
      </c>
      <c r="AA14" s="33">
        <v>60</v>
      </c>
      <c r="AB14" s="58">
        <v>67</v>
      </c>
      <c r="AC14" s="58">
        <v>78</v>
      </c>
      <c r="AD14" s="58">
        <v>76</v>
      </c>
      <c r="AE14" s="1">
        <f>AE40*1.1</f>
        <v>90.2</v>
      </c>
      <c r="AF14" s="58">
        <v>90</v>
      </c>
      <c r="AG14" s="58">
        <v>83</v>
      </c>
      <c r="AH14" s="58">
        <v>83</v>
      </c>
      <c r="AI14" s="58">
        <v>80</v>
      </c>
      <c r="AJ14" s="58">
        <v>91</v>
      </c>
      <c r="AK14" s="185">
        <v>57</v>
      </c>
      <c r="AL14" s="58">
        <v>83</v>
      </c>
      <c r="AM14" s="58">
        <v>60</v>
      </c>
      <c r="AN14" s="58">
        <v>82</v>
      </c>
      <c r="AO14" s="58">
        <v>94</v>
      </c>
      <c r="AP14" s="58">
        <v>86</v>
      </c>
      <c r="AQ14" s="59">
        <v>60</v>
      </c>
      <c r="AR14" s="58">
        <v>85</v>
      </c>
      <c r="AS14" s="58">
        <v>86</v>
      </c>
      <c r="AT14" s="1">
        <f>AT40*1.1</f>
        <v>79.2</v>
      </c>
      <c r="AU14" s="58">
        <v>88</v>
      </c>
      <c r="AV14" s="58">
        <v>80</v>
      </c>
      <c r="AW14" s="58">
        <v>68</v>
      </c>
      <c r="AX14" s="59">
        <v>60</v>
      </c>
      <c r="AY14" s="58">
        <v>85</v>
      </c>
      <c r="AZ14" s="58">
        <v>67</v>
      </c>
      <c r="BA14" s="58">
        <v>71</v>
      </c>
      <c r="BB14" s="58">
        <v>81</v>
      </c>
      <c r="BC14" s="60">
        <v>57</v>
      </c>
      <c r="BD14" s="58">
        <v>85</v>
      </c>
      <c r="BE14" s="58">
        <v>68</v>
      </c>
      <c r="BF14" s="175" t="s">
        <v>239</v>
      </c>
      <c r="BG14" s="175" t="s">
        <v>233</v>
      </c>
      <c r="BH14" s="175" t="s">
        <v>232</v>
      </c>
      <c r="BI14" s="175" t="s">
        <v>263</v>
      </c>
      <c r="BJ14" s="175" t="s">
        <v>263</v>
      </c>
      <c r="BK14" s="175" t="s">
        <v>276</v>
      </c>
      <c r="BL14" s="61"/>
      <c r="BM14" s="212">
        <f t="shared" si="0"/>
        <v>24</v>
      </c>
      <c r="BN14" s="30">
        <f t="shared" si="1"/>
        <v>50</v>
      </c>
      <c r="BO14" s="213">
        <f t="shared" si="2"/>
        <v>0.48</v>
      </c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</row>
    <row r="15" spans="1:262" s="30" customFormat="1" ht="17.399999999999999">
      <c r="A15" s="7">
        <v>12</v>
      </c>
      <c r="B15" s="11" t="s">
        <v>89</v>
      </c>
      <c r="C15" s="13" t="s">
        <v>90</v>
      </c>
      <c r="D15" s="1" t="s">
        <v>67</v>
      </c>
      <c r="E15" s="1" t="s">
        <v>68</v>
      </c>
      <c r="F15" s="1" t="s">
        <v>68</v>
      </c>
      <c r="G15" s="1" t="s">
        <v>68</v>
      </c>
      <c r="H15" s="34">
        <v>83</v>
      </c>
      <c r="I15" s="35">
        <v>91</v>
      </c>
      <c r="J15" s="32">
        <v>60</v>
      </c>
      <c r="K15" s="182">
        <v>62</v>
      </c>
      <c r="L15" s="36">
        <v>88</v>
      </c>
      <c r="M15" s="36">
        <v>76</v>
      </c>
      <c r="N15" s="1">
        <f>N41*1.1</f>
        <v>68.2</v>
      </c>
      <c r="O15" s="36">
        <v>84</v>
      </c>
      <c r="P15" s="35">
        <v>83</v>
      </c>
      <c r="Q15" s="35">
        <v>70</v>
      </c>
      <c r="R15" s="35">
        <v>67</v>
      </c>
      <c r="S15" s="35">
        <v>83</v>
      </c>
      <c r="T15" s="35">
        <v>86</v>
      </c>
      <c r="U15" s="35">
        <v>72</v>
      </c>
      <c r="V15" s="33">
        <v>60</v>
      </c>
      <c r="W15" s="1">
        <f>W41*1.1</f>
        <v>88</v>
      </c>
      <c r="X15" s="36">
        <v>90</v>
      </c>
      <c r="Y15" s="36">
        <v>93</v>
      </c>
      <c r="Z15" s="36">
        <v>61</v>
      </c>
      <c r="AA15" s="45">
        <v>64</v>
      </c>
      <c r="AB15" s="36">
        <v>79</v>
      </c>
      <c r="AC15" s="36">
        <v>78</v>
      </c>
      <c r="AD15" s="36">
        <v>77</v>
      </c>
      <c r="AE15" s="1">
        <f>AE41*1.1</f>
        <v>81.400000000000006</v>
      </c>
      <c r="AF15" s="36">
        <v>92</v>
      </c>
      <c r="AG15" s="36">
        <v>79</v>
      </c>
      <c r="AH15" s="36">
        <v>68</v>
      </c>
      <c r="AI15" s="36">
        <v>84</v>
      </c>
      <c r="AJ15" s="36">
        <v>87</v>
      </c>
      <c r="AK15" s="33">
        <v>60</v>
      </c>
      <c r="AL15" s="36">
        <v>88</v>
      </c>
      <c r="AM15" s="36">
        <v>64</v>
      </c>
      <c r="AN15" s="36">
        <v>66</v>
      </c>
      <c r="AO15" s="36">
        <v>62</v>
      </c>
      <c r="AP15" s="36">
        <v>88</v>
      </c>
      <c r="AQ15" s="36">
        <v>67</v>
      </c>
      <c r="AR15" s="36">
        <v>84</v>
      </c>
      <c r="AS15" s="36">
        <v>91</v>
      </c>
      <c r="AT15" s="1">
        <f>AT41*1.1</f>
        <v>77</v>
      </c>
      <c r="AU15" s="45">
        <v>77</v>
      </c>
      <c r="AV15" s="36">
        <v>83</v>
      </c>
      <c r="AW15" s="36">
        <v>76</v>
      </c>
      <c r="AX15" s="36">
        <v>55</v>
      </c>
      <c r="AY15" s="36">
        <v>68</v>
      </c>
      <c r="AZ15" s="36">
        <v>85</v>
      </c>
      <c r="BA15" s="36">
        <v>63</v>
      </c>
      <c r="BB15" s="36">
        <v>84</v>
      </c>
      <c r="BC15" s="36">
        <v>78</v>
      </c>
      <c r="BD15" s="36">
        <v>86</v>
      </c>
      <c r="BE15" s="36">
        <v>78</v>
      </c>
      <c r="BF15" s="37" t="s">
        <v>233</v>
      </c>
      <c r="BG15" s="37" t="s">
        <v>237</v>
      </c>
      <c r="BH15" s="37" t="s">
        <v>250</v>
      </c>
      <c r="BI15" s="37" t="s">
        <v>250</v>
      </c>
      <c r="BJ15" s="37" t="s">
        <v>266</v>
      </c>
      <c r="BK15" s="37" t="s">
        <v>258</v>
      </c>
      <c r="BM15" s="212">
        <f t="shared" si="0"/>
        <v>22</v>
      </c>
      <c r="BN15" s="30">
        <f t="shared" si="1"/>
        <v>50</v>
      </c>
      <c r="BO15" s="213">
        <f t="shared" si="2"/>
        <v>0.44</v>
      </c>
    </row>
    <row r="16" spans="1:262" s="63" customFormat="1" ht="17.399999999999999">
      <c r="A16" s="7">
        <v>13</v>
      </c>
      <c r="B16" s="64" t="s">
        <v>91</v>
      </c>
      <c r="C16" s="13" t="s">
        <v>92</v>
      </c>
      <c r="D16" s="1" t="s">
        <v>68</v>
      </c>
      <c r="E16" s="1" t="s">
        <v>68</v>
      </c>
      <c r="F16" s="1" t="s">
        <v>67</v>
      </c>
      <c r="G16" s="1" t="s">
        <v>68</v>
      </c>
      <c r="H16" s="34">
        <v>77</v>
      </c>
      <c r="I16" s="50">
        <v>87</v>
      </c>
      <c r="J16" s="50">
        <v>84</v>
      </c>
      <c r="K16" s="46">
        <v>93</v>
      </c>
      <c r="L16" s="46">
        <v>83</v>
      </c>
      <c r="M16" s="46">
        <v>78</v>
      </c>
      <c r="N16" s="1">
        <f>N42</f>
        <v>63</v>
      </c>
      <c r="O16" s="46">
        <v>85</v>
      </c>
      <c r="P16" s="50">
        <v>87</v>
      </c>
      <c r="Q16" s="50">
        <v>92</v>
      </c>
      <c r="R16" s="50">
        <v>76</v>
      </c>
      <c r="S16" s="50">
        <v>98</v>
      </c>
      <c r="T16" s="50">
        <v>91</v>
      </c>
      <c r="U16" s="50">
        <v>91</v>
      </c>
      <c r="V16" s="50">
        <v>95</v>
      </c>
      <c r="W16" s="1">
        <f>W42</f>
        <v>61</v>
      </c>
      <c r="X16" s="36">
        <v>93</v>
      </c>
      <c r="Y16" s="36">
        <v>93</v>
      </c>
      <c r="Z16" s="36">
        <v>80</v>
      </c>
      <c r="AA16" s="36">
        <v>91</v>
      </c>
      <c r="AB16" s="36">
        <v>86</v>
      </c>
      <c r="AC16" s="36">
        <v>81</v>
      </c>
      <c r="AD16" s="36">
        <v>79</v>
      </c>
      <c r="AE16" s="1">
        <f>AE42</f>
        <v>74</v>
      </c>
      <c r="AF16" s="36">
        <v>91</v>
      </c>
      <c r="AG16" s="36">
        <v>80</v>
      </c>
      <c r="AH16" s="36">
        <v>84</v>
      </c>
      <c r="AI16" s="36">
        <v>90</v>
      </c>
      <c r="AJ16" s="36">
        <v>88</v>
      </c>
      <c r="AK16" s="36">
        <v>84</v>
      </c>
      <c r="AL16" s="36">
        <v>89</v>
      </c>
      <c r="AM16" s="36">
        <v>84</v>
      </c>
      <c r="AN16" s="36">
        <v>86</v>
      </c>
      <c r="AO16" s="36">
        <v>82</v>
      </c>
      <c r="AP16" s="36">
        <v>90</v>
      </c>
      <c r="AQ16" s="36">
        <v>93</v>
      </c>
      <c r="AR16" s="36">
        <v>87</v>
      </c>
      <c r="AS16" s="36">
        <v>90</v>
      </c>
      <c r="AT16" s="1">
        <f>AT42</f>
        <v>80</v>
      </c>
      <c r="AU16" s="36">
        <v>94</v>
      </c>
      <c r="AV16" s="36">
        <v>87</v>
      </c>
      <c r="AW16" s="36">
        <v>85</v>
      </c>
      <c r="AX16" s="36">
        <v>91</v>
      </c>
      <c r="AY16" s="36">
        <v>85</v>
      </c>
      <c r="AZ16" s="36">
        <v>87</v>
      </c>
      <c r="BA16" s="36">
        <v>97</v>
      </c>
      <c r="BB16" s="36">
        <v>88</v>
      </c>
      <c r="BC16" s="36">
        <v>84</v>
      </c>
      <c r="BD16" s="36">
        <v>91</v>
      </c>
      <c r="BE16" s="36">
        <v>93</v>
      </c>
      <c r="BF16" s="37" t="s">
        <v>237</v>
      </c>
      <c r="BG16" s="37" t="s">
        <v>233</v>
      </c>
      <c r="BH16" s="37" t="s">
        <v>234</v>
      </c>
      <c r="BI16" s="37" t="s">
        <v>235</v>
      </c>
      <c r="BJ16" s="37" t="s">
        <v>240</v>
      </c>
      <c r="BK16" s="37" t="s">
        <v>244</v>
      </c>
      <c r="BM16" s="212">
        <f t="shared" si="0"/>
        <v>43</v>
      </c>
      <c r="BN16" s="30">
        <f t="shared" si="1"/>
        <v>50</v>
      </c>
      <c r="BO16" s="213">
        <f t="shared" si="2"/>
        <v>0.86</v>
      </c>
    </row>
    <row r="17" spans="1:67" s="1" customFormat="1" ht="17.399999999999999">
      <c r="A17" s="7">
        <v>14</v>
      </c>
      <c r="B17" s="39" t="s">
        <v>93</v>
      </c>
      <c r="C17" s="13" t="s">
        <v>94</v>
      </c>
      <c r="D17" s="1" t="s">
        <v>68</v>
      </c>
      <c r="E17" s="1" t="s">
        <v>68</v>
      </c>
      <c r="F17" s="1" t="s">
        <v>68</v>
      </c>
      <c r="G17" s="1" t="s">
        <v>68</v>
      </c>
      <c r="H17" s="34">
        <v>81</v>
      </c>
      <c r="I17" s="35">
        <v>91</v>
      </c>
      <c r="J17" s="35">
        <v>84</v>
      </c>
      <c r="K17" s="36">
        <v>81</v>
      </c>
      <c r="L17" s="36">
        <v>77</v>
      </c>
      <c r="M17" s="36">
        <v>72</v>
      </c>
      <c r="N17" s="1">
        <f>N43*1.15</f>
        <v>103.49999999999999</v>
      </c>
      <c r="O17" s="36">
        <v>79</v>
      </c>
      <c r="P17" s="35">
        <v>73</v>
      </c>
      <c r="Q17" s="35">
        <v>75</v>
      </c>
      <c r="R17" s="35">
        <v>68</v>
      </c>
      <c r="S17" s="35">
        <v>85</v>
      </c>
      <c r="T17" s="35">
        <v>86</v>
      </c>
      <c r="U17" s="35">
        <v>86</v>
      </c>
      <c r="V17" s="35">
        <v>89</v>
      </c>
      <c r="W17" s="1">
        <f>W43*1.15</f>
        <v>100.05</v>
      </c>
      <c r="X17" s="36">
        <v>85</v>
      </c>
      <c r="Y17" s="36">
        <v>89</v>
      </c>
      <c r="Z17" s="36">
        <v>80</v>
      </c>
      <c r="AA17" s="36">
        <v>90</v>
      </c>
      <c r="AB17" s="36">
        <v>86</v>
      </c>
      <c r="AC17" s="36">
        <v>88</v>
      </c>
      <c r="AD17" s="36">
        <v>84</v>
      </c>
      <c r="AE17" s="1">
        <f>AE43*1.15</f>
        <v>96.6</v>
      </c>
      <c r="AF17" s="36">
        <v>89</v>
      </c>
      <c r="AG17" s="36">
        <v>75</v>
      </c>
      <c r="AH17" s="36">
        <v>84</v>
      </c>
      <c r="AI17" s="36">
        <v>88</v>
      </c>
      <c r="AJ17" s="36">
        <v>87</v>
      </c>
      <c r="AK17" s="36">
        <v>80</v>
      </c>
      <c r="AL17" s="36">
        <v>92</v>
      </c>
      <c r="AM17" s="36">
        <v>78</v>
      </c>
      <c r="AN17" s="36">
        <v>87</v>
      </c>
      <c r="AO17" s="36">
        <v>83</v>
      </c>
      <c r="AP17" s="36">
        <v>89</v>
      </c>
      <c r="AQ17" s="36">
        <v>87</v>
      </c>
      <c r="AR17" s="36">
        <v>87</v>
      </c>
      <c r="AS17" s="36">
        <v>92</v>
      </c>
      <c r="AT17" s="1">
        <f>AT43*1.15</f>
        <v>87.399999999999991</v>
      </c>
      <c r="AU17" s="36">
        <v>93</v>
      </c>
      <c r="AV17" s="36">
        <v>90</v>
      </c>
      <c r="AW17" s="36">
        <v>80</v>
      </c>
      <c r="AX17" s="36">
        <v>92</v>
      </c>
      <c r="AY17" s="36">
        <v>94</v>
      </c>
      <c r="AZ17" s="36">
        <v>87</v>
      </c>
      <c r="BA17" s="36">
        <v>91</v>
      </c>
      <c r="BB17" s="36">
        <v>87</v>
      </c>
      <c r="BC17" s="36">
        <v>88</v>
      </c>
      <c r="BD17" s="36">
        <v>89</v>
      </c>
      <c r="BE17" s="36">
        <v>72</v>
      </c>
      <c r="BF17" s="37" t="s">
        <v>240</v>
      </c>
      <c r="BG17" s="37" t="s">
        <v>233</v>
      </c>
      <c r="BH17" s="37" t="s">
        <v>238</v>
      </c>
      <c r="BI17" s="37" t="s">
        <v>237</v>
      </c>
      <c r="BJ17" s="37" t="s">
        <v>237</v>
      </c>
      <c r="BK17" s="37" t="s">
        <v>242</v>
      </c>
      <c r="BM17" s="212">
        <f t="shared" si="0"/>
        <v>41</v>
      </c>
      <c r="BN17" s="30">
        <f t="shared" si="1"/>
        <v>50</v>
      </c>
      <c r="BO17" s="213">
        <f t="shared" si="2"/>
        <v>0.82</v>
      </c>
    </row>
    <row r="18" spans="1:67" s="1" customFormat="1" ht="17.399999999999999">
      <c r="A18" s="7">
        <v>15</v>
      </c>
      <c r="B18" s="11" t="s">
        <v>95</v>
      </c>
      <c r="C18" s="13" t="s">
        <v>96</v>
      </c>
      <c r="D18" s="1" t="s">
        <v>68</v>
      </c>
      <c r="E18" s="1" t="s">
        <v>68</v>
      </c>
      <c r="F18" s="1" t="s">
        <v>68</v>
      </c>
      <c r="G18" s="1" t="s">
        <v>68</v>
      </c>
      <c r="H18" s="34">
        <v>90</v>
      </c>
      <c r="I18" s="35">
        <v>94</v>
      </c>
      <c r="J18" s="35">
        <v>98</v>
      </c>
      <c r="K18" s="36">
        <v>93</v>
      </c>
      <c r="L18" s="36">
        <v>88</v>
      </c>
      <c r="M18" s="36">
        <v>86</v>
      </c>
      <c r="N18" s="1">
        <f>N44*1.1</f>
        <v>94.600000000000009</v>
      </c>
      <c r="O18" s="36">
        <v>79</v>
      </c>
      <c r="P18" s="35">
        <v>90</v>
      </c>
      <c r="Q18" s="35">
        <v>82</v>
      </c>
      <c r="R18" s="35">
        <v>83</v>
      </c>
      <c r="S18" s="35">
        <v>93</v>
      </c>
      <c r="T18" s="35">
        <v>90</v>
      </c>
      <c r="U18" s="35">
        <v>91</v>
      </c>
      <c r="V18" s="35">
        <v>93</v>
      </c>
      <c r="W18" s="1">
        <f>W44*1.1</f>
        <v>95.7</v>
      </c>
      <c r="X18" s="36">
        <v>93</v>
      </c>
      <c r="Y18" s="36">
        <v>90</v>
      </c>
      <c r="Z18" s="36">
        <v>86</v>
      </c>
      <c r="AA18" s="36">
        <v>91</v>
      </c>
      <c r="AB18" s="36">
        <v>86</v>
      </c>
      <c r="AC18" s="36">
        <v>85</v>
      </c>
      <c r="AD18" s="36">
        <v>87</v>
      </c>
      <c r="AE18" s="1">
        <f>AE44*1.1</f>
        <v>103.4</v>
      </c>
      <c r="AF18" s="36">
        <v>93</v>
      </c>
      <c r="AG18" s="36">
        <v>78</v>
      </c>
      <c r="AH18" s="36">
        <v>86</v>
      </c>
      <c r="AI18" s="36">
        <v>90</v>
      </c>
      <c r="AJ18" s="36">
        <v>90</v>
      </c>
      <c r="AK18" s="36">
        <v>74</v>
      </c>
      <c r="AL18" s="36">
        <v>85</v>
      </c>
      <c r="AM18" s="36">
        <v>82</v>
      </c>
      <c r="AN18" s="36">
        <v>81</v>
      </c>
      <c r="AO18" s="36">
        <v>80</v>
      </c>
      <c r="AP18" s="36">
        <v>89</v>
      </c>
      <c r="AQ18" s="36">
        <v>86</v>
      </c>
      <c r="AR18" s="36">
        <v>85</v>
      </c>
      <c r="AS18" s="36">
        <v>93</v>
      </c>
      <c r="AT18" s="1">
        <f>AT44*1.1</f>
        <v>99.000000000000014</v>
      </c>
      <c r="AU18" s="36">
        <v>82</v>
      </c>
      <c r="AV18" s="36">
        <v>91</v>
      </c>
      <c r="AW18" s="36">
        <v>84</v>
      </c>
      <c r="AX18" s="36">
        <v>79</v>
      </c>
      <c r="AY18" s="36">
        <v>83</v>
      </c>
      <c r="AZ18" s="36">
        <v>92</v>
      </c>
      <c r="BA18" s="36">
        <v>87</v>
      </c>
      <c r="BB18" s="36">
        <v>90</v>
      </c>
      <c r="BC18" s="36">
        <v>95</v>
      </c>
      <c r="BD18" s="36">
        <v>92</v>
      </c>
      <c r="BE18" s="36">
        <v>88</v>
      </c>
      <c r="BF18" s="37" t="s">
        <v>237</v>
      </c>
      <c r="BG18" s="37" t="s">
        <v>234</v>
      </c>
      <c r="BH18" s="37" t="s">
        <v>233</v>
      </c>
      <c r="BI18" s="37" t="s">
        <v>234</v>
      </c>
      <c r="BJ18" s="37" t="s">
        <v>234</v>
      </c>
      <c r="BK18" s="37" t="s">
        <v>252</v>
      </c>
      <c r="BM18" s="212">
        <f t="shared" si="0"/>
        <v>46</v>
      </c>
      <c r="BN18" s="30">
        <f t="shared" si="1"/>
        <v>50</v>
      </c>
      <c r="BO18" s="213">
        <f t="shared" si="2"/>
        <v>0.92</v>
      </c>
    </row>
    <row r="19" spans="1:67" s="29" customFormat="1" ht="17.399999999999999">
      <c r="A19" s="7">
        <v>16</v>
      </c>
      <c r="B19" s="11" t="s">
        <v>97</v>
      </c>
      <c r="C19" s="13" t="s">
        <v>98</v>
      </c>
      <c r="D19" s="183" t="s">
        <v>68</v>
      </c>
      <c r="E19" s="183" t="s">
        <v>68</v>
      </c>
      <c r="F19" s="183" t="s">
        <v>68</v>
      </c>
      <c r="G19" s="183" t="s">
        <v>68</v>
      </c>
      <c r="H19" s="34">
        <v>83</v>
      </c>
      <c r="I19" s="35">
        <v>94</v>
      </c>
      <c r="J19" s="35">
        <v>91</v>
      </c>
      <c r="K19" s="36">
        <v>90</v>
      </c>
      <c r="L19" s="36">
        <v>89</v>
      </c>
      <c r="M19" s="36">
        <v>78</v>
      </c>
      <c r="N19" s="1">
        <f t="shared" ref="N19:N25" si="3">N45*1.1</f>
        <v>82.5</v>
      </c>
      <c r="O19" s="36">
        <v>94</v>
      </c>
      <c r="P19" s="35">
        <v>85</v>
      </c>
      <c r="Q19" s="35">
        <v>81</v>
      </c>
      <c r="R19" s="35">
        <v>68</v>
      </c>
      <c r="S19" s="35">
        <v>100</v>
      </c>
      <c r="T19" s="35">
        <v>86</v>
      </c>
      <c r="U19" s="35">
        <v>83</v>
      </c>
      <c r="V19" s="35">
        <v>86</v>
      </c>
      <c r="W19" s="1">
        <f t="shared" ref="W19:W25" si="4">W45*1.1</f>
        <v>93.500000000000014</v>
      </c>
      <c r="X19" s="36">
        <v>94</v>
      </c>
      <c r="Y19" s="36">
        <v>96</v>
      </c>
      <c r="Z19" s="36">
        <v>72</v>
      </c>
      <c r="AA19" s="36">
        <v>92</v>
      </c>
      <c r="AB19" s="36">
        <v>78</v>
      </c>
      <c r="AC19" s="36">
        <v>88</v>
      </c>
      <c r="AD19" s="36">
        <v>87</v>
      </c>
      <c r="AE19" s="1">
        <f t="shared" ref="AE19:AE25" si="5">AE45*1.1</f>
        <v>88</v>
      </c>
      <c r="AF19" s="36">
        <v>95</v>
      </c>
      <c r="AG19" s="36">
        <v>86</v>
      </c>
      <c r="AH19" s="36">
        <v>94</v>
      </c>
      <c r="AI19" s="36">
        <v>89</v>
      </c>
      <c r="AJ19" s="36">
        <v>92</v>
      </c>
      <c r="AK19" s="36">
        <v>72</v>
      </c>
      <c r="AL19" s="36">
        <v>88</v>
      </c>
      <c r="AM19" s="36">
        <v>74</v>
      </c>
      <c r="AN19" s="36">
        <v>86</v>
      </c>
      <c r="AO19" s="36">
        <v>87</v>
      </c>
      <c r="AP19" s="36">
        <v>89</v>
      </c>
      <c r="AQ19" s="36">
        <v>90</v>
      </c>
      <c r="AR19" s="36">
        <v>88</v>
      </c>
      <c r="AS19" s="36">
        <v>85</v>
      </c>
      <c r="AT19" s="1">
        <f t="shared" ref="AT19:AT25" si="6">AT45*1.1</f>
        <v>80.300000000000011</v>
      </c>
      <c r="AU19" s="36">
        <v>94</v>
      </c>
      <c r="AV19" s="36">
        <v>88</v>
      </c>
      <c r="AW19" s="36">
        <v>81</v>
      </c>
      <c r="AX19" s="36">
        <v>82</v>
      </c>
      <c r="AY19" s="36">
        <v>90</v>
      </c>
      <c r="AZ19" s="36">
        <v>90</v>
      </c>
      <c r="BA19" s="36">
        <v>89</v>
      </c>
      <c r="BB19" s="36">
        <v>88</v>
      </c>
      <c r="BC19" s="36">
        <v>88</v>
      </c>
      <c r="BD19" s="36">
        <v>88</v>
      </c>
      <c r="BE19" s="36">
        <v>84</v>
      </c>
      <c r="BF19" s="37" t="s">
        <v>241</v>
      </c>
      <c r="BG19" s="37" t="s">
        <v>233</v>
      </c>
      <c r="BH19" s="37" t="s">
        <v>237</v>
      </c>
      <c r="BI19" s="37" t="s">
        <v>237</v>
      </c>
      <c r="BJ19" s="37" t="s">
        <v>252</v>
      </c>
      <c r="BK19" s="37" t="s">
        <v>241</v>
      </c>
      <c r="BM19" s="212">
        <f t="shared" si="0"/>
        <v>44</v>
      </c>
      <c r="BN19" s="30">
        <f t="shared" si="1"/>
        <v>50</v>
      </c>
      <c r="BO19" s="213">
        <f t="shared" si="2"/>
        <v>0.88</v>
      </c>
    </row>
    <row r="20" spans="1:67" s="30" customFormat="1" ht="17.399999999999999">
      <c r="A20" s="7">
        <v>17</v>
      </c>
      <c r="B20" s="11" t="s">
        <v>99</v>
      </c>
      <c r="C20" s="13" t="s">
        <v>100</v>
      </c>
      <c r="D20" s="1" t="s">
        <v>67</v>
      </c>
      <c r="E20" s="1" t="s">
        <v>68</v>
      </c>
      <c r="F20" s="1" t="s">
        <v>68</v>
      </c>
      <c r="G20" s="1" t="s">
        <v>68</v>
      </c>
      <c r="H20" s="34">
        <v>81</v>
      </c>
      <c r="I20" s="35">
        <v>89</v>
      </c>
      <c r="J20" s="35">
        <v>83</v>
      </c>
      <c r="K20" s="36">
        <v>73</v>
      </c>
      <c r="L20" s="36">
        <v>81</v>
      </c>
      <c r="M20" s="36">
        <v>78</v>
      </c>
      <c r="N20" s="1">
        <f t="shared" si="3"/>
        <v>69.300000000000011</v>
      </c>
      <c r="O20" s="36">
        <v>69</v>
      </c>
      <c r="P20" s="35">
        <v>78</v>
      </c>
      <c r="Q20" s="35">
        <v>84</v>
      </c>
      <c r="R20" s="35">
        <v>60</v>
      </c>
      <c r="S20" s="35">
        <v>90</v>
      </c>
      <c r="T20" s="35">
        <v>78</v>
      </c>
      <c r="U20" s="35">
        <v>77</v>
      </c>
      <c r="V20" s="35">
        <v>76</v>
      </c>
      <c r="W20" s="1">
        <f t="shared" si="4"/>
        <v>92.4</v>
      </c>
      <c r="X20" s="36">
        <v>88</v>
      </c>
      <c r="Y20" s="36">
        <v>94</v>
      </c>
      <c r="Z20" s="36">
        <v>62</v>
      </c>
      <c r="AA20" s="36">
        <v>74</v>
      </c>
      <c r="AB20" s="36">
        <v>75</v>
      </c>
      <c r="AC20" s="36">
        <v>83</v>
      </c>
      <c r="AD20" s="36">
        <v>77</v>
      </c>
      <c r="AE20" s="1">
        <f t="shared" si="5"/>
        <v>85.800000000000011</v>
      </c>
      <c r="AF20" s="36">
        <v>88</v>
      </c>
      <c r="AG20" s="36">
        <v>79</v>
      </c>
      <c r="AH20" s="36">
        <v>74</v>
      </c>
      <c r="AI20" s="36">
        <v>80</v>
      </c>
      <c r="AJ20" s="36">
        <v>84</v>
      </c>
      <c r="AK20" s="182">
        <v>65</v>
      </c>
      <c r="AL20" s="36">
        <v>82</v>
      </c>
      <c r="AM20" s="36">
        <v>60</v>
      </c>
      <c r="AN20" s="36">
        <v>90</v>
      </c>
      <c r="AO20" s="36">
        <v>80</v>
      </c>
      <c r="AP20" s="36">
        <v>82</v>
      </c>
      <c r="AQ20" s="36">
        <v>78</v>
      </c>
      <c r="AR20" s="36">
        <v>88</v>
      </c>
      <c r="AS20" s="36">
        <v>91</v>
      </c>
      <c r="AT20" s="1">
        <f t="shared" si="6"/>
        <v>83.600000000000009</v>
      </c>
      <c r="AU20" s="36">
        <v>82</v>
      </c>
      <c r="AV20" s="36">
        <v>84</v>
      </c>
      <c r="AW20" s="36">
        <v>75</v>
      </c>
      <c r="AX20" s="36">
        <v>72</v>
      </c>
      <c r="AY20" s="36">
        <v>91</v>
      </c>
      <c r="AZ20" s="36">
        <v>81</v>
      </c>
      <c r="BA20" s="36">
        <v>74</v>
      </c>
      <c r="BB20" s="36">
        <v>86</v>
      </c>
      <c r="BC20" s="36">
        <v>89</v>
      </c>
      <c r="BD20" s="36">
        <v>82</v>
      </c>
      <c r="BE20" s="36">
        <v>73</v>
      </c>
      <c r="BF20" s="37" t="s">
        <v>242</v>
      </c>
      <c r="BG20" s="37" t="s">
        <v>241</v>
      </c>
      <c r="BH20" s="37" t="s">
        <v>241</v>
      </c>
      <c r="BI20" s="37" t="s">
        <v>258</v>
      </c>
      <c r="BJ20" s="37" t="s">
        <v>266</v>
      </c>
      <c r="BK20" s="37" t="s">
        <v>257</v>
      </c>
      <c r="BM20" s="212">
        <f t="shared" si="0"/>
        <v>28</v>
      </c>
      <c r="BN20" s="30">
        <f t="shared" si="1"/>
        <v>50</v>
      </c>
      <c r="BO20" s="213">
        <f t="shared" si="2"/>
        <v>0.56000000000000005</v>
      </c>
    </row>
    <row r="21" spans="1:67" s="1" customFormat="1" ht="17.399999999999999">
      <c r="A21" s="7">
        <v>18</v>
      </c>
      <c r="B21" s="11" t="s">
        <v>101</v>
      </c>
      <c r="C21" s="13" t="s">
        <v>102</v>
      </c>
      <c r="D21" s="1" t="s">
        <v>68</v>
      </c>
      <c r="E21" s="1" t="s">
        <v>68</v>
      </c>
      <c r="F21" s="1" t="s">
        <v>68</v>
      </c>
      <c r="G21" s="1" t="s">
        <v>68</v>
      </c>
      <c r="H21" s="34">
        <v>77</v>
      </c>
      <c r="I21" s="35">
        <v>92</v>
      </c>
      <c r="J21" s="35">
        <v>80</v>
      </c>
      <c r="K21" s="36">
        <v>90</v>
      </c>
      <c r="L21" s="36">
        <v>87</v>
      </c>
      <c r="M21" s="36">
        <v>73</v>
      </c>
      <c r="N21" s="1">
        <f t="shared" si="3"/>
        <v>72.600000000000009</v>
      </c>
      <c r="O21" s="36">
        <v>74</v>
      </c>
      <c r="P21" s="35">
        <v>87</v>
      </c>
      <c r="Q21" s="35">
        <v>93</v>
      </c>
      <c r="R21" s="35">
        <v>78</v>
      </c>
      <c r="S21" s="35">
        <v>93</v>
      </c>
      <c r="T21" s="35">
        <v>83</v>
      </c>
      <c r="U21" s="35">
        <v>80</v>
      </c>
      <c r="V21" s="35">
        <v>92</v>
      </c>
      <c r="W21" s="1">
        <f t="shared" si="4"/>
        <v>89.100000000000009</v>
      </c>
      <c r="X21" s="36">
        <v>87</v>
      </c>
      <c r="Y21" s="36">
        <v>90</v>
      </c>
      <c r="Z21" s="36">
        <v>68</v>
      </c>
      <c r="AA21" s="36">
        <v>91</v>
      </c>
      <c r="AB21" s="36">
        <v>77</v>
      </c>
      <c r="AC21" s="36">
        <v>79</v>
      </c>
      <c r="AD21" s="36">
        <v>79</v>
      </c>
      <c r="AE21" s="1">
        <f t="shared" si="5"/>
        <v>84.7</v>
      </c>
      <c r="AF21" s="36">
        <v>79</v>
      </c>
      <c r="AG21" s="36">
        <v>69</v>
      </c>
      <c r="AH21" s="36">
        <v>73</v>
      </c>
      <c r="AI21" s="36">
        <v>83</v>
      </c>
      <c r="AJ21" s="36">
        <v>86</v>
      </c>
      <c r="AK21" s="36">
        <v>60</v>
      </c>
      <c r="AL21" s="36">
        <v>86</v>
      </c>
      <c r="AM21" s="36">
        <v>65</v>
      </c>
      <c r="AN21" s="36">
        <v>72</v>
      </c>
      <c r="AO21" s="36">
        <v>69</v>
      </c>
      <c r="AP21" s="36">
        <v>82</v>
      </c>
      <c r="AQ21" s="36">
        <v>82</v>
      </c>
      <c r="AR21" s="36">
        <v>86</v>
      </c>
      <c r="AS21" s="36">
        <v>82</v>
      </c>
      <c r="AT21" s="1">
        <f t="shared" si="6"/>
        <v>74.800000000000011</v>
      </c>
      <c r="AU21" s="36">
        <v>64</v>
      </c>
      <c r="AV21" s="36">
        <v>88</v>
      </c>
      <c r="AW21" s="36">
        <v>80</v>
      </c>
      <c r="AX21" s="36">
        <v>87</v>
      </c>
      <c r="AY21" s="36">
        <v>90</v>
      </c>
      <c r="AZ21" s="36">
        <v>89</v>
      </c>
      <c r="BA21" s="36">
        <v>98</v>
      </c>
      <c r="BB21" s="36">
        <v>84</v>
      </c>
      <c r="BC21" s="36">
        <v>90</v>
      </c>
      <c r="BD21" s="36">
        <v>81</v>
      </c>
      <c r="BE21" s="36">
        <v>80</v>
      </c>
      <c r="BF21" s="37" t="s">
        <v>241</v>
      </c>
      <c r="BG21" s="37" t="s">
        <v>236</v>
      </c>
      <c r="BH21" s="37" t="s">
        <v>235</v>
      </c>
      <c r="BI21" s="37" t="s">
        <v>236</v>
      </c>
      <c r="BJ21" s="37" t="s">
        <v>241</v>
      </c>
      <c r="BK21" s="37" t="s">
        <v>239</v>
      </c>
      <c r="BM21" s="212">
        <f t="shared" si="0"/>
        <v>32</v>
      </c>
      <c r="BN21" s="30">
        <f t="shared" si="1"/>
        <v>50</v>
      </c>
      <c r="BO21" s="213">
        <f t="shared" si="2"/>
        <v>0.64</v>
      </c>
    </row>
    <row r="22" spans="1:67" s="1" customFormat="1" ht="17.399999999999999">
      <c r="A22" s="7">
        <v>19</v>
      </c>
      <c r="B22" s="64" t="s">
        <v>103</v>
      </c>
      <c r="C22" s="13" t="s">
        <v>104</v>
      </c>
      <c r="D22" s="1" t="s">
        <v>284</v>
      </c>
      <c r="E22" s="1" t="s">
        <v>68</v>
      </c>
      <c r="F22" s="1" t="s">
        <v>68</v>
      </c>
      <c r="G22" s="1" t="s">
        <v>68</v>
      </c>
      <c r="H22" s="35">
        <v>81</v>
      </c>
      <c r="I22" s="35">
        <v>85</v>
      </c>
      <c r="J22" s="35">
        <v>61</v>
      </c>
      <c r="K22" s="36">
        <v>78</v>
      </c>
      <c r="L22" s="36">
        <v>81</v>
      </c>
      <c r="M22" s="36">
        <v>75</v>
      </c>
      <c r="N22" s="1">
        <f t="shared" si="3"/>
        <v>68.2</v>
      </c>
      <c r="O22" s="36">
        <v>82</v>
      </c>
      <c r="P22" s="35">
        <v>64</v>
      </c>
      <c r="Q22" s="35">
        <v>83</v>
      </c>
      <c r="R22" s="35">
        <v>63</v>
      </c>
      <c r="S22" s="35">
        <v>68</v>
      </c>
      <c r="T22" s="35">
        <v>81</v>
      </c>
      <c r="U22" s="35">
        <v>81</v>
      </c>
      <c r="V22" s="35">
        <v>80</v>
      </c>
      <c r="W22" s="1">
        <f t="shared" si="4"/>
        <v>84.7</v>
      </c>
      <c r="X22" s="36">
        <v>91</v>
      </c>
      <c r="Y22" s="36">
        <v>86</v>
      </c>
      <c r="Z22" s="36">
        <v>69</v>
      </c>
      <c r="AA22" s="36">
        <v>70</v>
      </c>
      <c r="AB22" s="36">
        <v>77</v>
      </c>
      <c r="AC22" s="36">
        <v>80</v>
      </c>
      <c r="AD22" s="36">
        <v>73</v>
      </c>
      <c r="AE22" s="1">
        <f t="shared" si="5"/>
        <v>78.100000000000009</v>
      </c>
      <c r="AF22" s="36">
        <v>91</v>
      </c>
      <c r="AG22" s="36">
        <v>75</v>
      </c>
      <c r="AH22" s="36">
        <v>62</v>
      </c>
      <c r="AI22" s="36">
        <v>83</v>
      </c>
      <c r="AJ22" s="36">
        <v>85</v>
      </c>
      <c r="AK22" s="36">
        <v>73</v>
      </c>
      <c r="AL22" s="36">
        <v>86</v>
      </c>
      <c r="AM22" s="36">
        <v>76</v>
      </c>
      <c r="AN22" s="36">
        <v>71</v>
      </c>
      <c r="AO22" s="36">
        <v>64</v>
      </c>
      <c r="AP22" s="36">
        <v>86</v>
      </c>
      <c r="AQ22" s="36">
        <v>91</v>
      </c>
      <c r="AR22" s="36">
        <v>84</v>
      </c>
      <c r="AS22" s="36">
        <v>81</v>
      </c>
      <c r="AT22" s="1">
        <f t="shared" si="6"/>
        <v>74.800000000000011</v>
      </c>
      <c r="AU22" s="36">
        <v>88</v>
      </c>
      <c r="AV22" s="36">
        <v>77</v>
      </c>
      <c r="AW22" s="36">
        <v>74</v>
      </c>
      <c r="AX22" s="36">
        <v>74</v>
      </c>
      <c r="AY22" s="36">
        <v>85</v>
      </c>
      <c r="AZ22" s="36">
        <v>85</v>
      </c>
      <c r="BA22" s="36">
        <v>97</v>
      </c>
      <c r="BB22" s="36">
        <v>83</v>
      </c>
      <c r="BC22" s="36">
        <v>91</v>
      </c>
      <c r="BD22" s="36">
        <v>87</v>
      </c>
      <c r="BE22" s="36">
        <v>82</v>
      </c>
      <c r="BF22" s="37" t="s">
        <v>243</v>
      </c>
      <c r="BG22" s="37" t="s">
        <v>236</v>
      </c>
      <c r="BH22" s="37" t="s">
        <v>242</v>
      </c>
      <c r="BI22" s="37" t="s">
        <v>257</v>
      </c>
      <c r="BJ22" s="37" t="s">
        <v>271</v>
      </c>
      <c r="BK22" s="37" t="s">
        <v>253</v>
      </c>
      <c r="BM22" s="212">
        <f t="shared" si="0"/>
        <v>28</v>
      </c>
      <c r="BN22" s="30">
        <f t="shared" si="1"/>
        <v>50</v>
      </c>
      <c r="BO22" s="213">
        <f t="shared" si="2"/>
        <v>0.56000000000000005</v>
      </c>
    </row>
    <row r="23" spans="1:67" s="65" customFormat="1" ht="17.399999999999999">
      <c r="A23" s="66">
        <v>20</v>
      </c>
      <c r="B23" s="11" t="s">
        <v>105</v>
      </c>
      <c r="C23" s="13" t="s">
        <v>106</v>
      </c>
      <c r="D23" s="65" t="s">
        <v>68</v>
      </c>
      <c r="E23" s="65" t="s">
        <v>68</v>
      </c>
      <c r="F23" s="65" t="s">
        <v>68</v>
      </c>
      <c r="G23" s="65" t="s">
        <v>68</v>
      </c>
      <c r="H23" s="67">
        <v>87</v>
      </c>
      <c r="I23" s="67">
        <v>92</v>
      </c>
      <c r="J23" s="67">
        <v>86</v>
      </c>
      <c r="K23" s="67">
        <v>87</v>
      </c>
      <c r="L23" s="67">
        <v>87</v>
      </c>
      <c r="M23" s="67">
        <v>91</v>
      </c>
      <c r="N23" s="1">
        <f t="shared" si="3"/>
        <v>89.100000000000009</v>
      </c>
      <c r="O23" s="67">
        <v>83</v>
      </c>
      <c r="P23" s="67">
        <v>60</v>
      </c>
      <c r="Q23" s="67">
        <v>92</v>
      </c>
      <c r="R23" s="67">
        <v>74</v>
      </c>
      <c r="S23" s="67">
        <v>96</v>
      </c>
      <c r="T23" s="67">
        <v>83</v>
      </c>
      <c r="U23" s="67">
        <v>85</v>
      </c>
      <c r="V23" s="67">
        <v>91</v>
      </c>
      <c r="W23" s="1">
        <f t="shared" si="4"/>
        <v>99.000000000000014</v>
      </c>
      <c r="X23" s="67">
        <v>90</v>
      </c>
      <c r="Y23" s="67">
        <v>92</v>
      </c>
      <c r="Z23" s="67">
        <v>91</v>
      </c>
      <c r="AA23" s="67">
        <v>93</v>
      </c>
      <c r="AB23" s="67">
        <v>80</v>
      </c>
      <c r="AC23" s="67">
        <v>89</v>
      </c>
      <c r="AD23" s="67">
        <v>84</v>
      </c>
      <c r="AE23" s="1">
        <f t="shared" si="5"/>
        <v>102.30000000000001</v>
      </c>
      <c r="AF23" s="67">
        <v>89</v>
      </c>
      <c r="AG23" s="67">
        <v>83</v>
      </c>
      <c r="AH23" s="67">
        <v>87</v>
      </c>
      <c r="AI23" s="67">
        <v>92</v>
      </c>
      <c r="AJ23" s="67">
        <v>89</v>
      </c>
      <c r="AK23" s="67">
        <v>90</v>
      </c>
      <c r="AL23" s="67">
        <v>90</v>
      </c>
      <c r="AM23" s="67">
        <v>87</v>
      </c>
      <c r="AN23" s="67">
        <v>90</v>
      </c>
      <c r="AO23" s="67">
        <v>87</v>
      </c>
      <c r="AP23" s="67">
        <v>87</v>
      </c>
      <c r="AQ23" s="67">
        <v>98</v>
      </c>
      <c r="AR23" s="67">
        <v>86</v>
      </c>
      <c r="AS23" s="67">
        <v>93</v>
      </c>
      <c r="AT23" s="1">
        <f t="shared" si="6"/>
        <v>94.600000000000009</v>
      </c>
      <c r="AU23" s="67">
        <v>92</v>
      </c>
      <c r="AV23" s="67">
        <v>84</v>
      </c>
      <c r="AW23" s="67">
        <v>85</v>
      </c>
      <c r="AX23" s="67">
        <v>89</v>
      </c>
      <c r="AY23" s="67">
        <v>88</v>
      </c>
      <c r="AZ23" s="67">
        <v>97</v>
      </c>
      <c r="BA23" s="67">
        <v>99</v>
      </c>
      <c r="BB23" s="67">
        <v>88</v>
      </c>
      <c r="BC23" s="67">
        <v>94</v>
      </c>
      <c r="BD23" s="67">
        <v>88</v>
      </c>
      <c r="BE23" s="67">
        <v>91</v>
      </c>
      <c r="BF23" s="67" t="s">
        <v>241</v>
      </c>
      <c r="BG23" s="67" t="s">
        <v>238</v>
      </c>
      <c r="BH23" s="67" t="s">
        <v>240</v>
      </c>
      <c r="BI23" s="67" t="s">
        <v>264</v>
      </c>
      <c r="BJ23" s="67" t="s">
        <v>234</v>
      </c>
      <c r="BK23" s="67" t="s">
        <v>252</v>
      </c>
      <c r="BM23" s="212">
        <f t="shared" si="0"/>
        <v>48</v>
      </c>
      <c r="BN23" s="30">
        <f t="shared" si="1"/>
        <v>50</v>
      </c>
      <c r="BO23" s="213">
        <f t="shared" si="2"/>
        <v>0.96</v>
      </c>
    </row>
    <row r="24" spans="1:67" s="1" customFormat="1" ht="16.95" customHeight="1">
      <c r="A24" s="7">
        <v>21</v>
      </c>
      <c r="B24" s="11" t="s">
        <v>107</v>
      </c>
      <c r="C24" s="13" t="s">
        <v>108</v>
      </c>
      <c r="D24" s="1" t="s">
        <v>68</v>
      </c>
      <c r="E24" s="1" t="s">
        <v>68</v>
      </c>
      <c r="F24" s="1" t="s">
        <v>68</v>
      </c>
      <c r="G24" s="1" t="s">
        <v>68</v>
      </c>
      <c r="H24" s="35">
        <v>87</v>
      </c>
      <c r="I24" s="35">
        <v>91</v>
      </c>
      <c r="J24" s="35">
        <v>78</v>
      </c>
      <c r="K24" s="36">
        <v>84</v>
      </c>
      <c r="L24" s="36">
        <v>88</v>
      </c>
      <c r="M24" s="36">
        <v>83</v>
      </c>
      <c r="N24" s="1">
        <f t="shared" si="3"/>
        <v>73.7</v>
      </c>
      <c r="O24" s="36">
        <v>65</v>
      </c>
      <c r="P24" s="35">
        <v>83</v>
      </c>
      <c r="Q24" s="35">
        <v>70</v>
      </c>
      <c r="R24" s="35">
        <v>74</v>
      </c>
      <c r="S24" s="35">
        <v>79</v>
      </c>
      <c r="T24" s="35">
        <v>90</v>
      </c>
      <c r="U24" s="35">
        <v>81</v>
      </c>
      <c r="V24" s="35">
        <v>79</v>
      </c>
      <c r="W24" s="1">
        <f t="shared" si="4"/>
        <v>89.100000000000009</v>
      </c>
      <c r="X24" s="36">
        <v>83</v>
      </c>
      <c r="Y24" s="36">
        <v>92</v>
      </c>
      <c r="Z24" s="36">
        <v>77</v>
      </c>
      <c r="AA24" s="36">
        <v>80</v>
      </c>
      <c r="AB24" s="36">
        <v>76</v>
      </c>
      <c r="AC24" s="36">
        <v>90</v>
      </c>
      <c r="AD24" s="36">
        <v>85</v>
      </c>
      <c r="AE24" s="1">
        <f t="shared" si="5"/>
        <v>88</v>
      </c>
      <c r="AF24" s="36">
        <v>83</v>
      </c>
      <c r="AG24" s="36">
        <v>82</v>
      </c>
      <c r="AH24" s="36">
        <v>85</v>
      </c>
      <c r="AI24" s="36">
        <v>88</v>
      </c>
      <c r="AJ24" s="36">
        <v>86</v>
      </c>
      <c r="AK24" s="36">
        <v>65</v>
      </c>
      <c r="AL24" s="36">
        <v>90</v>
      </c>
      <c r="AM24" s="36">
        <v>68</v>
      </c>
      <c r="AN24" s="36">
        <v>90</v>
      </c>
      <c r="AO24" s="36">
        <v>64</v>
      </c>
      <c r="AP24" s="36">
        <v>88</v>
      </c>
      <c r="AQ24" s="36">
        <v>87</v>
      </c>
      <c r="AR24" s="36">
        <v>87</v>
      </c>
      <c r="AS24" s="36">
        <v>94</v>
      </c>
      <c r="AT24" s="1">
        <f t="shared" si="6"/>
        <v>89.100000000000009</v>
      </c>
      <c r="AU24" s="36">
        <v>80</v>
      </c>
      <c r="AV24" s="36">
        <v>88</v>
      </c>
      <c r="AW24" s="36">
        <v>85</v>
      </c>
      <c r="AX24" s="36">
        <v>87</v>
      </c>
      <c r="AY24" s="36">
        <v>91</v>
      </c>
      <c r="AZ24" s="36">
        <v>92</v>
      </c>
      <c r="BA24" s="36">
        <v>90</v>
      </c>
      <c r="BB24" s="36">
        <v>87</v>
      </c>
      <c r="BC24" s="36">
        <v>90</v>
      </c>
      <c r="BD24" s="36">
        <v>91</v>
      </c>
      <c r="BE24" s="36">
        <v>75</v>
      </c>
      <c r="BF24" s="37" t="s">
        <v>244</v>
      </c>
      <c r="BG24" s="37" t="s">
        <v>244</v>
      </c>
      <c r="BH24" s="37" t="s">
        <v>234</v>
      </c>
      <c r="BI24" s="37" t="s">
        <v>251</v>
      </c>
      <c r="BJ24" s="37" t="s">
        <v>244</v>
      </c>
      <c r="BK24" s="37" t="s">
        <v>242</v>
      </c>
      <c r="BM24" s="212">
        <f t="shared" si="0"/>
        <v>37</v>
      </c>
      <c r="BN24" s="30">
        <f t="shared" si="1"/>
        <v>50</v>
      </c>
      <c r="BO24" s="213">
        <f t="shared" si="2"/>
        <v>0.74</v>
      </c>
    </row>
    <row r="25" spans="1:67" s="30" customFormat="1" ht="14.4" customHeight="1">
      <c r="A25" s="7">
        <v>22</v>
      </c>
      <c r="B25" s="11" t="s">
        <v>109</v>
      </c>
      <c r="C25" s="13" t="s">
        <v>110</v>
      </c>
      <c r="D25" s="1" t="s">
        <v>67</v>
      </c>
      <c r="E25" s="1" t="s">
        <v>68</v>
      </c>
      <c r="F25" s="1" t="s">
        <v>68</v>
      </c>
      <c r="G25" s="1" t="s">
        <v>68</v>
      </c>
      <c r="H25" s="35">
        <v>81</v>
      </c>
      <c r="I25" s="35">
        <v>85</v>
      </c>
      <c r="J25" s="35">
        <v>64</v>
      </c>
      <c r="K25" s="36">
        <v>73</v>
      </c>
      <c r="L25" s="36">
        <v>78</v>
      </c>
      <c r="M25" s="36">
        <v>71</v>
      </c>
      <c r="N25" s="1">
        <f t="shared" si="3"/>
        <v>73.7</v>
      </c>
      <c r="O25" s="36">
        <v>67</v>
      </c>
      <c r="P25" s="35">
        <v>75</v>
      </c>
      <c r="Q25" s="35">
        <v>77</v>
      </c>
      <c r="R25" s="35">
        <v>74</v>
      </c>
      <c r="S25" s="35">
        <v>81</v>
      </c>
      <c r="T25" s="35">
        <v>81</v>
      </c>
      <c r="U25" s="35">
        <v>78</v>
      </c>
      <c r="V25" s="35">
        <v>75</v>
      </c>
      <c r="W25" s="1">
        <f t="shared" si="4"/>
        <v>91.300000000000011</v>
      </c>
      <c r="X25" s="36">
        <v>70</v>
      </c>
      <c r="Y25" s="36">
        <v>86</v>
      </c>
      <c r="Z25" s="36">
        <v>60</v>
      </c>
      <c r="AA25" s="36">
        <v>90</v>
      </c>
      <c r="AB25" s="36">
        <v>69</v>
      </c>
      <c r="AC25" s="36">
        <v>69</v>
      </c>
      <c r="AD25" s="36">
        <v>74</v>
      </c>
      <c r="AE25" s="1">
        <f t="shared" si="5"/>
        <v>81.400000000000006</v>
      </c>
      <c r="AF25" s="36">
        <v>89</v>
      </c>
      <c r="AG25" s="36">
        <v>72</v>
      </c>
      <c r="AH25" s="36">
        <v>95</v>
      </c>
      <c r="AI25" s="36">
        <v>83</v>
      </c>
      <c r="AJ25" s="36">
        <v>86</v>
      </c>
      <c r="AK25" s="182">
        <v>68</v>
      </c>
      <c r="AL25" s="36">
        <v>73</v>
      </c>
      <c r="AM25" s="36">
        <v>61</v>
      </c>
      <c r="AN25" s="36">
        <v>91</v>
      </c>
      <c r="AO25" s="36">
        <v>65</v>
      </c>
      <c r="AP25" s="36">
        <v>82</v>
      </c>
      <c r="AQ25" s="36">
        <v>77</v>
      </c>
      <c r="AR25" s="36">
        <v>86</v>
      </c>
      <c r="AS25" s="36">
        <v>80</v>
      </c>
      <c r="AT25" s="1">
        <f t="shared" si="6"/>
        <v>81.400000000000006</v>
      </c>
      <c r="AU25" s="36">
        <v>82</v>
      </c>
      <c r="AV25" s="36">
        <v>81</v>
      </c>
      <c r="AW25" s="36">
        <v>76</v>
      </c>
      <c r="AX25" s="36">
        <v>77</v>
      </c>
      <c r="AY25" s="36">
        <v>69</v>
      </c>
      <c r="AZ25" s="36">
        <v>78</v>
      </c>
      <c r="BA25" s="36">
        <v>87</v>
      </c>
      <c r="BB25" s="36">
        <v>83</v>
      </c>
      <c r="BC25" s="36">
        <v>84</v>
      </c>
      <c r="BD25" s="36">
        <v>82</v>
      </c>
      <c r="BE25" s="36">
        <v>66</v>
      </c>
      <c r="BF25" s="37" t="s">
        <v>239</v>
      </c>
      <c r="BG25" s="37" t="s">
        <v>252</v>
      </c>
      <c r="BH25" s="37" t="s">
        <v>258</v>
      </c>
      <c r="BI25" s="37" t="s">
        <v>265</v>
      </c>
      <c r="BJ25" s="37" t="s">
        <v>242</v>
      </c>
      <c r="BK25" s="37" t="s">
        <v>277</v>
      </c>
      <c r="BM25" s="212">
        <f t="shared" si="0"/>
        <v>23</v>
      </c>
      <c r="BN25" s="30">
        <f t="shared" si="1"/>
        <v>50</v>
      </c>
      <c r="BO25" s="213">
        <f t="shared" si="2"/>
        <v>0.46</v>
      </c>
    </row>
    <row r="26" spans="1:67" s="30" customFormat="1" ht="17.399999999999999">
      <c r="A26" s="66">
        <v>23</v>
      </c>
      <c r="B26" s="68" t="s">
        <v>111</v>
      </c>
      <c r="C26" s="13" t="s">
        <v>112</v>
      </c>
      <c r="D26" s="1" t="s">
        <v>67</v>
      </c>
      <c r="E26" s="1" t="s">
        <v>68</v>
      </c>
      <c r="F26" s="1" t="s">
        <v>68</v>
      </c>
      <c r="G26" s="1" t="s">
        <v>68</v>
      </c>
      <c r="H26" s="35">
        <v>77</v>
      </c>
      <c r="I26" s="35">
        <v>91</v>
      </c>
      <c r="J26" s="35">
        <v>69</v>
      </c>
      <c r="K26" s="36">
        <v>70</v>
      </c>
      <c r="L26" s="36">
        <v>89</v>
      </c>
      <c r="M26" s="36">
        <v>77</v>
      </c>
      <c r="N26" s="1">
        <f>N52*1.2</f>
        <v>102</v>
      </c>
      <c r="O26" s="36">
        <v>88</v>
      </c>
      <c r="P26" s="35">
        <v>76</v>
      </c>
      <c r="Q26" s="35">
        <v>87</v>
      </c>
      <c r="R26" s="35">
        <v>75</v>
      </c>
      <c r="S26" s="35">
        <v>71</v>
      </c>
      <c r="T26" s="35">
        <v>83</v>
      </c>
      <c r="U26" s="35">
        <v>73</v>
      </c>
      <c r="V26" s="35">
        <v>79</v>
      </c>
      <c r="W26" s="1">
        <f>W52*1.2</f>
        <v>108</v>
      </c>
      <c r="X26" s="36">
        <v>92</v>
      </c>
      <c r="Y26" s="36">
        <v>87</v>
      </c>
      <c r="Z26" s="36">
        <v>73</v>
      </c>
      <c r="AA26" s="36">
        <v>78</v>
      </c>
      <c r="AB26" s="36">
        <v>73</v>
      </c>
      <c r="AC26" s="36">
        <v>74</v>
      </c>
      <c r="AD26" s="36">
        <v>73</v>
      </c>
      <c r="AE26" s="1">
        <f>AE52*1.2</f>
        <v>102</v>
      </c>
      <c r="AF26" s="36">
        <v>84</v>
      </c>
      <c r="AG26" s="36">
        <v>76</v>
      </c>
      <c r="AH26" s="36">
        <v>66</v>
      </c>
      <c r="AI26" s="36">
        <v>83</v>
      </c>
      <c r="AJ26" s="36">
        <v>83</v>
      </c>
      <c r="AK26" s="36">
        <v>60</v>
      </c>
      <c r="AL26" s="36">
        <v>81</v>
      </c>
      <c r="AM26" s="36">
        <v>68</v>
      </c>
      <c r="AN26" s="36">
        <v>73</v>
      </c>
      <c r="AO26" s="33">
        <v>60</v>
      </c>
      <c r="AP26" s="36">
        <v>82</v>
      </c>
      <c r="AQ26" s="36">
        <v>78</v>
      </c>
      <c r="AR26" s="36">
        <v>85</v>
      </c>
      <c r="AS26" s="36">
        <v>89</v>
      </c>
      <c r="AT26" s="1">
        <f>AT52*1.2</f>
        <v>108</v>
      </c>
      <c r="AU26" s="36">
        <v>90</v>
      </c>
      <c r="AV26" s="36">
        <v>75</v>
      </c>
      <c r="AW26" s="36">
        <v>80</v>
      </c>
      <c r="AX26" s="36">
        <v>72</v>
      </c>
      <c r="AY26" s="36">
        <v>76</v>
      </c>
      <c r="AZ26" s="36">
        <v>77</v>
      </c>
      <c r="BA26" s="36">
        <v>77</v>
      </c>
      <c r="BB26" s="36">
        <v>82</v>
      </c>
      <c r="BC26" s="36">
        <v>87</v>
      </c>
      <c r="BD26" s="36">
        <v>91</v>
      </c>
      <c r="BE26" s="36">
        <v>70</v>
      </c>
      <c r="BF26" s="37" t="s">
        <v>245</v>
      </c>
      <c r="BG26" s="37" t="s">
        <v>236</v>
      </c>
      <c r="BH26" s="37" t="s">
        <v>243</v>
      </c>
      <c r="BI26" s="37" t="s">
        <v>256</v>
      </c>
      <c r="BJ26" s="37" t="s">
        <v>252</v>
      </c>
      <c r="BK26" s="37" t="s">
        <v>277</v>
      </c>
      <c r="BM26" s="212">
        <f t="shared" si="0"/>
        <v>23</v>
      </c>
      <c r="BN26" s="30">
        <f t="shared" si="1"/>
        <v>50</v>
      </c>
      <c r="BO26" s="213">
        <f t="shared" si="2"/>
        <v>0.46</v>
      </c>
    </row>
    <row r="27" spans="1:67" s="30" customFormat="1" ht="17.399999999999999">
      <c r="A27" s="7">
        <v>24</v>
      </c>
      <c r="B27" s="64" t="s">
        <v>113</v>
      </c>
      <c r="C27" s="13" t="s">
        <v>114</v>
      </c>
      <c r="D27" s="1" t="s">
        <v>67</v>
      </c>
      <c r="E27" s="1" t="s">
        <v>67</v>
      </c>
      <c r="F27" s="1" t="s">
        <v>67</v>
      </c>
      <c r="G27" s="1" t="s">
        <v>68</v>
      </c>
      <c r="H27" s="35">
        <v>80</v>
      </c>
      <c r="I27" s="35">
        <v>92</v>
      </c>
      <c r="J27" s="35">
        <v>74</v>
      </c>
      <c r="K27" s="36">
        <v>76</v>
      </c>
      <c r="L27" s="36">
        <v>83</v>
      </c>
      <c r="M27" s="36">
        <v>78</v>
      </c>
      <c r="N27" s="1">
        <f>N53</f>
        <v>76</v>
      </c>
      <c r="O27" s="36">
        <v>78</v>
      </c>
      <c r="P27" s="35">
        <v>63</v>
      </c>
      <c r="Q27" s="35">
        <v>74</v>
      </c>
      <c r="R27" s="35">
        <v>64</v>
      </c>
      <c r="S27" s="35">
        <v>76</v>
      </c>
      <c r="T27" s="35">
        <v>81</v>
      </c>
      <c r="U27" s="35">
        <v>67</v>
      </c>
      <c r="V27" s="35">
        <v>67</v>
      </c>
      <c r="W27" s="1">
        <f>W53</f>
        <v>64</v>
      </c>
      <c r="X27" s="36">
        <v>80</v>
      </c>
      <c r="Y27" s="36">
        <v>85</v>
      </c>
      <c r="Z27" s="36">
        <v>60</v>
      </c>
      <c r="AA27" s="36">
        <v>75</v>
      </c>
      <c r="AB27" s="36">
        <v>69</v>
      </c>
      <c r="AC27" s="36">
        <v>77</v>
      </c>
      <c r="AD27" s="36">
        <v>79</v>
      </c>
      <c r="AE27" s="1">
        <f>AE53</f>
        <v>67</v>
      </c>
      <c r="AF27" s="36">
        <v>91</v>
      </c>
      <c r="AG27" s="36">
        <v>73</v>
      </c>
      <c r="AH27" s="182">
        <v>67</v>
      </c>
      <c r="AI27" s="36">
        <v>83</v>
      </c>
      <c r="AJ27" s="36">
        <v>84</v>
      </c>
      <c r="AK27" s="182">
        <v>67</v>
      </c>
      <c r="AL27" s="36">
        <v>74</v>
      </c>
      <c r="AM27" s="36">
        <v>62</v>
      </c>
      <c r="AN27" s="36">
        <v>60</v>
      </c>
      <c r="AO27" s="36">
        <v>67</v>
      </c>
      <c r="AP27" s="36">
        <v>79</v>
      </c>
      <c r="AQ27" s="36">
        <v>66</v>
      </c>
      <c r="AR27" s="36">
        <v>85</v>
      </c>
      <c r="AS27" s="36">
        <v>85</v>
      </c>
      <c r="AT27" s="1">
        <f>AT53</f>
        <v>75</v>
      </c>
      <c r="AU27" s="36">
        <v>81</v>
      </c>
      <c r="AV27" s="36">
        <v>84</v>
      </c>
      <c r="AW27" s="36">
        <v>72</v>
      </c>
      <c r="AX27" s="36">
        <v>68</v>
      </c>
      <c r="AY27" s="36">
        <v>65</v>
      </c>
      <c r="AZ27" s="36">
        <v>75</v>
      </c>
      <c r="BA27" s="36">
        <v>79</v>
      </c>
      <c r="BB27" s="36">
        <v>80</v>
      </c>
      <c r="BC27" s="36">
        <v>82</v>
      </c>
      <c r="BD27" s="36">
        <v>78</v>
      </c>
      <c r="BE27" s="36">
        <v>84</v>
      </c>
      <c r="BF27" s="37" t="s">
        <v>246</v>
      </c>
      <c r="BG27" s="37" t="s">
        <v>242</v>
      </c>
      <c r="BH27" s="37" t="s">
        <v>253</v>
      </c>
      <c r="BI27" s="37" t="s">
        <v>266</v>
      </c>
      <c r="BJ27" s="37" t="s">
        <v>266</v>
      </c>
      <c r="BK27" s="37" t="s">
        <v>246</v>
      </c>
      <c r="BM27" s="212">
        <f t="shared" si="0"/>
        <v>16</v>
      </c>
      <c r="BN27" s="30">
        <f t="shared" si="1"/>
        <v>50</v>
      </c>
      <c r="BO27" s="213">
        <f t="shared" si="2"/>
        <v>0.32</v>
      </c>
    </row>
    <row r="28" spans="1:67" s="30" customFormat="1" ht="17.399999999999999">
      <c r="A28" s="7">
        <v>25</v>
      </c>
      <c r="B28" s="64" t="s">
        <v>115</v>
      </c>
      <c r="C28" s="13" t="s">
        <v>116</v>
      </c>
      <c r="D28" s="1" t="s">
        <v>67</v>
      </c>
      <c r="E28" s="1" t="s">
        <v>68</v>
      </c>
      <c r="F28" s="1" t="s">
        <v>67</v>
      </c>
      <c r="G28" s="1" t="s">
        <v>68</v>
      </c>
      <c r="H28" s="35">
        <v>60</v>
      </c>
      <c r="I28" s="35">
        <v>75</v>
      </c>
      <c r="J28" s="69">
        <v>60</v>
      </c>
      <c r="K28" s="36">
        <v>45</v>
      </c>
      <c r="L28" s="33">
        <v>60</v>
      </c>
      <c r="M28" s="36">
        <v>60</v>
      </c>
      <c r="N28" s="1">
        <f>N54</f>
        <v>43.5</v>
      </c>
      <c r="O28" s="36">
        <v>74</v>
      </c>
      <c r="P28" s="69">
        <v>54</v>
      </c>
      <c r="Q28" s="69">
        <v>45</v>
      </c>
      <c r="R28" s="69">
        <v>41</v>
      </c>
      <c r="S28" s="33">
        <v>60</v>
      </c>
      <c r="T28" s="35">
        <v>68</v>
      </c>
      <c r="U28" s="69">
        <v>46</v>
      </c>
      <c r="V28" s="43">
        <v>60</v>
      </c>
      <c r="W28" s="1">
        <f>W54</f>
        <v>41</v>
      </c>
      <c r="X28" s="36">
        <v>81</v>
      </c>
      <c r="Y28" s="36">
        <v>86</v>
      </c>
      <c r="Z28" s="36">
        <v>41</v>
      </c>
      <c r="AA28" s="36">
        <v>61</v>
      </c>
      <c r="AB28" s="33">
        <v>60</v>
      </c>
      <c r="AC28" s="36">
        <v>67</v>
      </c>
      <c r="AD28" s="36">
        <v>60</v>
      </c>
      <c r="AE28" s="1">
        <f>AE54</f>
        <v>60</v>
      </c>
      <c r="AF28" s="36">
        <v>89</v>
      </c>
      <c r="AG28" s="36">
        <v>68</v>
      </c>
      <c r="AH28" s="36">
        <v>60</v>
      </c>
      <c r="AI28" s="36">
        <v>76</v>
      </c>
      <c r="AJ28" s="36">
        <v>84</v>
      </c>
      <c r="AK28" s="36">
        <v>40</v>
      </c>
      <c r="AL28" s="36">
        <v>75</v>
      </c>
      <c r="AM28" s="36">
        <v>53</v>
      </c>
      <c r="AN28" s="36">
        <v>49</v>
      </c>
      <c r="AO28" s="36">
        <v>66</v>
      </c>
      <c r="AP28" s="36">
        <v>84</v>
      </c>
      <c r="AQ28" s="36">
        <v>46</v>
      </c>
      <c r="AR28" s="36">
        <v>87</v>
      </c>
      <c r="AS28" s="36">
        <v>60</v>
      </c>
      <c r="AT28" s="1">
        <f>AT54</f>
        <v>51</v>
      </c>
      <c r="AU28" s="36">
        <v>93</v>
      </c>
      <c r="AV28" s="36">
        <v>70</v>
      </c>
      <c r="AW28" s="36">
        <v>64</v>
      </c>
      <c r="AX28" s="45">
        <v>35</v>
      </c>
      <c r="AY28" s="36">
        <v>60</v>
      </c>
      <c r="AZ28" s="36">
        <v>54</v>
      </c>
      <c r="BA28" s="36">
        <v>50</v>
      </c>
      <c r="BB28" s="36">
        <v>82</v>
      </c>
      <c r="BC28" s="36">
        <v>64</v>
      </c>
      <c r="BD28" s="45">
        <v>81</v>
      </c>
      <c r="BE28" s="36">
        <v>69</v>
      </c>
      <c r="BF28" s="37" t="s">
        <v>247</v>
      </c>
      <c r="BG28" s="37" t="s">
        <v>253</v>
      </c>
      <c r="BH28" s="37" t="s">
        <v>259</v>
      </c>
      <c r="BI28" s="37" t="s">
        <v>267</v>
      </c>
      <c r="BJ28" s="37" t="s">
        <v>272</v>
      </c>
      <c r="BK28" s="37" t="s">
        <v>278</v>
      </c>
      <c r="BM28" s="212">
        <f t="shared" si="0"/>
        <v>9</v>
      </c>
      <c r="BN28" s="30">
        <f t="shared" si="1"/>
        <v>50</v>
      </c>
      <c r="BO28" s="213">
        <f t="shared" si="2"/>
        <v>0.18</v>
      </c>
    </row>
    <row r="29" spans="1:67" ht="17.399999999999999">
      <c r="BM29" s="38"/>
    </row>
    <row r="30" spans="1:67">
      <c r="B30" s="70" t="s">
        <v>117</v>
      </c>
      <c r="C30" s="71" t="s">
        <v>118</v>
      </c>
      <c r="H30" s="72"/>
      <c r="I30" s="73" t="s">
        <v>119</v>
      </c>
      <c r="J30" s="73"/>
      <c r="N30" s="74">
        <v>80</v>
      </c>
      <c r="P30" s="75"/>
      <c r="Q30" s="75"/>
      <c r="R30" s="75"/>
      <c r="S30" s="75"/>
      <c r="T30" s="75"/>
      <c r="U30" s="75"/>
      <c r="V30" s="75"/>
      <c r="W30" s="74">
        <v>85</v>
      </c>
      <c r="AE30" s="74">
        <v>85</v>
      </c>
      <c r="AT30" s="74">
        <v>90</v>
      </c>
    </row>
    <row r="31" spans="1:67">
      <c r="B31" s="76"/>
      <c r="C31" s="17" t="s">
        <v>120</v>
      </c>
      <c r="H31" s="77"/>
      <c r="I31" s="73" t="s">
        <v>121</v>
      </c>
      <c r="J31" s="73"/>
      <c r="N31" s="36">
        <v>75</v>
      </c>
      <c r="P31" s="75"/>
      <c r="Q31" s="75"/>
      <c r="R31" s="75"/>
      <c r="S31" s="75"/>
      <c r="T31" s="75"/>
      <c r="U31" s="75"/>
      <c r="V31" s="75"/>
      <c r="W31" s="36">
        <v>81</v>
      </c>
      <c r="AE31" s="36">
        <v>77</v>
      </c>
      <c r="AT31" s="36">
        <v>83</v>
      </c>
    </row>
    <row r="32" spans="1:67" ht="49.95" customHeight="1">
      <c r="B32" s="78"/>
      <c r="C32" s="17" t="s">
        <v>122</v>
      </c>
      <c r="H32" s="79"/>
      <c r="I32" s="73" t="s">
        <v>123</v>
      </c>
      <c r="J32" s="73"/>
      <c r="N32" s="80">
        <f>96</f>
        <v>96</v>
      </c>
      <c r="P32" s="75"/>
      <c r="Q32" s="75"/>
      <c r="R32" s="75"/>
      <c r="S32" s="75"/>
      <c r="T32" s="75"/>
      <c r="U32" s="75"/>
      <c r="V32" s="75"/>
      <c r="W32" s="80">
        <f>93</f>
        <v>93</v>
      </c>
      <c r="AE32" s="80">
        <f>93</f>
        <v>93</v>
      </c>
      <c r="AT32" s="80">
        <f>90</f>
        <v>90</v>
      </c>
    </row>
    <row r="33" spans="2:46">
      <c r="B33" s="81"/>
      <c r="C33" s="17" t="s">
        <v>124</v>
      </c>
      <c r="H33" s="73"/>
      <c r="I33" s="73"/>
      <c r="J33" s="82"/>
      <c r="N33" s="36">
        <v>81</v>
      </c>
      <c r="P33" s="83"/>
      <c r="Q33" s="83"/>
      <c r="R33" s="75"/>
      <c r="S33" s="83"/>
      <c r="T33" s="75"/>
      <c r="U33" s="75"/>
      <c r="V33" s="83"/>
      <c r="W33" s="36">
        <v>81</v>
      </c>
      <c r="AE33" s="36">
        <v>77</v>
      </c>
      <c r="AT33" s="36">
        <v>75</v>
      </c>
    </row>
    <row r="34" spans="2:46">
      <c r="B34" s="78"/>
      <c r="C34" s="17"/>
      <c r="H34" s="73"/>
      <c r="I34" s="73"/>
      <c r="J34" s="73"/>
      <c r="N34" s="84">
        <f>85</f>
        <v>85</v>
      </c>
      <c r="P34" s="75"/>
      <c r="Q34" s="75"/>
      <c r="R34" s="75"/>
      <c r="S34" s="75"/>
      <c r="T34" s="75"/>
      <c r="U34" s="75"/>
      <c r="V34" s="75"/>
      <c r="W34" s="85">
        <f>84</f>
        <v>84</v>
      </c>
      <c r="AE34" s="84">
        <f>85</f>
        <v>85</v>
      </c>
      <c r="AT34" s="80">
        <f>81</f>
        <v>81</v>
      </c>
    </row>
    <row r="35" spans="2:46">
      <c r="B35" s="78"/>
      <c r="C35" s="17"/>
      <c r="H35" s="73"/>
      <c r="I35" s="73"/>
      <c r="J35" s="73"/>
      <c r="N35" s="33">
        <v>60</v>
      </c>
      <c r="P35" s="75"/>
      <c r="Q35" s="75"/>
      <c r="R35" s="75"/>
      <c r="S35" s="75"/>
      <c r="T35" s="75"/>
      <c r="U35" s="75"/>
      <c r="V35" s="75"/>
      <c r="W35" s="37">
        <v>74</v>
      </c>
      <c r="AE35" s="37">
        <v>73</v>
      </c>
      <c r="AT35" s="7">
        <v>70</v>
      </c>
    </row>
    <row r="36" spans="2:46">
      <c r="B36" s="78"/>
      <c r="C36" s="17"/>
      <c r="H36" s="73"/>
      <c r="I36" s="73"/>
      <c r="J36" s="73"/>
      <c r="N36" s="80">
        <f>90</f>
        <v>90</v>
      </c>
      <c r="P36" s="75"/>
      <c r="Q36" s="75"/>
      <c r="R36" s="75"/>
      <c r="S36" s="75"/>
      <c r="T36" s="75"/>
      <c r="U36" s="75"/>
      <c r="V36" s="75"/>
      <c r="W36" s="86">
        <f>85</f>
        <v>85</v>
      </c>
      <c r="AE36" s="80">
        <f>87</f>
        <v>87</v>
      </c>
      <c r="AT36" s="80">
        <f>74</f>
        <v>74</v>
      </c>
    </row>
    <row r="37" spans="2:46">
      <c r="B37" s="78"/>
      <c r="C37" s="17"/>
      <c r="H37" s="73"/>
      <c r="I37" s="73"/>
      <c r="J37" s="73"/>
      <c r="N37" s="36">
        <v>84</v>
      </c>
      <c r="P37" s="75"/>
      <c r="Q37" s="75"/>
      <c r="R37" s="75"/>
      <c r="S37" s="75"/>
      <c r="T37" s="75"/>
      <c r="U37" s="75"/>
      <c r="V37" s="75"/>
      <c r="W37" s="36">
        <v>90</v>
      </c>
      <c r="AE37" s="46">
        <v>87</v>
      </c>
      <c r="AT37" s="46">
        <v>82</v>
      </c>
    </row>
    <row r="38" spans="2:46">
      <c r="B38" s="78"/>
      <c r="C38" s="17"/>
      <c r="H38" s="73"/>
      <c r="I38" s="73"/>
      <c r="J38" s="73"/>
      <c r="N38" s="46">
        <v>80</v>
      </c>
      <c r="P38" s="75"/>
      <c r="Q38" s="83"/>
      <c r="R38" s="75"/>
      <c r="S38" s="75"/>
      <c r="T38" s="75"/>
      <c r="U38" s="75"/>
      <c r="V38" s="75"/>
      <c r="W38" s="46">
        <v>91</v>
      </c>
      <c r="AE38" s="46">
        <v>87</v>
      </c>
      <c r="AT38" s="46">
        <v>89</v>
      </c>
    </row>
    <row r="39" spans="2:46">
      <c r="B39" s="78"/>
      <c r="C39" s="17"/>
      <c r="H39" s="73"/>
      <c r="I39" s="73"/>
      <c r="J39" s="73"/>
      <c r="N39" s="46">
        <v>90</v>
      </c>
      <c r="P39" s="75"/>
      <c r="Q39" s="75"/>
      <c r="R39" s="75"/>
      <c r="S39" s="75"/>
      <c r="T39" s="75"/>
      <c r="U39" s="75"/>
      <c r="V39" s="75"/>
      <c r="W39" s="46">
        <v>92</v>
      </c>
      <c r="AE39" s="46">
        <v>92</v>
      </c>
      <c r="AT39" s="46">
        <v>85</v>
      </c>
    </row>
    <row r="40" spans="2:46">
      <c r="B40" s="78"/>
      <c r="C40" s="17"/>
      <c r="H40" s="73"/>
      <c r="I40" s="73"/>
      <c r="J40" s="73"/>
      <c r="N40" s="58">
        <v>73</v>
      </c>
      <c r="P40" s="75"/>
      <c r="Q40" s="75"/>
      <c r="R40" s="75"/>
      <c r="S40" s="75"/>
      <c r="T40" s="75"/>
      <c r="U40" s="75"/>
      <c r="V40" s="75"/>
      <c r="W40" s="58">
        <v>80</v>
      </c>
      <c r="AE40" s="58">
        <v>82</v>
      </c>
      <c r="AT40" s="58">
        <v>72</v>
      </c>
    </row>
    <row r="41" spans="2:46">
      <c r="B41" s="78"/>
      <c r="C41" s="17"/>
      <c r="H41" s="73"/>
      <c r="I41" s="73"/>
      <c r="J41" s="73"/>
      <c r="N41" s="36">
        <v>62</v>
      </c>
      <c r="P41" s="75"/>
      <c r="Q41" s="75"/>
      <c r="R41" s="75"/>
      <c r="S41" s="75"/>
      <c r="T41" s="75"/>
      <c r="U41" s="75"/>
      <c r="V41" s="75"/>
      <c r="W41" s="36">
        <v>80</v>
      </c>
      <c r="AE41" s="36">
        <v>74</v>
      </c>
      <c r="AT41" s="36">
        <v>70</v>
      </c>
    </row>
    <row r="42" spans="2:46">
      <c r="B42" s="78"/>
      <c r="C42" s="17"/>
      <c r="H42" s="73"/>
      <c r="I42" s="73"/>
      <c r="J42" s="82"/>
      <c r="N42" s="46">
        <v>63</v>
      </c>
      <c r="P42" s="75"/>
      <c r="Q42" s="75"/>
      <c r="R42" s="75"/>
      <c r="S42" s="75"/>
      <c r="T42" s="75"/>
      <c r="U42" s="75"/>
      <c r="V42" s="75"/>
      <c r="W42" s="36">
        <v>61</v>
      </c>
      <c r="AE42" s="36">
        <v>74</v>
      </c>
      <c r="AT42" s="36">
        <v>80</v>
      </c>
    </row>
    <row r="43" spans="2:46">
      <c r="B43" s="78"/>
      <c r="C43" s="17"/>
      <c r="H43" s="73"/>
      <c r="I43" s="73"/>
      <c r="J43" s="73"/>
      <c r="N43" s="80">
        <f>90</f>
        <v>90</v>
      </c>
      <c r="P43" s="75"/>
      <c r="Q43" s="75"/>
      <c r="R43" s="75"/>
      <c r="S43" s="75"/>
      <c r="T43" s="75"/>
      <c r="U43" s="75"/>
      <c r="V43" s="75"/>
      <c r="W43" s="80">
        <f>87</f>
        <v>87</v>
      </c>
      <c r="AE43" s="80">
        <f>84</f>
        <v>84</v>
      </c>
      <c r="AT43" s="80">
        <f>76</f>
        <v>76</v>
      </c>
    </row>
    <row r="44" spans="2:46">
      <c r="B44" s="78"/>
      <c r="C44" s="17"/>
      <c r="H44" s="73"/>
      <c r="I44" s="73"/>
      <c r="J44" s="73"/>
      <c r="N44" s="36">
        <v>86</v>
      </c>
      <c r="P44" s="75"/>
      <c r="Q44" s="75"/>
      <c r="R44" s="75"/>
      <c r="S44" s="75"/>
      <c r="T44" s="75"/>
      <c r="U44" s="75"/>
      <c r="V44" s="75"/>
      <c r="W44" s="36">
        <v>87</v>
      </c>
      <c r="AE44" s="36">
        <v>94</v>
      </c>
      <c r="AT44" s="36">
        <v>90</v>
      </c>
    </row>
    <row r="45" spans="2:46">
      <c r="B45" s="78"/>
      <c r="C45" s="17"/>
      <c r="H45" s="73"/>
      <c r="I45" s="73"/>
      <c r="J45" s="73"/>
      <c r="N45" s="36">
        <v>75</v>
      </c>
      <c r="P45" s="75"/>
      <c r="Q45" s="75"/>
      <c r="R45" s="75"/>
      <c r="S45" s="75"/>
      <c r="T45" s="75"/>
      <c r="U45" s="75"/>
      <c r="V45" s="75"/>
      <c r="W45" s="36">
        <v>85</v>
      </c>
      <c r="AE45" s="36">
        <v>80</v>
      </c>
      <c r="AT45" s="36">
        <v>73</v>
      </c>
    </row>
    <row r="46" spans="2:46">
      <c r="B46" s="78"/>
      <c r="C46" s="17"/>
      <c r="H46" s="73"/>
      <c r="I46" s="73"/>
      <c r="J46" s="73"/>
      <c r="N46" s="36">
        <v>63</v>
      </c>
      <c r="P46" s="75"/>
      <c r="Q46" s="75"/>
      <c r="R46" s="75"/>
      <c r="S46" s="75"/>
      <c r="T46" s="75"/>
      <c r="U46" s="75"/>
      <c r="V46" s="75"/>
      <c r="W46" s="36">
        <v>84</v>
      </c>
      <c r="AE46" s="36">
        <v>78</v>
      </c>
      <c r="AT46" s="36">
        <v>76</v>
      </c>
    </row>
    <row r="47" spans="2:46">
      <c r="B47" s="78"/>
      <c r="C47" s="17"/>
      <c r="H47" s="73"/>
      <c r="I47" s="73"/>
      <c r="J47" s="73"/>
      <c r="N47" s="36">
        <v>66</v>
      </c>
      <c r="P47" s="75"/>
      <c r="Q47" s="75"/>
      <c r="R47" s="75"/>
      <c r="S47" s="75"/>
      <c r="T47" s="75"/>
      <c r="U47" s="75"/>
      <c r="V47" s="75"/>
      <c r="W47" s="36">
        <v>81</v>
      </c>
      <c r="AE47" s="36">
        <v>77</v>
      </c>
      <c r="AT47" s="36">
        <v>68</v>
      </c>
    </row>
    <row r="48" spans="2:46">
      <c r="B48" s="78"/>
      <c r="C48" s="17"/>
      <c r="H48" s="73"/>
      <c r="I48" s="73"/>
      <c r="J48" s="73"/>
      <c r="N48" s="36">
        <v>62</v>
      </c>
      <c r="P48" s="75"/>
      <c r="Q48" s="75"/>
      <c r="R48" s="83"/>
      <c r="S48" s="83"/>
      <c r="T48" s="75"/>
      <c r="U48" s="75"/>
      <c r="V48" s="83"/>
      <c r="W48" s="36">
        <v>77</v>
      </c>
      <c r="AE48" s="36">
        <v>71</v>
      </c>
      <c r="AT48" s="36">
        <v>68</v>
      </c>
    </row>
    <row r="49" spans="2:46">
      <c r="B49" s="78"/>
      <c r="C49" s="17"/>
      <c r="H49" s="73"/>
      <c r="I49" s="73"/>
      <c r="J49" s="73"/>
      <c r="N49" s="67">
        <v>81</v>
      </c>
      <c r="P49" s="75"/>
      <c r="Q49" s="83"/>
      <c r="R49" s="83"/>
      <c r="S49" s="75"/>
      <c r="T49" s="75"/>
      <c r="U49" s="75"/>
      <c r="V49" s="75"/>
      <c r="W49" s="67">
        <v>90</v>
      </c>
      <c r="AE49" s="67">
        <v>93</v>
      </c>
      <c r="AT49" s="67">
        <v>86</v>
      </c>
    </row>
    <row r="50" spans="2:46">
      <c r="B50" s="78"/>
      <c r="C50" s="17"/>
      <c r="H50" s="73"/>
      <c r="I50" s="73"/>
      <c r="J50" s="73"/>
      <c r="N50" s="36">
        <v>67</v>
      </c>
      <c r="P50" s="83"/>
      <c r="Q50" s="83"/>
      <c r="R50" s="83"/>
      <c r="S50" s="75"/>
      <c r="T50" s="75"/>
      <c r="U50" s="75"/>
      <c r="V50" s="75"/>
      <c r="W50" s="36">
        <v>81</v>
      </c>
      <c r="AE50" s="36">
        <v>80</v>
      </c>
      <c r="AT50" s="36">
        <v>81</v>
      </c>
    </row>
    <row r="51" spans="2:46">
      <c r="B51" s="78"/>
      <c r="C51" s="17"/>
      <c r="H51" s="73"/>
      <c r="I51" s="73"/>
      <c r="J51" s="82"/>
      <c r="N51" s="36">
        <v>67</v>
      </c>
      <c r="P51" s="75"/>
      <c r="Q51" s="83"/>
      <c r="R51" s="83"/>
      <c r="S51" s="83"/>
      <c r="T51" s="75"/>
      <c r="U51" s="75"/>
      <c r="V51" s="75"/>
      <c r="W51" s="36">
        <v>83</v>
      </c>
      <c r="AE51" s="36">
        <v>74</v>
      </c>
      <c r="AT51" s="36">
        <v>74</v>
      </c>
    </row>
    <row r="52" spans="2:46">
      <c r="B52" s="78"/>
      <c r="C52" s="17"/>
      <c r="H52" s="73"/>
      <c r="I52" s="73"/>
      <c r="J52" s="73"/>
      <c r="N52" s="85">
        <f>85</f>
        <v>85</v>
      </c>
      <c r="P52" s="75"/>
      <c r="Q52" s="75"/>
      <c r="R52" s="83"/>
      <c r="S52" s="75"/>
      <c r="T52" s="75"/>
      <c r="U52" s="75"/>
      <c r="V52" s="83"/>
      <c r="W52" s="84">
        <f>90</f>
        <v>90</v>
      </c>
      <c r="AE52" s="84">
        <f>85</f>
        <v>85</v>
      </c>
      <c r="AT52" s="84">
        <f>90</f>
        <v>90</v>
      </c>
    </row>
    <row r="53" spans="2:46">
      <c r="B53" s="78"/>
      <c r="C53" s="17"/>
      <c r="H53" s="73"/>
      <c r="I53" s="73"/>
      <c r="J53" s="73"/>
      <c r="N53" s="36">
        <v>76</v>
      </c>
      <c r="P53" s="75"/>
      <c r="Q53" s="75"/>
      <c r="R53" s="75"/>
      <c r="S53" s="83"/>
      <c r="T53" s="75"/>
      <c r="U53" s="75"/>
      <c r="V53" s="83"/>
      <c r="W53" s="36">
        <v>64</v>
      </c>
      <c r="AE53" s="36">
        <v>67</v>
      </c>
      <c r="AT53" s="36">
        <v>75</v>
      </c>
    </row>
    <row r="54" spans="2:46">
      <c r="B54" s="78"/>
      <c r="C54" s="17"/>
      <c r="H54" s="73"/>
      <c r="I54" s="73"/>
      <c r="J54" s="73"/>
      <c r="N54" s="36">
        <v>43.5</v>
      </c>
      <c r="P54" s="75"/>
      <c r="Q54" s="83"/>
      <c r="R54" s="75"/>
      <c r="S54" s="75"/>
      <c r="T54" s="75"/>
      <c r="U54" s="75"/>
      <c r="V54" s="83"/>
      <c r="W54" s="36">
        <v>41</v>
      </c>
      <c r="AE54" s="33">
        <v>60</v>
      </c>
      <c r="AT54" s="36">
        <v>51</v>
      </c>
    </row>
    <row r="55" spans="2:46">
      <c r="B55" s="78"/>
      <c r="C55" s="17"/>
      <c r="H55" s="73"/>
      <c r="I55" s="73"/>
      <c r="J55" s="82"/>
      <c r="P55" s="87"/>
      <c r="Q55" s="87"/>
      <c r="R55" s="87"/>
      <c r="S55" s="75"/>
      <c r="T55" s="75"/>
      <c r="U55" s="87"/>
      <c r="V55" s="87"/>
    </row>
    <row r="56" spans="2:46">
      <c r="H56" s="73"/>
      <c r="I56" s="73"/>
      <c r="P56" s="87"/>
      <c r="Q56" s="87"/>
      <c r="R56" s="87"/>
      <c r="S56" s="87"/>
      <c r="T56" s="87"/>
      <c r="U56" s="87"/>
      <c r="V56" s="87"/>
    </row>
    <row r="57" spans="2:46">
      <c r="P57" s="87"/>
      <c r="Q57" s="87"/>
      <c r="R57" s="87"/>
      <c r="S57" s="87"/>
      <c r="T57" s="87"/>
      <c r="U57" s="87"/>
      <c r="V57" s="87"/>
    </row>
    <row r="58" spans="2:46">
      <c r="P58" s="87"/>
      <c r="Q58" s="87"/>
      <c r="R58" s="87"/>
      <c r="S58" s="87"/>
      <c r="T58" s="87"/>
      <c r="U58" s="87"/>
      <c r="V58" s="87"/>
    </row>
    <row r="59" spans="2:46">
      <c r="P59" s="87"/>
      <c r="Q59" s="87"/>
      <c r="R59" s="87"/>
      <c r="S59" s="87"/>
      <c r="T59" s="87"/>
      <c r="U59" s="87"/>
      <c r="V59" s="87"/>
    </row>
    <row r="60" spans="2:46">
      <c r="P60" s="87"/>
      <c r="Q60" s="87"/>
      <c r="R60" s="87"/>
      <c r="S60" s="87"/>
      <c r="T60" s="87"/>
      <c r="U60" s="87"/>
      <c r="V60" s="87"/>
    </row>
    <row r="61" spans="2:46">
      <c r="P61" s="87"/>
      <c r="Q61" s="87"/>
      <c r="R61" s="87"/>
      <c r="S61" s="87"/>
      <c r="T61" s="87"/>
      <c r="U61" s="87"/>
      <c r="V61" s="87"/>
    </row>
    <row r="62" spans="2:46">
      <c r="P62" s="87"/>
      <c r="Q62" s="87"/>
      <c r="R62" s="87"/>
      <c r="S62" s="87"/>
      <c r="T62" s="87"/>
      <c r="U62" s="87"/>
      <c r="V62" s="87"/>
    </row>
    <row r="63" spans="2:46">
      <c r="P63" s="87"/>
      <c r="Q63" s="87"/>
      <c r="R63" s="87"/>
      <c r="S63" s="87"/>
      <c r="T63" s="87"/>
      <c r="U63" s="87"/>
      <c r="V63" s="87"/>
    </row>
  </sheetData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29"/>
  <sheetViews>
    <sheetView workbookViewId="0">
      <selection activeCell="BI14" sqref="BI14"/>
    </sheetView>
  </sheetViews>
  <sheetFormatPr defaultColWidth="9" defaultRowHeight="14.4"/>
  <cols>
    <col min="3" max="3" width="13.21875" customWidth="1"/>
    <col min="4" max="37" width="12.88671875" hidden="1"/>
    <col min="38" max="38" width="19.88671875" hidden="1"/>
    <col min="39" max="53" width="12.88671875" hidden="1"/>
    <col min="54" max="55" width="9" hidden="1"/>
    <col min="56" max="62" width="12.88671875" customWidth="1"/>
  </cols>
  <sheetData>
    <row r="1" spans="1:62">
      <c r="A1" s="156" t="s">
        <v>0</v>
      </c>
      <c r="B1" s="156" t="s">
        <v>1</v>
      </c>
      <c r="C1" s="156" t="s">
        <v>2</v>
      </c>
      <c r="D1" s="156" t="s">
        <v>4</v>
      </c>
      <c r="E1" s="156"/>
      <c r="F1" s="156"/>
      <c r="G1" s="156"/>
      <c r="H1" s="156"/>
      <c r="I1" s="156"/>
      <c r="J1" s="156"/>
      <c r="K1" s="156"/>
      <c r="L1" s="156" t="s">
        <v>5</v>
      </c>
      <c r="M1" s="156"/>
      <c r="N1" s="156"/>
      <c r="O1" s="156"/>
      <c r="P1" s="156"/>
      <c r="Q1" s="156"/>
      <c r="R1" s="156"/>
      <c r="S1" s="156"/>
      <c r="T1" s="156"/>
      <c r="U1" s="156"/>
      <c r="V1" s="156" t="s">
        <v>6</v>
      </c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8" t="s">
        <v>7</v>
      </c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60"/>
      <c r="AS1" s="158" t="s">
        <v>8</v>
      </c>
      <c r="AT1" s="159"/>
      <c r="AU1" s="159"/>
      <c r="AV1" s="159"/>
      <c r="AW1" s="159"/>
      <c r="AX1" s="159"/>
      <c r="AY1" s="159"/>
      <c r="AZ1" s="159"/>
      <c r="BA1" s="160"/>
      <c r="BB1" s="1"/>
      <c r="BC1" s="1"/>
    </row>
    <row r="2" spans="1:62">
      <c r="A2" s="156"/>
      <c r="B2" s="156"/>
      <c r="C2" s="156"/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20</v>
      </c>
      <c r="L2" s="7" t="s">
        <v>21</v>
      </c>
      <c r="M2" s="7" t="s">
        <v>22</v>
      </c>
      <c r="N2" s="7" t="s">
        <v>23</v>
      </c>
      <c r="O2" s="7" t="s">
        <v>24</v>
      </c>
      <c r="P2" s="7" t="s">
        <v>25</v>
      </c>
      <c r="Q2" s="7" t="s">
        <v>26</v>
      </c>
      <c r="R2" s="7" t="s">
        <v>27</v>
      </c>
      <c r="S2" s="7" t="s">
        <v>28</v>
      </c>
      <c r="T2" s="7" t="s">
        <v>29</v>
      </c>
      <c r="U2" s="7" t="s">
        <v>30</v>
      </c>
      <c r="V2" s="7" t="s">
        <v>31</v>
      </c>
      <c r="W2" s="7" t="s">
        <v>32</v>
      </c>
      <c r="X2" s="7" t="s">
        <v>33</v>
      </c>
      <c r="Y2" s="7" t="s">
        <v>34</v>
      </c>
      <c r="Z2" s="7" t="s">
        <v>35</v>
      </c>
      <c r="AA2" s="7" t="s">
        <v>36</v>
      </c>
      <c r="AB2" s="7" t="s">
        <v>37</v>
      </c>
      <c r="AC2" s="7" t="s">
        <v>38</v>
      </c>
      <c r="AD2" s="7" t="s">
        <v>39</v>
      </c>
      <c r="AE2" s="7" t="s">
        <v>40</v>
      </c>
      <c r="AF2" s="7" t="s">
        <v>41</v>
      </c>
      <c r="AG2" s="7" t="s">
        <v>42</v>
      </c>
      <c r="AH2" s="7" t="s">
        <v>43</v>
      </c>
      <c r="AI2" s="7" t="s">
        <v>44</v>
      </c>
      <c r="AJ2" s="7" t="s">
        <v>45</v>
      </c>
      <c r="AK2" s="7" t="s">
        <v>46</v>
      </c>
      <c r="AL2" s="7" t="s">
        <v>47</v>
      </c>
      <c r="AM2" s="7" t="s">
        <v>48</v>
      </c>
      <c r="AN2" s="7" t="s">
        <v>49</v>
      </c>
      <c r="AO2" s="7" t="s">
        <v>50</v>
      </c>
      <c r="AP2" s="7" t="s">
        <v>51</v>
      </c>
      <c r="AQ2" s="7" t="s">
        <v>52</v>
      </c>
      <c r="AR2" s="7" t="s">
        <v>53</v>
      </c>
      <c r="AS2" s="7" t="s">
        <v>54</v>
      </c>
      <c r="AT2" s="7" t="s">
        <v>55</v>
      </c>
      <c r="AU2" s="7" t="s">
        <v>56</v>
      </c>
      <c r="AV2" s="7" t="s">
        <v>57</v>
      </c>
      <c r="AW2" s="7" t="s">
        <v>58</v>
      </c>
      <c r="AX2" s="7" t="s">
        <v>59</v>
      </c>
      <c r="AY2" s="7" t="s">
        <v>60</v>
      </c>
      <c r="AZ2" s="7" t="s">
        <v>61</v>
      </c>
      <c r="BA2" s="7" t="s">
        <v>62</v>
      </c>
      <c r="BB2" s="1" t="s">
        <v>63</v>
      </c>
      <c r="BC2" s="154" t="s">
        <v>64</v>
      </c>
      <c r="BD2" s="157" t="s">
        <v>127</v>
      </c>
      <c r="BE2" s="157" t="s">
        <v>128</v>
      </c>
      <c r="BF2" s="157" t="s">
        <v>286</v>
      </c>
      <c r="BG2" s="157" t="s">
        <v>129</v>
      </c>
      <c r="BH2" s="157" t="s">
        <v>130</v>
      </c>
      <c r="BI2" s="157" t="s">
        <v>131</v>
      </c>
      <c r="BJ2" s="184"/>
    </row>
    <row r="3" spans="1:62">
      <c r="A3" s="156"/>
      <c r="B3" s="156"/>
      <c r="C3" s="156"/>
      <c r="D3" s="7">
        <v>1</v>
      </c>
      <c r="E3" s="7">
        <v>2</v>
      </c>
      <c r="F3" s="7">
        <v>6</v>
      </c>
      <c r="G3" s="7">
        <v>4.5</v>
      </c>
      <c r="H3" s="7">
        <v>2</v>
      </c>
      <c r="I3" s="7">
        <v>2</v>
      </c>
      <c r="J3" s="7">
        <v>4</v>
      </c>
      <c r="K3" s="7">
        <v>1</v>
      </c>
      <c r="L3" s="7">
        <v>2.5</v>
      </c>
      <c r="M3" s="7">
        <v>1</v>
      </c>
      <c r="N3" s="7">
        <v>3</v>
      </c>
      <c r="O3" s="7">
        <v>5</v>
      </c>
      <c r="P3" s="7">
        <v>2.5</v>
      </c>
      <c r="Q3" s="7">
        <v>4</v>
      </c>
      <c r="R3" s="7">
        <v>3</v>
      </c>
      <c r="S3" s="7">
        <v>4</v>
      </c>
      <c r="T3" s="7">
        <v>1</v>
      </c>
      <c r="U3" s="7">
        <v>2</v>
      </c>
      <c r="V3" s="7">
        <v>3</v>
      </c>
      <c r="W3" s="7">
        <v>3</v>
      </c>
      <c r="X3" s="7">
        <v>2</v>
      </c>
      <c r="Y3" s="7">
        <v>2</v>
      </c>
      <c r="Z3" s="7">
        <v>2</v>
      </c>
      <c r="AA3" s="7">
        <v>2</v>
      </c>
      <c r="AB3" s="7">
        <v>1</v>
      </c>
      <c r="AC3" s="7">
        <v>2.5</v>
      </c>
      <c r="AD3" s="7">
        <v>3</v>
      </c>
      <c r="AE3" s="7">
        <v>2</v>
      </c>
      <c r="AF3" s="7">
        <v>1</v>
      </c>
      <c r="AG3" s="7">
        <v>4</v>
      </c>
      <c r="AH3" s="7">
        <v>2</v>
      </c>
      <c r="AI3" s="7">
        <v>1.5</v>
      </c>
      <c r="AJ3" s="7">
        <v>3</v>
      </c>
      <c r="AK3" s="7">
        <v>3</v>
      </c>
      <c r="AL3" s="7">
        <v>1.5</v>
      </c>
      <c r="AM3" s="7">
        <v>3</v>
      </c>
      <c r="AN3" s="7">
        <v>2</v>
      </c>
      <c r="AO3" s="7">
        <v>2</v>
      </c>
      <c r="AP3" s="7">
        <v>2</v>
      </c>
      <c r="AQ3" s="7">
        <v>1</v>
      </c>
      <c r="AR3" s="7">
        <v>2</v>
      </c>
      <c r="AS3" s="7">
        <v>1</v>
      </c>
      <c r="AT3" s="7">
        <v>4</v>
      </c>
      <c r="AU3" s="7">
        <v>2</v>
      </c>
      <c r="AV3" s="7">
        <v>2</v>
      </c>
      <c r="AW3" s="7">
        <v>2</v>
      </c>
      <c r="AX3" s="7">
        <v>1.5</v>
      </c>
      <c r="AY3" s="7">
        <v>3</v>
      </c>
      <c r="AZ3" s="7">
        <v>1.5</v>
      </c>
      <c r="BA3" s="7">
        <v>2</v>
      </c>
      <c r="BB3" s="7">
        <v>120</v>
      </c>
      <c r="BC3" s="155"/>
      <c r="BD3" s="157"/>
      <c r="BE3" s="157"/>
      <c r="BF3" s="157"/>
      <c r="BG3" s="157"/>
      <c r="BH3" s="157"/>
      <c r="BI3" s="157"/>
      <c r="BJ3" s="184"/>
    </row>
    <row r="4" spans="1:62">
      <c r="A4" s="7"/>
      <c r="B4" s="91" t="s">
        <v>65</v>
      </c>
      <c r="C4" s="91" t="s">
        <v>66</v>
      </c>
      <c r="D4">
        <f>'环工16-1分数统计'!H4*'环工16-1分数统计'!$H$3/120</f>
        <v>0.56666666666666665</v>
      </c>
      <c r="E4">
        <f>'环工16-1分数统计'!I4*'环工16-1分数统计'!$I$3/120</f>
        <v>1.4666666666666666</v>
      </c>
      <c r="F4">
        <f>'环工16-1分数统计'!J4*'环工16-1分数统计'!$J$3/120</f>
        <v>3</v>
      </c>
      <c r="G4">
        <f>'环工16-1分数统计'!K4*'环工16-1分数统计'!$K$3/120</f>
        <v>2.25</v>
      </c>
      <c r="H4">
        <f>'环工16-1分数统计'!L4*'环工16-1分数统计'!$L$3/120</f>
        <v>1.5</v>
      </c>
      <c r="I4">
        <f>'环工16-1分数统计'!M4*'环工16-1分数统计'!$M$3/120</f>
        <v>1</v>
      </c>
      <c r="J4">
        <f>'环工16-1分数统计'!N4*'环工16-1分数统计'!$N$3/120</f>
        <v>2.9333333333333331</v>
      </c>
      <c r="K4">
        <f>'环工16-1分数统计'!O4*'环工16-1分数统计'!$O$3/120</f>
        <v>0.66666666666666663</v>
      </c>
      <c r="L4">
        <f>'环工16-1分数统计'!P4*'环工16-1分数统计'!$P$3/120</f>
        <v>1.6458333333333333</v>
      </c>
      <c r="M4">
        <f>'环工16-1分数统计'!Q4*'环工16-1分数统计'!$Q$3/120</f>
        <v>0.71666666666666667</v>
      </c>
      <c r="N4">
        <f>'环工16-1分数统计'!R4*'环工16-1分数统计'!$R$3/120</f>
        <v>1.575</v>
      </c>
      <c r="O4">
        <f>'环工16-1分数统计'!S4*'环工16-1分数统计'!$S$3/120</f>
        <v>2.5416666666666665</v>
      </c>
      <c r="P4">
        <f>'环工16-1分数统计'!T4*'环工16-1分数统计'!$T$3/120</f>
        <v>1.625</v>
      </c>
      <c r="Q4">
        <f>'环工16-1分数统计'!U4*'环工16-1分数统计'!$U$3/120</f>
        <v>2.2999999999999998</v>
      </c>
      <c r="R4">
        <f>'环工16-1分数统计'!V4*'环工16-1分数统计'!$V$3/120</f>
        <v>1.95</v>
      </c>
      <c r="S4">
        <f>'环工16-1分数统计'!W4*'环工16-1分数统计'!$W$3/120</f>
        <v>3.1166666666666671</v>
      </c>
      <c r="T4">
        <f>'环工16-1分数统计'!X4*'环工16-1分数统计'!$X$3/120</f>
        <v>0.70833333333333337</v>
      </c>
      <c r="U4">
        <f>'环工16-1分数统计'!Y4*'环工16-1分数统计'!$Y$3/120</f>
        <v>1.4833333333333334</v>
      </c>
      <c r="V4">
        <f>'环工16-1分数统计'!Z4*'环工16-1分数统计'!$Z$3/120</f>
        <v>0.55000000000000004</v>
      </c>
      <c r="W4">
        <f>'环工16-1分数统计'!AA4*'环工16-1分数统计'!$AA$3/120</f>
        <v>1.5249999999999999</v>
      </c>
      <c r="X4">
        <f>'环工16-1分数统计'!AB4*'环工16-1分数统计'!$AB$3/120</f>
        <v>1.1666666666666667</v>
      </c>
      <c r="Y4">
        <f>'环工16-1分数统计'!AC4*'环工16-1分数统计'!$AC$3/120</f>
        <v>1.3666666666666667</v>
      </c>
      <c r="Z4">
        <f>'环工16-1分数统计'!AD4*'环工16-1分数统计'!$AD$3/120</f>
        <v>1.35</v>
      </c>
      <c r="AA4">
        <f>'环工16-1分数统计'!AE4*'环工16-1分数统计'!$AE$3/120</f>
        <v>1.5583333333333336</v>
      </c>
      <c r="AB4">
        <f>'环工16-1分数统计'!AF4*'环工16-1分数统计'!$AF$3/120</f>
        <v>0.76666666666666672</v>
      </c>
      <c r="AC4">
        <f>'环工16-1分数统计'!AG4*'环工16-1分数统计'!$AG$3/120</f>
        <v>1.625</v>
      </c>
      <c r="AD4">
        <f>'环工16-1分数统计'!AH4*'环工16-1分数统计'!$AH$3/120</f>
        <v>1.175</v>
      </c>
      <c r="AE4">
        <f>'环工16-1分数统计'!AI4*'环工16-1分数统计'!$AI$3/120</f>
        <v>1.2666666666666666</v>
      </c>
      <c r="AF4">
        <f>'环工16-1分数统计'!AJ4*'环工16-1分数统计'!$AJ$3/120</f>
        <v>0.69166666666666665</v>
      </c>
      <c r="AG4">
        <f>'环工16-1分数统计'!AK4*'环工16-1分数统计'!$AK$3/120</f>
        <v>0.46666666666666667</v>
      </c>
      <c r="AH4">
        <f>'环工16-1分数统计'!AL4*'环工16-1分数统计'!$AL$3/120</f>
        <v>1.2666666666666666</v>
      </c>
      <c r="AI4">
        <f>'环工16-1分数统计'!AM4*'环工16-1分数统计'!$AM$3/120</f>
        <v>0.75</v>
      </c>
      <c r="AJ4">
        <f>'环工16-1分数统计'!AN4*'环工16-1分数统计'!$AN$3/120</f>
        <v>1.5</v>
      </c>
      <c r="AK4">
        <f>'环工16-1分数统计'!AO4*'环工16-1分数统计'!$AO$3/120</f>
        <v>1.5</v>
      </c>
      <c r="AL4">
        <f>'环工16-1分数统计'!AP4*'环工16-1分数统计'!$AP$3/120</f>
        <v>0.9375</v>
      </c>
      <c r="AM4">
        <f>'环工16-1分数统计'!AQ4*'环工16-1分数统计'!$AQ$3/120</f>
        <v>0.65</v>
      </c>
      <c r="AN4">
        <f>'环工16-1分数统计'!AR4*'环工16-1分数统计'!$AR$3/120</f>
        <v>1.3666666666666667</v>
      </c>
      <c r="AO4">
        <f>'环工16-1分数统计'!AS4*'环工16-1分数统计'!$AS$3/120</f>
        <v>1.4833333333333334</v>
      </c>
      <c r="AP4">
        <f>'环工16-1分数统计'!AT4*'环工16-1分数统计'!$AT$3/120</f>
        <v>1.6500000000000001</v>
      </c>
      <c r="AQ4">
        <f>'环工16-1分数统计'!AU4*'环工16-1分数统计'!$AU$3/120</f>
        <v>0.71666666666666667</v>
      </c>
      <c r="AR4">
        <f>'环工16-1分数统计'!AV4*'环工16-1分数统计'!$AV$3/120</f>
        <v>1.0166666666666666</v>
      </c>
      <c r="AS4">
        <f>'环工16-1分数统计'!AW4*'环工16-1分数统计'!$AW$3/120</f>
        <v>0.5</v>
      </c>
      <c r="AT4">
        <f>'环工16-1分数统计'!AX4*'环工16-1分数统计'!$AX$3/120</f>
        <v>0.46666666666666667</v>
      </c>
      <c r="AU4">
        <f>'环工16-1分数统计'!AY4*'环工16-1分数统计'!$AY$3/120</f>
        <v>1.1166666666666667</v>
      </c>
      <c r="AV4">
        <f>'环工16-1分数统计'!AZ4*'环工16-1分数统计'!$AZ$3/120</f>
        <v>0.71666666666666667</v>
      </c>
      <c r="AW4">
        <f>'环工16-1分数统计'!BA4*'环工16-1分数统计'!$BA$3/120</f>
        <v>1</v>
      </c>
      <c r="AX4">
        <f>'环工16-1分数统计'!BB4*'环工16-1分数统计'!$BB$3/120</f>
        <v>0.9375</v>
      </c>
      <c r="AY4">
        <f>'环工16-1分数统计'!BC4*'环工16-1分数统计'!$BC$3/120</f>
        <v>1.5249999999999999</v>
      </c>
      <c r="AZ4">
        <f>'环工16-1分数统计'!BD4*'环工16-1分数统计'!$BD$3/120</f>
        <v>0.86250000000000004</v>
      </c>
      <c r="BA4">
        <f>'环工16-1分数统计'!BE4*'环工16-1分数统计'!$BE$3/120</f>
        <v>1</v>
      </c>
      <c r="BC4" s="92"/>
      <c r="BD4" s="93">
        <v>81.964700932939806</v>
      </c>
      <c r="BE4">
        <v>71.669309712509701</v>
      </c>
      <c r="BF4">
        <v>64.573193006993009</v>
      </c>
      <c r="BG4">
        <f>SUM(BD4:BF4)</f>
        <v>218.2072036524425</v>
      </c>
      <c r="BH4">
        <f t="shared" ref="BH4:BH7" si="0">BG4/$BG$8*100</f>
        <v>63.119769825638187</v>
      </c>
      <c r="BI4">
        <f>0.2*BH4</f>
        <v>12.623953965127638</v>
      </c>
    </row>
    <row r="5" spans="1:62">
      <c r="A5" s="7"/>
      <c r="B5" s="11" t="s">
        <v>69</v>
      </c>
      <c r="C5" s="11" t="s">
        <v>70</v>
      </c>
      <c r="D5">
        <f>'环工16-1分数统计'!H5*'环工16-1分数统计'!$H$3/120</f>
        <v>0.70833333333333337</v>
      </c>
      <c r="E5">
        <f>'环工16-1分数统计'!I5*'环工16-1分数统计'!$I$3/120</f>
        <v>1.5166666666666666</v>
      </c>
      <c r="F5">
        <f>'环工16-1分数统计'!J5*'环工16-1分数统计'!$J$3/120</f>
        <v>4.75</v>
      </c>
      <c r="G5">
        <f>'环工16-1分数统计'!K5*'环工16-1分数统计'!$K$3/120</f>
        <v>3.375</v>
      </c>
      <c r="H5">
        <f>'环工16-1分数统计'!L5*'环工16-1分数统计'!$L$3/120</f>
        <v>1.3666666666666667</v>
      </c>
      <c r="I5">
        <f>'环工16-1分数统计'!M5*'环工16-1分数统计'!$M$3/120</f>
        <v>1.2666666666666666</v>
      </c>
      <c r="J5">
        <f>'环工16-1分数统计'!N5*'环工16-1分数统计'!$N$3/120</f>
        <v>2.75</v>
      </c>
      <c r="K5">
        <f>'环工16-1分数统计'!O5*'环工16-1分数统计'!$O$3/121</f>
        <v>0.64462809917355368</v>
      </c>
      <c r="L5">
        <f>'环工16-1分数统计'!P5*'环工16-1分数统计'!$P$3/120</f>
        <v>1.9791666666666667</v>
      </c>
      <c r="M5">
        <f>'环工16-1分数统计'!Q5*'环工16-1分数统计'!$Q$3/120</f>
        <v>0.78333333333333333</v>
      </c>
      <c r="N5">
        <f>'环工16-1分数统计'!R5*'环工16-1分数统计'!$R$3/120</f>
        <v>2.0249999999999999</v>
      </c>
      <c r="O5">
        <f>'环工16-1分数统计'!S5*'环工16-1分数统计'!$S$3/120</f>
        <v>3.9166666666666665</v>
      </c>
      <c r="P5">
        <f>'环工16-1分数统计'!T5*'环工16-1分数统计'!$T$3/120</f>
        <v>1.8125</v>
      </c>
      <c r="Q5">
        <f>'环工16-1分数统计'!U5*'环工16-1分数统计'!$U$3/120</f>
        <v>2.9</v>
      </c>
      <c r="R5">
        <f>'环工16-1分数统计'!V5*'环工16-1分数统计'!$V$3/120</f>
        <v>2.2000000000000002</v>
      </c>
      <c r="S5">
        <f>'环工16-1分数统计'!W5*'环工16-1分数统计'!$W$3/120</f>
        <v>2.97</v>
      </c>
      <c r="T5">
        <f>'环工16-1分数统计'!X5*'环工16-1分数统计'!$X$3/120</f>
        <v>0.77500000000000002</v>
      </c>
      <c r="U5">
        <f>'环工16-1分数统计'!Y5*'环工16-1分数统计'!$Y$3/120</f>
        <v>1.4666666666666666</v>
      </c>
      <c r="V5">
        <f>'环工16-1分数统计'!Z5*'环工16-1分数统计'!$Z$3/120</f>
        <v>2.0249999999999999</v>
      </c>
      <c r="W5">
        <f>'环工16-1分数统计'!AA5*'环工16-1分数统计'!$AA$3/120</f>
        <v>2.3250000000000002</v>
      </c>
      <c r="X5">
        <f>'环工16-1分数统计'!AB5*'环工16-1分数统计'!$AB$3/120</f>
        <v>1.3</v>
      </c>
      <c r="Y5">
        <f>'环工16-1分数统计'!AC5*'环工16-1分数统计'!$AC$3/120</f>
        <v>1.1166666666666667</v>
      </c>
      <c r="Z5">
        <f>'环工16-1分数统计'!AD5*'环工16-1分数统计'!$AD$3/120</f>
        <v>1.3333333333333333</v>
      </c>
      <c r="AA5">
        <f>'环工16-1分数统计'!AE5*'环工16-1分数统计'!$AE$3/120</f>
        <v>1.4116666666666666</v>
      </c>
      <c r="AB5">
        <f>'环工16-1分数统计'!AF5*'环工16-1分数统计'!$AF$3/120</f>
        <v>0.71666666666666667</v>
      </c>
      <c r="AC5">
        <f>'环工16-1分数统计'!AG5*'环工16-1分数统计'!$AG$3/120</f>
        <v>1.6666666666666667</v>
      </c>
      <c r="AD5">
        <f>'环工16-1分数统计'!AH5*'环工16-1分数统计'!$AH$3/120</f>
        <v>2.0499999999999998</v>
      </c>
      <c r="AE5">
        <f>'环工16-1分数统计'!AI5*'环工16-1分数统计'!$AI$3/120</f>
        <v>1.5</v>
      </c>
      <c r="AF5">
        <f>'环工16-1分数统计'!AJ5*'环工16-1分数统计'!$AJ$3/120</f>
        <v>0.79166666666666663</v>
      </c>
      <c r="AG5">
        <f>'环工16-1分数统计'!AK5*'环工16-1分数统计'!$AK$3/120</f>
        <v>2.7333333333333334</v>
      </c>
      <c r="AH5">
        <f>'环工16-1分数统计'!AL5*'环工16-1分数统计'!$AL$3/120</f>
        <v>1.4666666666666666</v>
      </c>
      <c r="AI5">
        <f>'环工16-1分数统计'!AM5*'环工16-1分数统计'!$AM$3/120</f>
        <v>1.0249999999999999</v>
      </c>
      <c r="AJ5">
        <f>'环工16-1分数统计'!AN5*'环工16-1分数统计'!$AN$3/120</f>
        <v>1.95</v>
      </c>
      <c r="AK5">
        <f>'环工16-1分数统计'!AO5*'环工16-1分数统计'!$AO$3/120</f>
        <v>1.8</v>
      </c>
      <c r="AL5">
        <f>'环工16-1分数统计'!AP5*'环工16-1分数统计'!$AP$3/120</f>
        <v>1.0375000000000001</v>
      </c>
      <c r="AM5">
        <f>'环工16-1分数统计'!AQ5*'环工16-1分数统计'!$AQ$3/120</f>
        <v>2.0249999999999999</v>
      </c>
      <c r="AN5">
        <f>'环工16-1分数统计'!AR5*'环工16-1分数统计'!$AR$3/120</f>
        <v>1.4333333333333333</v>
      </c>
      <c r="AO5">
        <f>'环工16-1分数统计'!AS5*'环工16-1分数统计'!$AS$3/120</f>
        <v>1.5</v>
      </c>
      <c r="AP5">
        <f>'环工16-1分数统计'!AT5*'环工16-1分数统计'!$AT$3/120</f>
        <v>1.5216666666666669</v>
      </c>
      <c r="AQ5">
        <f>'环工16-1分数统计'!AU5*'环工16-1分数统计'!$AU$3/120</f>
        <v>0.72499999999999998</v>
      </c>
      <c r="AR5">
        <f>'环工16-1分数统计'!AV5*'环工16-1分数统计'!$AV$3/120</f>
        <v>1.3833333333333333</v>
      </c>
      <c r="AS5">
        <f>'环工16-1分数统计'!AW5*'环工16-1分数统计'!$AW$3/120</f>
        <v>0.69166666666666665</v>
      </c>
      <c r="AT5">
        <f>'环工16-1分数统计'!AX5*'环工16-1分数统计'!$AX$3/120</f>
        <v>2.9333333333333331</v>
      </c>
      <c r="AU5">
        <f>'环工16-1分数统计'!AY5*'环工16-1分数统计'!$AY$3/120</f>
        <v>1.4333333333333333</v>
      </c>
      <c r="AV5">
        <f>'环工16-1分数统计'!AZ5*'环工16-1分数统计'!$AZ$3/120</f>
        <v>1.6</v>
      </c>
      <c r="AW5">
        <f>'环工16-1分数统计'!BA5*'环工16-1分数统计'!$BA$3/120</f>
        <v>1.5333333333333334</v>
      </c>
      <c r="AX5">
        <f>'环工16-1分数统计'!BB5*'环工16-1分数统计'!$BB$3/120</f>
        <v>1.125</v>
      </c>
      <c r="AY5">
        <f>'环工16-1分数统计'!BC5*'环工16-1分数统计'!$BC$3/120</f>
        <v>2.2749999999999999</v>
      </c>
      <c r="AZ5">
        <f>'环工16-1分数统计'!BD5*'环工16-1分数统计'!$BD$3/120</f>
        <v>1.125</v>
      </c>
      <c r="BA5">
        <f>'环工16-1分数统计'!BE5*'环工16-1分数统计'!$BE$3/120</f>
        <v>1.3333333333333333</v>
      </c>
      <c r="BC5" s="92"/>
      <c r="BD5" s="93">
        <v>93.670310679166803</v>
      </c>
      <c r="BE5">
        <v>95.044360217560197</v>
      </c>
      <c r="BF5">
        <v>102.97725570291777</v>
      </c>
      <c r="BG5">
        <f t="shared" ref="BG5:BG28" si="1">SUM(BD5:BF5)</f>
        <v>291.69192659964477</v>
      </c>
      <c r="BH5">
        <f t="shared" si="0"/>
        <v>84.376349445787142</v>
      </c>
      <c r="BI5">
        <f t="shared" ref="BI5:BI28" si="2">0.2*BH5</f>
        <v>16.87526988915743</v>
      </c>
    </row>
    <row r="6" spans="1:62">
      <c r="A6" s="7"/>
      <c r="B6" s="11" t="s">
        <v>71</v>
      </c>
      <c r="C6" s="11" t="s">
        <v>72</v>
      </c>
      <c r="D6">
        <f>'环工16-1分数统计'!H6*'环工16-1分数统计'!$H$3/120</f>
        <v>0.73333333333333328</v>
      </c>
      <c r="E6">
        <f>'环工16-1分数统计'!I6*'环工16-1分数统计'!$I$3/120</f>
        <v>1.5333333333333334</v>
      </c>
      <c r="F6">
        <f>'环工16-1分数统计'!J6*'环工16-1分数统计'!$J$3/120</f>
        <v>3.9</v>
      </c>
      <c r="G6">
        <f>'环工16-1分数统计'!K6*'环工16-1分数统计'!$K$3/120</f>
        <v>3.4125000000000001</v>
      </c>
      <c r="H6">
        <f>'环工16-1分数统计'!L6*'环工16-1分数统计'!$L$3/120</f>
        <v>1.4666666666666666</v>
      </c>
      <c r="I6">
        <f>'环工16-1分数统计'!M6*'环工16-1分数统计'!$M$3/120</f>
        <v>1.35</v>
      </c>
      <c r="J6">
        <f>'环工16-1分数统计'!N6*'环工16-1分数统计'!$N$3/120</f>
        <v>3.6799999999999997</v>
      </c>
      <c r="K6">
        <f>'环工16-1分数统计'!O6*'环工16-1分数统计'!$O$3/121</f>
        <v>0.66942148760330578</v>
      </c>
      <c r="L6">
        <f>'环工16-1分数统计'!P6*'环工16-1分数统计'!$P$3/120</f>
        <v>2</v>
      </c>
      <c r="M6">
        <f>'环工16-1分数统计'!Q6*'环工16-1分数统计'!$Q$3/120</f>
        <v>0.78333333333333333</v>
      </c>
      <c r="N6">
        <f>'环工16-1分数统计'!R6*'环工16-1分数统计'!$R$3/120</f>
        <v>2.15</v>
      </c>
      <c r="O6">
        <f>'环工16-1分数统计'!S6*'环工16-1分数统计'!$S$3/120</f>
        <v>3.75</v>
      </c>
      <c r="P6">
        <f>'环工16-1分数统计'!T6*'环工16-1分数统计'!$T$3/120</f>
        <v>2</v>
      </c>
      <c r="Q6">
        <f>'环工16-1分数统计'!U6*'环工16-1分数统计'!$U$3/120</f>
        <v>3.1333333333333333</v>
      </c>
      <c r="R6">
        <f>'环工16-1分数统计'!V6*'环工16-1分数统计'!$V$3/120</f>
        <v>2.15</v>
      </c>
      <c r="S6">
        <f>'环工16-1分数统计'!W6*'环工16-1分数统计'!$W$3/120</f>
        <v>3.5649999999999995</v>
      </c>
      <c r="T6">
        <f>'环工16-1分数统计'!X6*'环工16-1分数统计'!$X$3/120</f>
        <v>0.81666666666666665</v>
      </c>
      <c r="U6">
        <f>'环工16-1分数统计'!Y6*'环工16-1分数统计'!$Y$3/120</f>
        <v>1.5</v>
      </c>
      <c r="V6">
        <f>'环工16-1分数统计'!Z6*'环工16-1分数统计'!$Z$3/120</f>
        <v>2.0249999999999999</v>
      </c>
      <c r="W6">
        <f>'环工16-1分数统计'!AA6*'环工16-1分数统计'!$AA$3/120</f>
        <v>2.125</v>
      </c>
      <c r="X6">
        <f>'环工16-1分数统计'!AB6*'环工16-1分数统计'!$AB$3/120</f>
        <v>1.4666666666666666</v>
      </c>
      <c r="Y6">
        <f>'环工16-1分数统计'!AC6*'环工16-1分数统计'!$AC$3/120</f>
        <v>1.3666666666666667</v>
      </c>
      <c r="Z6">
        <f>'环工16-1分数统计'!AD6*'环工16-1分数统计'!$AD$3/120</f>
        <v>1.3333333333333333</v>
      </c>
      <c r="AA6">
        <f>'环工16-1分数统计'!AE6*'环工16-1分数统计'!$AE$3/120</f>
        <v>1.7824999999999998</v>
      </c>
      <c r="AB6">
        <f>'环工16-1分数统计'!AF6*'环工16-1分数统计'!$AF$3/120</f>
        <v>0.80833333333333335</v>
      </c>
      <c r="AC6">
        <f>'环工16-1分数统计'!AG6*'环工16-1分数统计'!$AG$3/120</f>
        <v>1.75</v>
      </c>
      <c r="AD6">
        <f>'环工16-1分数统计'!AH6*'环工16-1分数统计'!$AH$3/120</f>
        <v>2.35</v>
      </c>
      <c r="AE6">
        <f>'环工16-1分数统计'!AI6*'环工16-1分数统计'!$AI$3/120</f>
        <v>1.5166666666666666</v>
      </c>
      <c r="AF6">
        <f>'环工16-1分数统计'!AJ6*'环工16-1分数统计'!$AJ$3/120</f>
        <v>0.76666666666666672</v>
      </c>
      <c r="AG6">
        <f>'环工16-1分数统计'!AK6*'环工16-1分数统计'!$AK$3/120</f>
        <v>2.7666666666666666</v>
      </c>
      <c r="AH6">
        <f>'环工16-1分数统计'!AL6*'环工16-1分数统计'!$AL$3/120</f>
        <v>1.5333333333333334</v>
      </c>
      <c r="AI6">
        <f>'环工16-1分数统计'!AM6*'环工16-1分数统计'!$AM$3/120</f>
        <v>1.125</v>
      </c>
      <c r="AJ6">
        <f>'环工16-1分数统计'!AN6*'环工16-1分数统计'!$AN$3/120</f>
        <v>2.25</v>
      </c>
      <c r="AK6">
        <f>'环工16-1分数统计'!AO6*'环工16-1分数统计'!$AO$3/120</f>
        <v>1.95</v>
      </c>
      <c r="AL6">
        <f>'环工16-1分数统计'!AP6*'环工16-1分数统计'!$AP$3/120</f>
        <v>1.1125</v>
      </c>
      <c r="AM6">
        <f>'环工16-1分数统计'!AQ6*'环工16-1分数统计'!$AQ$3/120</f>
        <v>2.4</v>
      </c>
      <c r="AN6">
        <f>'环工16-1分数统计'!AR6*'环工16-1分数统计'!$AR$3/120</f>
        <v>1.5166666666666666</v>
      </c>
      <c r="AO6">
        <f>'环工16-1分数统计'!AS6*'环工16-1分数统计'!$AS$3/120</f>
        <v>1.5333333333333334</v>
      </c>
      <c r="AP6">
        <f>'环工16-1分数统计'!AT6*'环工16-1分数统计'!$AT$3/120</f>
        <v>1.7249999999999999</v>
      </c>
      <c r="AQ6">
        <f>'环工16-1分数统计'!AU6*'环工16-1分数统计'!$AU$3/120</f>
        <v>0.77500000000000002</v>
      </c>
      <c r="AR6">
        <f>'环工16-1分数统计'!AV6*'环工16-1分数统计'!$AV$3/120</f>
        <v>1.55</v>
      </c>
      <c r="AS6">
        <f>'环工16-1分数统计'!AW6*'环工16-1分数统计'!$AW$3/120</f>
        <v>0.76666666666666672</v>
      </c>
      <c r="AT6">
        <f>'环工16-1分数统计'!AX6*'环工16-1分数统计'!$AX$3/120</f>
        <v>3.2333333333333334</v>
      </c>
      <c r="AU6">
        <f>'环工16-1分数统计'!AY6*'环工16-1分数统计'!$AY$3/120</f>
        <v>1.5833333333333333</v>
      </c>
      <c r="AV6">
        <f>'环工16-1分数统计'!AZ6*'环工16-1分数统计'!$AZ$3/120</f>
        <v>1.6333333333333333</v>
      </c>
      <c r="AW6">
        <f>'环工16-1分数统计'!BA6*'环工16-1分数统计'!$BA$3/120</f>
        <v>1.6333333333333333</v>
      </c>
      <c r="AX6">
        <f>'环工16-1分数统计'!BB6*'环工16-1分数统计'!$BB$3/120</f>
        <v>1.125</v>
      </c>
      <c r="AY6">
        <f>'环工16-1分数统计'!BC6*'环工16-1分数统计'!$BC$3/120</f>
        <v>2.4750000000000001</v>
      </c>
      <c r="AZ6">
        <f>'环工16-1分数统计'!BD6*'环工16-1分数统计'!$BD$3/120</f>
        <v>1.1625000000000001</v>
      </c>
      <c r="BA6">
        <f>'环工16-1分数统计'!BE6*'环工16-1分数统计'!$BE$3/120</f>
        <v>1.4833333333333334</v>
      </c>
      <c r="BC6" s="92"/>
      <c r="BD6" s="93">
        <v>99.193317312830203</v>
      </c>
      <c r="BE6">
        <v>102.292881429681</v>
      </c>
      <c r="BF6">
        <v>119.85435915119362</v>
      </c>
      <c r="BG6">
        <f t="shared" si="1"/>
        <v>321.34055789370484</v>
      </c>
      <c r="BH6">
        <f t="shared" si="0"/>
        <v>92.952669345413582</v>
      </c>
      <c r="BI6">
        <f t="shared" si="2"/>
        <v>18.590533869082716</v>
      </c>
    </row>
    <row r="7" spans="1:62">
      <c r="A7" s="7"/>
      <c r="B7" s="11" t="s">
        <v>73</v>
      </c>
      <c r="C7" s="11" t="s">
        <v>74</v>
      </c>
      <c r="D7">
        <f>'环工16-1分数统计'!H7*'环工16-1分数统计'!$H$3/120</f>
        <v>0.65833333333333333</v>
      </c>
      <c r="E7">
        <f>'环工16-1分数统计'!I7*'环工16-1分数统计'!$I$3/120</f>
        <v>1.5166666666666666</v>
      </c>
      <c r="F7">
        <f>'环工16-1分数统计'!J7*'环工16-1分数统计'!$J$3/120</f>
        <v>3.85</v>
      </c>
      <c r="G7">
        <f>'环工16-1分数统计'!K7*'环工16-1分数统计'!$K$3/120</f>
        <v>3.3</v>
      </c>
      <c r="H7">
        <f>'环工16-1分数统计'!L7*'环工16-1分数统计'!$L$3/120</f>
        <v>1.5166666666666666</v>
      </c>
      <c r="I7">
        <f>'环工16-1分数统计'!M7*'环工16-1分数统计'!$M$3/120</f>
        <v>1.2833333333333334</v>
      </c>
      <c r="J7">
        <f>'环工16-1分数统计'!N7*'环工16-1分数统计'!$N$3/120</f>
        <v>2.97</v>
      </c>
      <c r="K7">
        <f>'环工16-1分数统计'!O7*'环工16-1分数统计'!$O$3/121</f>
        <v>0.5950413223140496</v>
      </c>
      <c r="L7">
        <f>'环工16-1分数统计'!P7*'环工16-1分数统计'!$P$3/120</f>
        <v>1.8333333333333333</v>
      </c>
      <c r="M7">
        <f>'环工16-1分数统计'!Q7*'环工16-1分数统计'!$Q$3/120</f>
        <v>0.76666666666666672</v>
      </c>
      <c r="N7">
        <f>'环工16-1分数统计'!R7*'环工16-1分数统计'!$R$3/120</f>
        <v>2.0249999999999999</v>
      </c>
      <c r="O7">
        <f>'环工16-1分数统计'!S7*'环工16-1分数统计'!$S$3/120</f>
        <v>3.9166666666666665</v>
      </c>
      <c r="P7">
        <f>'环工16-1分数统计'!T7*'环工16-1分数统计'!$T$3/120</f>
        <v>1.8333333333333333</v>
      </c>
      <c r="Q7">
        <f>'环工16-1分数统计'!U7*'环工16-1分数统计'!$U$3/120</f>
        <v>2.8666666666666667</v>
      </c>
      <c r="R7">
        <f>'环工16-1分数统计'!V7*'环工16-1分数统计'!$V$3/120</f>
        <v>2.2250000000000001</v>
      </c>
      <c r="S7">
        <f>'环工16-1分数统计'!W7*'环工16-1分数统计'!$W$3/120</f>
        <v>2.97</v>
      </c>
      <c r="T7">
        <f>'环工16-1分数统计'!X7*'环工16-1分数统计'!$X$3/120</f>
        <v>0.72499999999999998</v>
      </c>
      <c r="U7">
        <f>'环工16-1分数统计'!Y7*'环工16-1分数统计'!$Y$3/120</f>
        <v>1.5</v>
      </c>
      <c r="V7">
        <f>'环工16-1分数统计'!Z7*'环工16-1分数统计'!$Z$3/120</f>
        <v>1.675</v>
      </c>
      <c r="W7">
        <f>'环工16-1分数统计'!AA7*'环工16-1分数统计'!$AA$3/120</f>
        <v>2.2749999999999999</v>
      </c>
      <c r="X7">
        <f>'环工16-1分数统计'!AB7*'环工16-1分数统计'!$AB$3/120</f>
        <v>1.4</v>
      </c>
      <c r="Y7">
        <f>'环工16-1分数统计'!AC7*'环工16-1分数统计'!$AC$3/120</f>
        <v>1.3666666666666667</v>
      </c>
      <c r="Z7">
        <f>'环工16-1分数统计'!AD7*'环工16-1分数统计'!$AD$3/120</f>
        <v>1.3333333333333333</v>
      </c>
      <c r="AA7">
        <f>'环工16-1分数统计'!AE7*'环工16-1分数统计'!$AE$3/120</f>
        <v>1.4116666666666666</v>
      </c>
      <c r="AB7">
        <f>'环工16-1分数统计'!AF7*'环工16-1分数统计'!$AF$3/120</f>
        <v>0.66666666666666663</v>
      </c>
      <c r="AC7">
        <f>'环工16-1分数统计'!AG7*'环工16-1分数统计'!$AG$3/120</f>
        <v>1.7291666666666667</v>
      </c>
      <c r="AD7">
        <f>'环工16-1分数统计'!AH7*'环工16-1分数统计'!$AH$3/120</f>
        <v>2.0750000000000002</v>
      </c>
      <c r="AE7">
        <f>'环工16-1分数统计'!AI7*'环工16-1分数统计'!$AI$3/120</f>
        <v>1.45</v>
      </c>
      <c r="AF7">
        <f>'环工16-1分数统计'!AJ7*'环工16-1分数统计'!$AJ$3/120</f>
        <v>0.76666666666666672</v>
      </c>
      <c r="AG7">
        <f>'环工16-1分数统计'!AK7*'环工16-1分数统计'!$AK$3/120</f>
        <v>2.4333333333333331</v>
      </c>
      <c r="AH7">
        <f>'环工16-1分数统计'!AL7*'环工16-1分数统计'!$AL$3/120</f>
        <v>1.4666666666666666</v>
      </c>
      <c r="AI7">
        <f>'环工16-1分数统计'!AM7*'环工16-1分数统计'!$AM$3/120</f>
        <v>1.0375000000000001</v>
      </c>
      <c r="AJ7">
        <f>'环工16-1分数统计'!AN7*'环工16-1分数统计'!$AN$3/120</f>
        <v>2.0750000000000002</v>
      </c>
      <c r="AK7">
        <f>'环工16-1分数统计'!AO7*'环工16-1分数统计'!$AO$3/120</f>
        <v>1.9</v>
      </c>
      <c r="AL7">
        <f>'环工16-1分数统计'!AP7*'环工16-1分数统计'!$AP$3/120</f>
        <v>1.0874999999999999</v>
      </c>
      <c r="AM7">
        <f>'环工16-1分数统计'!AQ7*'环工16-1分数统计'!$AQ$3/120</f>
        <v>2.15</v>
      </c>
      <c r="AN7">
        <f>'环工16-1分数统计'!AR7*'环工16-1分数统计'!$AR$3/120</f>
        <v>1.45</v>
      </c>
      <c r="AO7">
        <f>'环工16-1分数统计'!AS7*'环工16-1分数统计'!$AS$3/120</f>
        <v>1.55</v>
      </c>
      <c r="AP7">
        <f>'环工16-1分数统计'!AT7*'环工16-1分数统计'!$AT$3/120</f>
        <v>1.375</v>
      </c>
      <c r="AQ7">
        <f>'环工16-1分数统计'!AU7*'环工16-1分数统计'!$AU$3/120</f>
        <v>0.68333333333333335</v>
      </c>
      <c r="AR7">
        <f>'环工16-1分数统计'!AV7*'环工16-1分数统计'!$AV$3/120</f>
        <v>1.35</v>
      </c>
      <c r="AS7">
        <f>'环工16-1分数统计'!AW7*'环工16-1分数统计'!$AW$3/120</f>
        <v>0.73333333333333328</v>
      </c>
      <c r="AT7">
        <f>'环工16-1分数统计'!AX7*'环工16-1分数统计'!$AX$3/120</f>
        <v>3.1</v>
      </c>
      <c r="AU7">
        <f>'环工16-1分数统计'!AY7*'环工16-1分数统计'!$AY$3/120</f>
        <v>1.45</v>
      </c>
      <c r="AV7">
        <f>'环工16-1分数统计'!AZ7*'环工16-1分数统计'!$AZ$3/120</f>
        <v>1.5</v>
      </c>
      <c r="AW7">
        <f>'环工16-1分数统计'!BA7*'环工16-1分数统计'!$BA$3/120</f>
        <v>1.5</v>
      </c>
      <c r="AX7">
        <f>'环工16-1分数统计'!BB7*'环工16-1分数统计'!$BB$3/120</f>
        <v>1.125</v>
      </c>
      <c r="AY7">
        <f>'环工16-1分数统计'!BC7*'环工16-1分数统计'!$BC$3/120</f>
        <v>2.2999999999999998</v>
      </c>
      <c r="AZ7">
        <f>'环工16-1分数统计'!BD7*'环工16-1分数统计'!$BD$3/120</f>
        <v>1.1000000000000001</v>
      </c>
      <c r="BA7">
        <f>'环工16-1分数统计'!BE7*'环工16-1分数统计'!$BE$3/120</f>
        <v>1.45</v>
      </c>
      <c r="BC7" s="92"/>
      <c r="BD7" s="93">
        <v>90.949238104909398</v>
      </c>
      <c r="BE7">
        <v>90.222125874125794</v>
      </c>
      <c r="BF7">
        <v>96.556147716265926</v>
      </c>
      <c r="BG7">
        <f t="shared" si="1"/>
        <v>277.72751169530113</v>
      </c>
      <c r="BH7">
        <f t="shared" si="0"/>
        <v>80.336928932815383</v>
      </c>
      <c r="BI7">
        <f t="shared" si="2"/>
        <v>16.067385786563076</v>
      </c>
    </row>
    <row r="8" spans="1:62">
      <c r="A8" s="7"/>
      <c r="B8" s="11" t="s">
        <v>75</v>
      </c>
      <c r="C8" s="11" t="s">
        <v>76</v>
      </c>
      <c r="D8">
        <f>'环工16-1分数统计'!H8*'环工16-1分数统计'!$H$3/120</f>
        <v>0.67500000000000004</v>
      </c>
      <c r="E8">
        <f>'环工16-1分数统计'!I8*'环工16-1分数统计'!$I$3/120</f>
        <v>1.4666666666666666</v>
      </c>
      <c r="F8">
        <f>'环工16-1分数统计'!J8*'环工16-1分数统计'!$J$3/120</f>
        <v>4.9000000000000004</v>
      </c>
      <c r="G8">
        <f>'环工16-1分数统计'!K8*'环工16-1分数统计'!$K$3/120</f>
        <v>3.4874999999999998</v>
      </c>
      <c r="H8">
        <f>'环工16-1分数统计'!L8*'环工16-1分数统计'!$L$3/120</f>
        <v>1.5</v>
      </c>
      <c r="I8">
        <f>'环工16-1分数统计'!M8*'环工16-1分数统计'!$M$3/120</f>
        <v>1.3333333333333333</v>
      </c>
      <c r="J8">
        <f>'环工16-1分数统计'!N8*'环工16-1分数统计'!$N$3/120</f>
        <v>3.4</v>
      </c>
      <c r="K8">
        <f>'环工16-1分数统计'!O8*'环工16-1分数统计'!$O$3/121</f>
        <v>0.68595041322314054</v>
      </c>
      <c r="L8">
        <f>'环工16-1分数统计'!P8*'环工16-1分数统计'!$P$3/120</f>
        <v>2</v>
      </c>
      <c r="M8">
        <f>'环工16-1分数统计'!Q8*'环工16-1分数统计'!$Q$3/120</f>
        <v>0.7</v>
      </c>
      <c r="N8">
        <f>'环工16-1分数统计'!R8*'环工16-1分数统计'!$R$3/120</f>
        <v>2.1</v>
      </c>
      <c r="O8">
        <f>'环工16-1分数统计'!S8*'环工16-1分数统计'!$S$3/120</f>
        <v>4.166666666666667</v>
      </c>
      <c r="P8">
        <f>'环工16-1分数统计'!T8*'环工16-1分数统计'!$T$3/120</f>
        <v>1.9583333333333333</v>
      </c>
      <c r="Q8">
        <f>'环工16-1分数统计'!U8*'环工16-1分数统计'!$U$3/120</f>
        <v>3.1333333333333333</v>
      </c>
      <c r="R8">
        <f>'环工16-1分数统计'!V8*'环工16-1分数统计'!$V$3/120</f>
        <v>2.4</v>
      </c>
      <c r="S8">
        <f>'环工16-1分数统计'!W8*'环工16-1分数统计'!$W$3/120</f>
        <v>3.36</v>
      </c>
      <c r="T8">
        <f>'环工16-1分数统计'!X8*'环工16-1分数统计'!$X$3/120</f>
        <v>0.75</v>
      </c>
      <c r="U8">
        <f>'环工16-1分数统计'!Y8*'环工16-1分数统计'!$Y$3/120</f>
        <v>1.5</v>
      </c>
      <c r="V8">
        <f>'环工16-1分数统计'!Z8*'环工16-1分数统计'!$Z$3/120</f>
        <v>2.375</v>
      </c>
      <c r="W8">
        <f>'环工16-1分数统计'!AA8*'环工16-1分数统计'!$AA$3/120</f>
        <v>2.4750000000000001</v>
      </c>
      <c r="X8">
        <f>'环工16-1分数统计'!AB8*'环工16-1分数统计'!$AB$3/120</f>
        <v>1.5333333333333334</v>
      </c>
      <c r="Y8">
        <f>'环工16-1分数统计'!AC8*'环工16-1分数统计'!$AC$3/120</f>
        <v>1.45</v>
      </c>
      <c r="Z8">
        <f>'环工16-1分数统计'!AD8*'环工16-1分数统计'!$AD$3/120</f>
        <v>1.4833333333333334</v>
      </c>
      <c r="AA8">
        <f>'环工16-1分数统计'!AE8*'环工16-1分数统计'!$AE$3/120</f>
        <v>1.7</v>
      </c>
      <c r="AB8">
        <f>'环工16-1分数统计'!AF8*'环工16-1分数统计'!$AF$3/120</f>
        <v>0.67500000000000004</v>
      </c>
      <c r="AC8">
        <f>'环工16-1分数统计'!AG8*'环工16-1分数统计'!$AG$3/120</f>
        <v>1.9166666666666667</v>
      </c>
      <c r="AD8">
        <f>'环工16-1分数统计'!AH8*'环工16-1分数统计'!$AH$3/120</f>
        <v>2.4500000000000002</v>
      </c>
      <c r="AE8">
        <f>'环工16-1分数统计'!AI8*'环工16-1分数统计'!$AI$3/120</f>
        <v>1.5166666666666666</v>
      </c>
      <c r="AF8">
        <f>'环工16-1分数统计'!AJ8*'环工16-1分数统计'!$AJ$3/120</f>
        <v>0.7583333333333333</v>
      </c>
      <c r="AG8">
        <f>'环工16-1分数统计'!AK8*'环工16-1分数统计'!$AK$3/120</f>
        <v>2.9</v>
      </c>
      <c r="AH8">
        <f>'环工16-1分数统计'!AL8*'环工16-1分数统计'!$AL$3/120</f>
        <v>1.5166666666666666</v>
      </c>
      <c r="AI8">
        <f>'环工16-1分数统计'!AM8*'环工16-1分数统计'!$AM$3/120</f>
        <v>1.175</v>
      </c>
      <c r="AJ8">
        <f>'环工16-1分数统计'!AN8*'环工16-1分数统计'!$AN$3/120</f>
        <v>2.4</v>
      </c>
      <c r="AK8">
        <f>'环工16-1分数统计'!AO8*'环工16-1分数统计'!$AO$3/120</f>
        <v>2.25</v>
      </c>
      <c r="AL8">
        <f>'环工16-1分数统计'!AP8*'环工16-1分数统计'!$AP$3/120</f>
        <v>1.1125</v>
      </c>
      <c r="AM8">
        <f>'环工16-1分数统计'!AQ8*'环工16-1分数统计'!$AQ$3/120</f>
        <v>2.4</v>
      </c>
      <c r="AN8">
        <f>'环工16-1分数统计'!AR8*'环工16-1分数统计'!$AR$3/120</f>
        <v>1.4833333333333334</v>
      </c>
      <c r="AO8">
        <f>'环工16-1分数统计'!AS8*'环工16-1分数统计'!$AS$3/120</f>
        <v>1.55</v>
      </c>
      <c r="AP8">
        <f>'环工16-1分数统计'!AT8*'环工16-1分数统计'!$AT$3/120</f>
        <v>1.5524999999999998</v>
      </c>
      <c r="AQ8">
        <f>'环工16-1分数统计'!AU8*'环工16-1分数统计'!$AU$3/120</f>
        <v>0.7416666666666667</v>
      </c>
      <c r="AR8">
        <f>'环工16-1分数统计'!AV8*'环工16-1分数统计'!$AV$3/120</f>
        <v>1.5166666666666666</v>
      </c>
      <c r="AS8">
        <f>'环工16-1分数统计'!AW8*'环工16-1分数统计'!$AW$3/120</f>
        <v>0.71666666666666667</v>
      </c>
      <c r="AT8">
        <f>'环工16-1分数统计'!AX8*'环工16-1分数统计'!$AX$3/120</f>
        <v>3.1666666666666665</v>
      </c>
      <c r="AU8">
        <f>'环工16-1分数统计'!AY8*'环工16-1分数统计'!$AY$3/120</f>
        <v>1.5666666666666667</v>
      </c>
      <c r="AV8">
        <f>'环工16-1分数统计'!AZ8*'环工16-1分数统计'!$AZ$3/120</f>
        <v>1.6166666666666667</v>
      </c>
      <c r="AW8">
        <f>'环工16-1分数统计'!BA8*'环工16-1分数统计'!$BA$3/120</f>
        <v>1.6166666666666667</v>
      </c>
      <c r="AX8">
        <f>'环工16-1分数统计'!BB8*'环工16-1分数统计'!$BB$3/120</f>
        <v>1.125</v>
      </c>
      <c r="AY8">
        <f>'环工16-1分数统计'!BC8*'环工16-1分数统计'!$BC$3/120</f>
        <v>2.4750000000000001</v>
      </c>
      <c r="AZ8">
        <f>'环工16-1分数统计'!BD8*'环工16-1分数统计'!$BD$3/120</f>
        <v>1.1125</v>
      </c>
      <c r="BA8">
        <f>'环工16-1分数统计'!BE8*'环工16-1分数统计'!$BE$3/120</f>
        <v>1.5833333333333333</v>
      </c>
      <c r="BC8" s="92"/>
      <c r="BD8" s="93">
        <v>99.388657246823598</v>
      </c>
      <c r="BE8">
        <v>117.401859207459</v>
      </c>
      <c r="BF8">
        <v>128.91290460573907</v>
      </c>
      <c r="BG8">
        <f t="shared" si="1"/>
        <v>345.7034210600217</v>
      </c>
      <c r="BH8">
        <f>BG8/$BG$8*100</f>
        <v>100</v>
      </c>
      <c r="BI8">
        <f t="shared" si="2"/>
        <v>20</v>
      </c>
    </row>
    <row r="9" spans="1:62">
      <c r="A9" s="7"/>
      <c r="B9" s="91" t="s">
        <v>77</v>
      </c>
      <c r="C9" s="91" t="s">
        <v>78</v>
      </c>
      <c r="D9">
        <f>'环工16-1分数统计'!H9*'环工16-1分数统计'!$H$3/120</f>
        <v>0.64166666666666672</v>
      </c>
      <c r="E9">
        <f>'环工16-1分数统计'!I9*'环工16-1分数统计'!$I$3/120</f>
        <v>1.45</v>
      </c>
      <c r="F9">
        <f>'环工16-1分数统计'!J9*'环工16-1分数统计'!$J$3/120</f>
        <v>3.45</v>
      </c>
      <c r="G9">
        <f>'环工16-1分数统计'!K9*'环工16-1分数统计'!$K$3/120</f>
        <v>2.4750000000000001</v>
      </c>
      <c r="H9">
        <f>'环工16-1分数统计'!L9*'环工16-1分数统计'!$L$3/120</f>
        <v>1.3333333333333333</v>
      </c>
      <c r="I9">
        <f>'环工16-1分数统计'!M9*'环工16-1分数统计'!$M$3/120</f>
        <v>1.2166666666666666</v>
      </c>
      <c r="J9">
        <f>'环工16-1分数统计'!N9*'环工16-1分数统计'!$N$3/120</f>
        <v>2.2000000000000002</v>
      </c>
      <c r="K9">
        <f>'环工16-1分数统计'!O9*'环工16-1分数统计'!$O$3/121</f>
        <v>0.63636363636363635</v>
      </c>
      <c r="L9">
        <f>'环工16-1分数统计'!P9*'环工16-1分数统计'!$P$3/120</f>
        <v>1.4166666666666667</v>
      </c>
      <c r="M9">
        <f>'环工16-1分数统计'!Q9*'环工16-1分数统计'!$Q$3/120</f>
        <v>0.59166666666666667</v>
      </c>
      <c r="N9">
        <f>'环工16-1分数统计'!R9*'环工16-1分数统计'!$R$3/120</f>
        <v>1.5</v>
      </c>
      <c r="O9">
        <f>'环工16-1分数统计'!S9*'环工16-1分数统计'!$S$3/120</f>
        <v>2.5</v>
      </c>
      <c r="P9">
        <f>'环工16-1分数统计'!T9*'环工16-1分数统计'!$T$3/120</f>
        <v>1.625</v>
      </c>
      <c r="Q9">
        <f>'环工16-1分数统计'!U9*'环工16-1分数统计'!$U$3/120</f>
        <v>2.2999999999999998</v>
      </c>
      <c r="R9">
        <f>'环工16-1分数统计'!V9*'环工16-1分数统计'!$V$3/120</f>
        <v>1.5</v>
      </c>
      <c r="S9">
        <f>'环工16-1分数统计'!W9*'环工16-1分数统计'!$W$3/120</f>
        <v>2.7133333333333334</v>
      </c>
      <c r="T9">
        <f>'环工16-1分数统计'!X9*'环工16-1分数统计'!$X$3/120</f>
        <v>0.67500000000000004</v>
      </c>
      <c r="U9">
        <f>'环工16-1分数统计'!Y9*'环工16-1分数统计'!$Y$3/120</f>
        <v>1.5333333333333334</v>
      </c>
      <c r="V9">
        <f>'环工16-1分数统计'!Z9*'环工16-1分数统计'!$Z$3/120</f>
        <v>1.5249999999999999</v>
      </c>
      <c r="W9">
        <f>'环工16-1分数统计'!AA9*'环工16-1分数统计'!$AA$3/120</f>
        <v>1.5249999999999999</v>
      </c>
      <c r="X9">
        <f>'环工16-1分数统计'!AB9*'环工16-1分数统计'!$AB$3/120</f>
        <v>1.0666666666666667</v>
      </c>
      <c r="Y9">
        <f>'环工16-1分数统计'!AC9*'环工16-1分数统计'!$AC$3/120</f>
        <v>1.1666666666666667</v>
      </c>
      <c r="Z9">
        <f>'环工16-1分数统计'!AD9*'环工16-1分数统计'!$AD$3/120</f>
        <v>1.2</v>
      </c>
      <c r="AA9">
        <f>'环工16-1分数统计'!AE9*'环工16-1分数统计'!$AE$3/120</f>
        <v>1.3383333333333336</v>
      </c>
      <c r="AB9">
        <f>'环工16-1分数统计'!AF9*'环工16-1分数统计'!$AF$3/120</f>
        <v>0.71666666666666667</v>
      </c>
      <c r="AC9">
        <f>'环工16-1分数统计'!AG9*'环工16-1分数统计'!$AG$3/120</f>
        <v>1.5833333333333333</v>
      </c>
      <c r="AD9">
        <f>'环工16-1分数统计'!AH9*'环工16-1分数统计'!$AH$3/120</f>
        <v>1.7749999999999999</v>
      </c>
      <c r="AE9">
        <f>'环工16-1分数统计'!AI9*'环工16-1分数统计'!$AI$3/120</f>
        <v>1.3333333333333333</v>
      </c>
      <c r="AF9">
        <f>'环工16-1分数统计'!AJ9*'环工16-1分数统计'!$AJ$3/120</f>
        <v>0.75</v>
      </c>
      <c r="AG9">
        <f>'环工16-1分数统计'!AK9*'环工16-1分数统计'!$AK$3/120</f>
        <v>2.1</v>
      </c>
      <c r="AH9">
        <f>'环工16-1分数统计'!AL9*'环工16-1分数统计'!$AL$3/120</f>
        <v>1.2166666666666666</v>
      </c>
      <c r="AI9">
        <f>'环工16-1分数统计'!AM9*'环工16-1分数统计'!$AM$3/120</f>
        <v>0.75</v>
      </c>
      <c r="AJ9">
        <f>'环工16-1分数统计'!AN9*'环工16-1分数统计'!$AN$3/120</f>
        <v>1.5249999999999999</v>
      </c>
      <c r="AK9">
        <f>'环工16-1分数统计'!AO9*'环工16-1分数统计'!$AO$3/120</f>
        <v>1.7250000000000001</v>
      </c>
      <c r="AL9">
        <f>'环工16-1分数统计'!AP9*'环工16-1分数统计'!$AP$3/120</f>
        <v>1.075</v>
      </c>
      <c r="AM9">
        <f>'环工16-1分数统计'!AQ9*'环工16-1分数统计'!$AQ$3/120</f>
        <v>1.65</v>
      </c>
      <c r="AN9">
        <f>'环工16-1分数统计'!AR9*'环工16-1分数统计'!$AR$3/120</f>
        <v>1.4166666666666667</v>
      </c>
      <c r="AO9">
        <f>'环工16-1分数统计'!AS9*'环工16-1分数统计'!$AS$3/120</f>
        <v>1.45</v>
      </c>
      <c r="AP9">
        <f>'环工16-1分数统计'!AT9*'环工16-1分数统计'!$AT$3/120</f>
        <v>1.2833333333333334</v>
      </c>
      <c r="AQ9">
        <f>'环工16-1分数统计'!AU9*'环工16-1分数统计'!$AU$3/120</f>
        <v>0.69166666666666665</v>
      </c>
      <c r="AR9">
        <f>'环工16-1分数统计'!AV9*'环工16-1分数统计'!$AV$3/120</f>
        <v>1.3666666666666667</v>
      </c>
      <c r="AS9">
        <f>'环工16-1分数统计'!AW9*'环工16-1分数统计'!$AW$3/120</f>
        <v>0.6166666666666667</v>
      </c>
      <c r="AT9">
        <f>'环工16-1分数统计'!AX9*'环工16-1分数统计'!$AX$3/120</f>
        <v>2.3333333333333335</v>
      </c>
      <c r="AU9">
        <f>'环工16-1分数统计'!AY9*'环工16-1分数统计'!$AY$3/120</f>
        <v>1.2333333333333334</v>
      </c>
      <c r="AV9">
        <f>'环工16-1分数统计'!AZ9*'环工16-1分数统计'!$AZ$3/120</f>
        <v>1.3666666666666667</v>
      </c>
      <c r="AW9">
        <f>'环工16-1分数统计'!BA9*'环工16-1分数统计'!$BA$3/120</f>
        <v>1.25</v>
      </c>
      <c r="AX9">
        <f>'环工16-1分数统计'!BB9*'环工16-1分数统计'!$BB$3/120</f>
        <v>1.0625</v>
      </c>
      <c r="AY9">
        <f>'环工16-1分数统计'!BC9*'环工16-1分数统计'!$BC$3/120</f>
        <v>2.15</v>
      </c>
      <c r="AZ9">
        <f>'环工16-1分数统计'!BD9*'环工16-1分数统计'!$BD$3/120</f>
        <v>1.0625</v>
      </c>
      <c r="BA9">
        <f>'环工16-1分数统计'!BE9*'环工16-1分数统计'!$BE$3/120</f>
        <v>1.1666666666666667</v>
      </c>
      <c r="BC9" s="92"/>
      <c r="BD9" s="93">
        <v>79.610752956394506</v>
      </c>
      <c r="BE9">
        <v>80.311129025640994</v>
      </c>
      <c r="BF9">
        <v>83.069091648581292</v>
      </c>
      <c r="BG9">
        <f t="shared" si="1"/>
        <v>242.99097363061679</v>
      </c>
      <c r="BH9">
        <f t="shared" ref="BH5:BH28" si="3">BG9/$BG$8*100</f>
        <v>70.288854210797126</v>
      </c>
      <c r="BI9">
        <f t="shared" si="2"/>
        <v>14.057770842159426</v>
      </c>
    </row>
    <row r="10" spans="1:62" ht="16.2" customHeight="1">
      <c r="A10" s="7"/>
      <c r="B10" s="11" t="s">
        <v>79</v>
      </c>
      <c r="C10" s="11" t="s">
        <v>80</v>
      </c>
      <c r="D10">
        <f>'环工16-1分数统计'!H10*'环工16-1分数统计'!$H$3/120</f>
        <v>0.68333333333333335</v>
      </c>
      <c r="E10">
        <f>'环工16-1分数统计'!I10*'环工16-1分数统计'!$I$3/120</f>
        <v>1.5</v>
      </c>
      <c r="F10">
        <f>'环工16-1分数统计'!J10*'环工16-1分数统计'!$J$3/120</f>
        <v>4.3499999999999996</v>
      </c>
      <c r="G10">
        <f>'环工16-1分数统计'!K10*'环工16-1分数统计'!$K$3/120</f>
        <v>3.4125000000000001</v>
      </c>
      <c r="H10">
        <f>'环工16-1分数统计'!L10*'环工16-1分数统计'!$L$3/120</f>
        <v>1.4</v>
      </c>
      <c r="I10">
        <f>'环工16-1分数统计'!M10*'环工16-1分数统计'!$M$3/120</f>
        <v>1.2</v>
      </c>
      <c r="J10">
        <f>'环工16-1分数统计'!N10*'环工16-1分数统计'!$N$3/120</f>
        <v>3.4499999999999997</v>
      </c>
      <c r="K10">
        <f>'环工16-1分数统计'!O10*'环工16-1分数统计'!$O$3/121</f>
        <v>0.63636363636363635</v>
      </c>
      <c r="L10">
        <f>'环工16-1分数统计'!P10*'环工16-1分数统计'!$P$3/120</f>
        <v>1.875</v>
      </c>
      <c r="M10">
        <f>'环工16-1分数统计'!Q10*'环工16-1分数统计'!$Q$3/120</f>
        <v>0.60833333333333328</v>
      </c>
      <c r="N10">
        <f>'环工16-1分数统计'!R10*'环工16-1分数统计'!$R$3/120</f>
        <v>2.15</v>
      </c>
      <c r="O10">
        <f>'环工16-1分数统计'!S10*'环工16-1分数统计'!$S$3/120</f>
        <v>3.625</v>
      </c>
      <c r="P10">
        <f>'环工16-1分数统计'!T10*'环工16-1分数统计'!$T$3/120</f>
        <v>1.8125</v>
      </c>
      <c r="Q10">
        <f>'环工16-1分数统计'!U10*'环工16-1分数统计'!$U$3/120</f>
        <v>3</v>
      </c>
      <c r="R10">
        <f>'环工16-1分数统计'!V10*'环工16-1分数统计'!$V$3/120</f>
        <v>2.2000000000000002</v>
      </c>
      <c r="S10">
        <f>'环工16-1分数统计'!W10*'环工16-1分数统计'!$W$3/120</f>
        <v>3.2583333333333329</v>
      </c>
      <c r="T10">
        <f>'环工16-1分数统计'!X10*'环工16-1分数统计'!$X$3/120</f>
        <v>0.71666666666666667</v>
      </c>
      <c r="U10">
        <f>'环工16-1分数统计'!Y10*'环工16-1分数统计'!$Y$3/120</f>
        <v>1.4666666666666666</v>
      </c>
      <c r="V10">
        <f>'环工16-1分数统计'!Z10*'环工16-1分数统计'!$Z$3/120</f>
        <v>1.5</v>
      </c>
      <c r="W10">
        <f>'环工16-1分数统计'!AA10*'环工16-1分数统计'!$AA$3/120</f>
        <v>2.15</v>
      </c>
      <c r="X10">
        <f>'环工16-1分数统计'!AB10*'环工16-1分数统计'!$AB$3/120</f>
        <v>1.1833333333333333</v>
      </c>
      <c r="Y10">
        <f>'环工16-1分数统计'!AC10*'环工16-1分数统计'!$AC$3/120</f>
        <v>1.3</v>
      </c>
      <c r="Z10">
        <f>'环工16-1分数统计'!AD10*'环工16-1分数统计'!$AD$3/120</f>
        <v>1.4166666666666667</v>
      </c>
      <c r="AA10">
        <f>'环工16-1分数统计'!AE10*'环工16-1分数统计'!$AE$3/120</f>
        <v>1.6675</v>
      </c>
      <c r="AB10">
        <f>'环工16-1分数统计'!AF10*'环工16-1分数统计'!$AF$3/120</f>
        <v>0.7416666666666667</v>
      </c>
      <c r="AC10">
        <f>'环工16-1分数统计'!AG10*'环工16-1分数统计'!$AG$3/120</f>
        <v>1.6666666666666667</v>
      </c>
      <c r="AD10">
        <f>'环工16-1分数统计'!AH10*'环工16-1分数统计'!$AH$3/120</f>
        <v>1.825</v>
      </c>
      <c r="AE10">
        <f>'环工16-1分数统计'!AI10*'环工16-1分数统计'!$AI$3/120</f>
        <v>1.4</v>
      </c>
      <c r="AF10">
        <f>'环工16-1分数统计'!AJ10*'环工16-1分数统计'!$AJ$3/120</f>
        <v>0.75</v>
      </c>
      <c r="AG10">
        <f>'环工16-1分数统计'!AK10*'环工16-1分数统计'!$AK$3/120</f>
        <v>2.3333333333333335</v>
      </c>
      <c r="AH10">
        <f>'环工16-1分数统计'!AL10*'环工16-1分数统计'!$AL$3/120</f>
        <v>1.2333333333333334</v>
      </c>
      <c r="AI10">
        <f>'环工16-1分数统计'!AM10*'环工16-1分数统计'!$AM$3/120</f>
        <v>0.96250000000000002</v>
      </c>
      <c r="AJ10">
        <f>'环工16-1分数统计'!AN10*'环工16-1分数统计'!$AN$3/120</f>
        <v>1.65</v>
      </c>
      <c r="AK10">
        <f>'环工16-1分数统计'!AO10*'环工16-1分数统计'!$AO$3/120</f>
        <v>1.9750000000000001</v>
      </c>
      <c r="AL10">
        <f>'环工16-1分数统计'!AP10*'环工16-1分数统计'!$AP$3/120</f>
        <v>1.0375000000000001</v>
      </c>
      <c r="AM10">
        <f>'环工16-1分数统计'!AQ10*'环工16-1分数统计'!$AQ$3/120</f>
        <v>2.125</v>
      </c>
      <c r="AN10">
        <f>'环工16-1分数统计'!AR10*'环工16-1分数统计'!$AR$3/120</f>
        <v>1.4666666666666666</v>
      </c>
      <c r="AO10">
        <f>'环工16-1分数统计'!AS10*'环工16-1分数统计'!$AS$3/120</f>
        <v>1.4833333333333334</v>
      </c>
      <c r="AP10">
        <f>'环工16-1分数统计'!AT10*'环工16-1分数统计'!$AT$3/120</f>
        <v>1.4183333333333332</v>
      </c>
      <c r="AQ10">
        <f>'环工16-1分数统计'!AU10*'环工16-1分数统计'!$AU$3/120</f>
        <v>0.75</v>
      </c>
      <c r="AR10">
        <f>'环工16-1分数统计'!AV10*'环工16-1分数统计'!$AV$3/120</f>
        <v>1.5</v>
      </c>
      <c r="AS10">
        <f>'环工16-1分数统计'!AW10*'环工16-1分数统计'!$AW$3/120</f>
        <v>0.6333333333333333</v>
      </c>
      <c r="AT10">
        <f>'环工16-1分数统计'!AX10*'环工16-1分数统计'!$AX$3/120</f>
        <v>2.6333333333333333</v>
      </c>
      <c r="AU10">
        <f>'环工16-1分数统计'!AY10*'环工16-1分数统计'!$AY$3/120</f>
        <v>1.3666666666666667</v>
      </c>
      <c r="AV10">
        <f>'环工16-1分数统计'!AZ10*'环工16-1分数统计'!$AZ$3/120</f>
        <v>1.35</v>
      </c>
      <c r="AW10">
        <f>'环工16-1分数统计'!BA10*'环工16-1分数统计'!$BA$3/120</f>
        <v>1.6333333333333333</v>
      </c>
      <c r="AX10">
        <f>'环工16-1分数统计'!BB10*'环工16-1分数统计'!$BB$3/120</f>
        <v>1.0874999999999999</v>
      </c>
      <c r="AY10">
        <f>'环工16-1分数统计'!BC10*'环工16-1分数统计'!$BC$3/120</f>
        <v>2.0750000000000002</v>
      </c>
      <c r="AZ10">
        <f>'环工16-1分数统计'!BD10*'环工16-1分数统计'!$BD$3/120</f>
        <v>0.95</v>
      </c>
      <c r="BA10">
        <f>'环工16-1分数统计'!BE10*'环工16-1分数统计'!$BE$3/120</f>
        <v>1.2666666666666666</v>
      </c>
      <c r="BC10" s="92"/>
      <c r="BD10" s="93">
        <v>92.151059887087598</v>
      </c>
      <c r="BE10">
        <v>90.774735975135897</v>
      </c>
      <c r="BF10">
        <v>106.23491087533158</v>
      </c>
      <c r="BG10">
        <f t="shared" si="1"/>
        <v>289.16070673755507</v>
      </c>
      <c r="BH10">
        <f t="shared" si="3"/>
        <v>83.644155400866111</v>
      </c>
      <c r="BI10">
        <f t="shared" si="2"/>
        <v>16.728831080173222</v>
      </c>
    </row>
    <row r="11" spans="1:62">
      <c r="A11" s="7"/>
      <c r="B11" s="11" t="s">
        <v>81</v>
      </c>
      <c r="C11" s="13" t="s">
        <v>82</v>
      </c>
      <c r="D11">
        <f>'环工16-1分数统计'!H11*'环工16-1分数统计'!$H$3/120</f>
        <v>0.7</v>
      </c>
      <c r="E11">
        <f>'环工16-1分数统计'!I11*'环工16-1分数统计'!$I$3/120</f>
        <v>1.5833333333333333</v>
      </c>
      <c r="F11">
        <f>'环工16-1分数统计'!J11*'环工16-1分数统计'!$J$3/120</f>
        <v>4.0999999999999996</v>
      </c>
      <c r="G11">
        <f>'环工16-1分数统计'!K11*'环工16-1分数统计'!$K$3/120</f>
        <v>2.9249999999999998</v>
      </c>
      <c r="H11">
        <f>'环工16-1分数统计'!L11*'环工16-1分数统计'!$L$3/120</f>
        <v>1.3666666666666667</v>
      </c>
      <c r="I11">
        <f>'环工16-1分数统计'!M11*'环工16-1分数统计'!$M$3/120</f>
        <v>1.4666666666666666</v>
      </c>
      <c r="J11">
        <f>'环工16-1分数统计'!N11*'环工16-1分数统计'!$N$3/120</f>
        <v>3.08</v>
      </c>
      <c r="K11">
        <f>'环工16-1分数统计'!O11*'环工16-1分数统计'!$O$3/121</f>
        <v>0.73553719008264462</v>
      </c>
      <c r="L11">
        <f>'环工16-1分数统计'!P11*'环工16-1分数统计'!$P$3/120</f>
        <v>1.8958333333333333</v>
      </c>
      <c r="M11">
        <f>'环工16-1分数统计'!Q11*'环工16-1分数统计'!$Q$3/120</f>
        <v>0.68333333333333335</v>
      </c>
      <c r="N11">
        <f>'环工16-1分数统计'!R11*'环工16-1分数统计'!$R$3/120</f>
        <v>1.7749999999999999</v>
      </c>
      <c r="O11">
        <f>'环工16-1分数统计'!S11*'环工16-1分数统计'!$S$3/120</f>
        <v>3.7083333333333335</v>
      </c>
      <c r="P11">
        <f>'环工16-1分数统计'!T11*'环工16-1分数统计'!$T$3/120</f>
        <v>1.8958333333333333</v>
      </c>
      <c r="Q11">
        <f>'环工16-1分数统计'!U11*'环工16-1分数统计'!$U$3/120</f>
        <v>2.7333333333333334</v>
      </c>
      <c r="R11">
        <f>'环工16-1分数统计'!V11*'环工16-1分数统计'!$V$3/120</f>
        <v>2.1749999999999998</v>
      </c>
      <c r="S11">
        <f>'环工16-1分数统计'!W11*'环工16-1分数统计'!$W$3/120</f>
        <v>3.3000000000000003</v>
      </c>
      <c r="T11">
        <f>'环工16-1分数统计'!X11*'环工16-1分数统计'!$X$3/120</f>
        <v>0.8</v>
      </c>
      <c r="U11">
        <f>'环工16-1分数统计'!Y11*'环工16-1分数统计'!$Y$3/120</f>
        <v>1.5666666666666667</v>
      </c>
      <c r="V11">
        <f>'环工16-1分数统计'!Z11*'环工16-1分数统计'!$Z$3/120</f>
        <v>1.6</v>
      </c>
      <c r="W11">
        <f>'环工16-1分数统计'!AA11*'环工16-1分数统计'!$AA$3/120</f>
        <v>1.925</v>
      </c>
      <c r="X11">
        <f>'环工16-1分数统计'!AB11*'环工16-1分数统计'!$AB$3/120</f>
        <v>1.3</v>
      </c>
      <c r="Y11">
        <f>'环工16-1分数统计'!AC11*'环工16-1分数统计'!$AC$3/120</f>
        <v>1.5166666666666666</v>
      </c>
      <c r="Z11">
        <f>'环工16-1分数统计'!AD11*'环工16-1分数统计'!$AD$3/120</f>
        <v>1.4333333333333333</v>
      </c>
      <c r="AA11">
        <f>'环工16-1分数统计'!AE11*'环工16-1分数统计'!$AE$3/120</f>
        <v>1.595</v>
      </c>
      <c r="AB11">
        <f>'环工16-1分数统计'!AF11*'环工16-1分数统计'!$AF$3/120</f>
        <v>0.76666666666666672</v>
      </c>
      <c r="AC11">
        <f>'环工16-1分数统计'!AG11*'环工16-1分数统计'!$AG$3/120</f>
        <v>1.6666666666666667</v>
      </c>
      <c r="AD11">
        <f>'环工16-1分数统计'!AH11*'环工16-1分数统计'!$AH$3/120</f>
        <v>1.9</v>
      </c>
      <c r="AE11">
        <f>'环工16-1分数统计'!AI11*'环工16-1分数统计'!$AI$3/120</f>
        <v>1.45</v>
      </c>
      <c r="AF11">
        <f>'环工16-1分数统计'!AJ11*'环工16-1分数统计'!$AJ$3/120</f>
        <v>0.77500000000000002</v>
      </c>
      <c r="AG11">
        <f>'环工16-1分数统计'!AK11*'环工16-1分数统计'!$AK$3/120</f>
        <v>2.3333333333333335</v>
      </c>
      <c r="AH11">
        <f>'环工16-1分数统计'!AL11*'环工16-1分数统计'!$AL$3/120</f>
        <v>1.45</v>
      </c>
      <c r="AI11">
        <f>'环工16-1分数统计'!AM11*'环工16-1分数统计'!$AM$3/120</f>
        <v>0.875</v>
      </c>
      <c r="AJ11">
        <f>'环工16-1分数统计'!AN11*'环工16-1分数统计'!$AN$3/120</f>
        <v>2.0249999999999999</v>
      </c>
      <c r="AK11">
        <f>'环工16-1分数统计'!AO11*'环工16-1分数统计'!$AO$3/120</f>
        <v>1.6</v>
      </c>
      <c r="AL11">
        <f>'环工16-1分数统计'!AP11*'环工16-1分数统计'!$AP$3/120</f>
        <v>1.1000000000000001</v>
      </c>
      <c r="AM11">
        <f>'环工16-1分数统计'!AQ11*'环工16-1分数统计'!$AQ$3/120</f>
        <v>2.3250000000000002</v>
      </c>
      <c r="AN11">
        <f>'环工16-1分数统计'!AR11*'环工16-1分数统计'!$AR$3/120</f>
        <v>1.5</v>
      </c>
      <c r="AO11">
        <f>'环工16-1分数统计'!AS11*'环工16-1分数统计'!$AS$3/120</f>
        <v>1.5</v>
      </c>
      <c r="AP11">
        <f>'环工16-1分数统计'!AT11*'环工16-1分数统计'!$AT$3/120</f>
        <v>1.5033333333333334</v>
      </c>
      <c r="AQ11">
        <f>'环工16-1分数统计'!AU11*'环工16-1分数统计'!$AU$3/120</f>
        <v>0.7583333333333333</v>
      </c>
      <c r="AR11">
        <f>'环工16-1分数统计'!AV11*'环工16-1分数统计'!$AV$3/120</f>
        <v>1.6333333333333333</v>
      </c>
      <c r="AS11">
        <f>'环工16-1分数统计'!AW11*'环工16-1分数统计'!$AW$3/120</f>
        <v>0.70833333333333337</v>
      </c>
      <c r="AT11">
        <f>'环工16-1分数统计'!AX11*'环工16-1分数统计'!$AX$3/120</f>
        <v>2.8333333333333335</v>
      </c>
      <c r="AU11">
        <f>'环工16-1分数统计'!AY11*'环工16-1分数统计'!$AY$3/120</f>
        <v>1.5166666666666666</v>
      </c>
      <c r="AV11">
        <f>'环工16-1分数统计'!AZ11*'环工16-1分数统计'!$AZ$3/120</f>
        <v>1.5833333333333333</v>
      </c>
      <c r="AW11">
        <f>'环工16-1分数统计'!BA11*'环工16-1分数统计'!$BA$3/120</f>
        <v>1.65</v>
      </c>
      <c r="AX11">
        <f>'环工16-1分数统计'!BB11*'环工16-1分数统计'!$BB$3/120</f>
        <v>1.1000000000000001</v>
      </c>
      <c r="AY11">
        <f>'环工16-1分数统计'!BC11*'环工16-1分数统计'!$BC$3/120</f>
        <v>2.2749999999999999</v>
      </c>
      <c r="AZ11">
        <f>'环工16-1分数统计'!BD11*'环工16-1分数统计'!$BD$3/120</f>
        <v>1.1000000000000001</v>
      </c>
      <c r="BA11">
        <f>'环工16-1分数统计'!BE11*'环工16-1分数统计'!$BE$3/120</f>
        <v>1.4333333333333333</v>
      </c>
      <c r="BC11" s="92"/>
      <c r="BD11" s="93">
        <v>92.943865134612395</v>
      </c>
      <c r="BE11">
        <v>97.876659207459099</v>
      </c>
      <c r="BF11">
        <v>119.40926719717065</v>
      </c>
      <c r="BG11">
        <f t="shared" si="1"/>
        <v>310.22979153924217</v>
      </c>
      <c r="BH11">
        <f t="shared" si="3"/>
        <v>89.738710304917547</v>
      </c>
      <c r="BI11">
        <f t="shared" si="2"/>
        <v>17.947742060983511</v>
      </c>
    </row>
    <row r="12" spans="1:62">
      <c r="A12" s="7"/>
      <c r="B12" s="48" t="s">
        <v>83</v>
      </c>
      <c r="C12" s="49" t="s">
        <v>84</v>
      </c>
      <c r="D12">
        <f>'环工16-1分数统计'!H12*'环工16-1分数统计'!$H$3/120</f>
        <v>0.73333333333333328</v>
      </c>
      <c r="E12">
        <f>'环工16-1分数统计'!I12*'环工16-1分数统计'!$I$3/120</f>
        <v>1.5666666666666667</v>
      </c>
      <c r="F12">
        <f>'环工16-1分数统计'!J12*'环工16-1分数统计'!$J$3/120</f>
        <v>4.2</v>
      </c>
      <c r="G12">
        <f>'环工16-1分数统计'!K12*'环工16-1分数统计'!$K$3/120</f>
        <v>3</v>
      </c>
      <c r="H12">
        <f>'环工16-1分数统计'!L12*'环工16-1分数统计'!$L$3/120</f>
        <v>1.4333333333333333</v>
      </c>
      <c r="I12">
        <f>'环工16-1分数统计'!M12*'环工16-1分数统计'!$M$3/120</f>
        <v>1.45</v>
      </c>
      <c r="J12">
        <f>'环工16-1分数统计'!N12*'环工16-1分数统计'!$N$3/120</f>
        <v>2.9333333333333331</v>
      </c>
      <c r="K12">
        <f>'环工16-1分数统计'!O12*'环工16-1分数统计'!$O$3/121</f>
        <v>0.66115702479338845</v>
      </c>
      <c r="L12">
        <f>'环工16-1分数统计'!P12*'环工16-1分数统计'!$P$3/120</f>
        <v>1.75</v>
      </c>
      <c r="M12">
        <f>'环工16-1分数统计'!Q12*'环工16-1分数统计'!$Q$3/120</f>
        <v>0.65</v>
      </c>
      <c r="N12">
        <f>'环工16-1分数统计'!R12*'环工16-1分数统计'!$R$3/120</f>
        <v>1.875</v>
      </c>
      <c r="O12">
        <f>'环工16-1分数统计'!S12*'环工16-1分数统计'!$S$3/120</f>
        <v>3.4166666666666665</v>
      </c>
      <c r="P12">
        <f>'环工16-1分数统计'!T12*'环工16-1分数统计'!$T$3/120</f>
        <v>1.8333333333333333</v>
      </c>
      <c r="Q12">
        <f>'环工16-1分数统计'!U12*'环工16-1分数统计'!$U$3/120</f>
        <v>2.7</v>
      </c>
      <c r="R12">
        <f>'环工16-1分数统计'!V12*'环工16-1分数统计'!$V$3/120</f>
        <v>1.9</v>
      </c>
      <c r="S12">
        <f>'环工16-1分数统计'!W12*'环工16-1分数统计'!$W$3/120</f>
        <v>3.3366666666666669</v>
      </c>
      <c r="T12">
        <f>'环工16-1分数统计'!X12*'环工16-1分数统计'!$X$3/120</f>
        <v>0.73333333333333328</v>
      </c>
      <c r="U12">
        <f>'环工16-1分数统计'!Y12*'环工16-1分数统计'!$Y$3/120</f>
        <v>1.5</v>
      </c>
      <c r="V12">
        <f>'环工16-1分数统计'!Z12*'环工16-1分数统计'!$Z$3/120</f>
        <v>1.6</v>
      </c>
      <c r="W12">
        <f>'环工16-1分数统计'!AA12*'环工16-1分数统计'!$AA$3/120</f>
        <v>2.125</v>
      </c>
      <c r="X12">
        <f>'环工16-1分数统计'!AB12*'环工16-1分数统计'!$AB$3/120</f>
        <v>1.2666666666666666</v>
      </c>
      <c r="Y12">
        <f>'环工16-1分数统计'!AC12*'环工16-1分数统计'!$AC$3/120</f>
        <v>1.4333333333333333</v>
      </c>
      <c r="Z12">
        <f>'环工16-1分数统计'!AD12*'环工16-1分数统计'!$AD$3/120</f>
        <v>1.45</v>
      </c>
      <c r="AA12">
        <f>'环工16-1分数统计'!AE12*'环工16-1分数统计'!$AE$3/120</f>
        <v>1.595</v>
      </c>
      <c r="AB12">
        <f>'环工16-1分数统计'!AF12*'环工16-1分数统计'!$AF$3/120</f>
        <v>0.7416666666666667</v>
      </c>
      <c r="AC12">
        <f>'环工16-1分数统计'!AG12*'环工16-1分数统计'!$AG$3/120</f>
        <v>1.5625</v>
      </c>
      <c r="AD12">
        <f>'环工16-1分数统计'!AH12*'环工16-1分数统计'!$AH$3/120</f>
        <v>2.0499999999999998</v>
      </c>
      <c r="AE12">
        <f>'环工16-1分数统计'!AI12*'环工16-1分数统计'!$AI$3/120</f>
        <v>1.4833333333333334</v>
      </c>
      <c r="AF12">
        <f>'环工16-1分数统计'!AJ12*'环工16-1分数统计'!$AJ$3/120</f>
        <v>0.76666666666666672</v>
      </c>
      <c r="AG12">
        <f>'环工16-1分数统计'!AK12*'环工16-1分数统计'!$AK$3/120</f>
        <v>2.5</v>
      </c>
      <c r="AH12">
        <f>'环工16-1分数统计'!AL12*'环工16-1分数统计'!$AL$3/120</f>
        <v>1.4833333333333334</v>
      </c>
      <c r="AI12">
        <f>'环工16-1分数统计'!AM12*'环工16-1分数统计'!$AM$3/120</f>
        <v>1.0625</v>
      </c>
      <c r="AJ12">
        <f>'环工16-1分数统计'!AN12*'环工16-1分数统计'!$AN$3/120</f>
        <v>2.2749999999999999</v>
      </c>
      <c r="AK12">
        <f>'环工16-1分数统计'!AO12*'环工16-1分数统计'!$AO$3/120</f>
        <v>2.125</v>
      </c>
      <c r="AL12">
        <f>'环工16-1分数统计'!AP12*'环工16-1分数统计'!$AP$3/120</f>
        <v>1.125</v>
      </c>
      <c r="AM12">
        <f>'环工16-1分数统计'!AQ12*'环工16-1分数统计'!$AQ$3/120</f>
        <v>2.3250000000000002</v>
      </c>
      <c r="AN12">
        <f>'环工16-1分数统计'!AR12*'环工16-1分数统计'!$AR$3/120</f>
        <v>1.4666666666666666</v>
      </c>
      <c r="AO12">
        <f>'环工16-1分数统计'!AS12*'环工16-1分数统计'!$AS$3/120</f>
        <v>1.55</v>
      </c>
      <c r="AP12">
        <f>'环工16-1分数统计'!AT12*'环工16-1分数统计'!$AT$3/120</f>
        <v>1.6316666666666668</v>
      </c>
      <c r="AQ12">
        <f>'环工16-1分数统计'!AU12*'环工16-1分数统计'!$AU$3/120</f>
        <v>0.68333333333333335</v>
      </c>
      <c r="AR12">
        <f>'环工16-1分数统计'!AV12*'环工16-1分数统计'!$AV$3/120</f>
        <v>1.4833333333333334</v>
      </c>
      <c r="AS12">
        <f>'环工16-1分数统计'!AW12*'环工16-1分数统计'!$AW$3/120</f>
        <v>0.67500000000000004</v>
      </c>
      <c r="AT12">
        <f>'环工16-1分数统计'!AX12*'环工16-1分数统计'!$AX$3/120</f>
        <v>2.3333333333333335</v>
      </c>
      <c r="AU12">
        <f>'环工16-1分数统计'!AY12*'环工16-1分数统计'!$AY$3/120</f>
        <v>1.4666666666666666</v>
      </c>
      <c r="AV12">
        <f>'环工16-1分数统计'!AZ12*'环工16-1分数统计'!$AZ$3/120</f>
        <v>1.4166666666666667</v>
      </c>
      <c r="AW12">
        <f>'环工16-1分数统计'!BA12*'环工16-1分数统计'!$BA$3/120</f>
        <v>1.45</v>
      </c>
      <c r="AX12">
        <f>'环工16-1分数统计'!BB12*'环工16-1分数统计'!$BB$3/120</f>
        <v>1.125</v>
      </c>
      <c r="AY12">
        <f>'环工16-1分数统计'!BC12*'环工16-1分数统计'!$BC$3/120</f>
        <v>2.125</v>
      </c>
      <c r="AZ12">
        <f>'环工16-1分数统计'!BD12*'环工16-1分数统计'!$BD$3/120</f>
        <v>1.1375</v>
      </c>
      <c r="BA12">
        <f>'环工16-1分数统计'!BE12*'环工16-1分数统计'!$BE$3/120</f>
        <v>1.3666666666666667</v>
      </c>
      <c r="BC12" s="92"/>
      <c r="BD12" s="93">
        <v>92.926584639562904</v>
      </c>
      <c r="BE12">
        <v>91.325487490287401</v>
      </c>
      <c r="BF12">
        <v>98.33694535809019</v>
      </c>
      <c r="BG12">
        <f t="shared" si="1"/>
        <v>282.58901748794051</v>
      </c>
      <c r="BH12">
        <f t="shared" si="3"/>
        <v>81.74319381088128</v>
      </c>
      <c r="BI12">
        <f t="shared" si="2"/>
        <v>16.348638762176257</v>
      </c>
    </row>
    <row r="13" spans="1:62">
      <c r="A13" s="7"/>
      <c r="B13" s="11" t="s">
        <v>85</v>
      </c>
      <c r="C13" s="13" t="s">
        <v>86</v>
      </c>
      <c r="D13">
        <f>'环工16-1分数统计'!H13*'环工16-1分数统计'!$H$3/120</f>
        <v>0.69166666666666665</v>
      </c>
      <c r="E13">
        <f>'环工16-1分数统计'!I13*'环工16-1分数统计'!$I$3/120</f>
        <v>1.55</v>
      </c>
      <c r="F13">
        <f>'环工16-1分数统计'!J13*'环工16-1分数统计'!$J$3/120</f>
        <v>3.3</v>
      </c>
      <c r="G13">
        <f>'环工16-1分数统计'!K13*'环工16-1分数统计'!$K$3/120</f>
        <v>3</v>
      </c>
      <c r="H13">
        <f>'环工16-1分数统计'!L13*'环工16-1分数统计'!$L$3/120</f>
        <v>1.3666666666666667</v>
      </c>
      <c r="I13">
        <f>'环工16-1分数统计'!M13*'环工16-1分数统计'!$M$3/120</f>
        <v>1.3666666666666667</v>
      </c>
      <c r="J13">
        <f>'环工16-1分数统计'!N13*'环工16-1分数统计'!$N$3/120</f>
        <v>3.3000000000000003</v>
      </c>
      <c r="K13">
        <f>'环工16-1分数统计'!O13*'环工16-1分数统计'!$O$3/121</f>
        <v>0.73553719008264462</v>
      </c>
      <c r="L13">
        <f>'环工16-1分数统计'!P13*'环工16-1分数统计'!$P$3/120</f>
        <v>1.625</v>
      </c>
      <c r="M13">
        <f>'环工16-1分数统计'!Q13*'环工16-1分数统计'!$Q$3/120</f>
        <v>0.67500000000000004</v>
      </c>
      <c r="N13">
        <f>'环工16-1分数统计'!R13*'环工16-1分数统计'!$R$3/120</f>
        <v>1.95</v>
      </c>
      <c r="O13">
        <f>'环工16-1分数统计'!S13*'环工16-1分数统计'!$S$3/120</f>
        <v>3.375</v>
      </c>
      <c r="P13">
        <f>'环工16-1分数统计'!T13*'环工16-1分数统计'!$T$3/120</f>
        <v>1.9166666666666667</v>
      </c>
      <c r="Q13">
        <f>'环工16-1分数统计'!U13*'环工16-1分数统计'!$U$3/120</f>
        <v>2.2333333333333334</v>
      </c>
      <c r="R13">
        <f>'环工16-1分数统计'!V13*'环工16-1分数统计'!$V$3/120</f>
        <v>2.1</v>
      </c>
      <c r="S13">
        <f>'环工16-1分数统计'!W13*'环工16-1分数统计'!$W$3/120</f>
        <v>3.3733333333333335</v>
      </c>
      <c r="T13">
        <f>'环工16-1分数统计'!X13*'环工16-1分数统计'!$X$3/120</f>
        <v>0.79166666666666663</v>
      </c>
      <c r="U13">
        <f>'环工16-1分数统计'!Y13*'环工16-1分数统计'!$Y$3/120</f>
        <v>1.5333333333333334</v>
      </c>
      <c r="V13">
        <f>'环工16-1分数统计'!Z13*'环工16-1分数统计'!$Z$3/120</f>
        <v>2.0499999999999998</v>
      </c>
      <c r="W13">
        <f>'环工16-1分数统计'!AA13*'环工16-1分数统计'!$AA$3/120</f>
        <v>2.1</v>
      </c>
      <c r="X13">
        <f>'环工16-1分数统计'!AB13*'环工16-1分数统计'!$AB$3/120</f>
        <v>1.2666666666666666</v>
      </c>
      <c r="Y13">
        <f>'环工16-1分数统计'!AC13*'环工16-1分数统计'!$AC$3/120</f>
        <v>1.5333333333333334</v>
      </c>
      <c r="Z13">
        <f>'环工16-1分数统计'!AD13*'环工16-1分数统计'!$AD$3/120</f>
        <v>1.45</v>
      </c>
      <c r="AA13">
        <f>'环工16-1分数统计'!AE13*'环工16-1分数统计'!$AE$3/120</f>
        <v>1.6866666666666668</v>
      </c>
      <c r="AB13">
        <f>'环工16-1分数统计'!AF13*'环工16-1分数统计'!$AF$3/120</f>
        <v>0.77500000000000002</v>
      </c>
      <c r="AC13">
        <f>'环工16-1分数统计'!AG13*'环工16-1分数统计'!$AG$3/120</f>
        <v>1.6041666666666667</v>
      </c>
      <c r="AD13">
        <f>'环工16-1分数统计'!AH13*'环工16-1分数统计'!$AH$3/120</f>
        <v>2.15</v>
      </c>
      <c r="AE13">
        <f>'环工16-1分数统计'!AI13*'环工16-1分数统计'!$AI$3/120</f>
        <v>1.45</v>
      </c>
      <c r="AF13">
        <f>'环工16-1分数统计'!AJ13*'环工16-1分数统计'!$AJ$3/120</f>
        <v>0.7583333333333333</v>
      </c>
      <c r="AG13">
        <f>'环工16-1分数统计'!AK13*'环工16-1分数统计'!$AK$3/120</f>
        <v>2.0666666666666669</v>
      </c>
      <c r="AH13">
        <f>'环工16-1分数统计'!AL13*'环工16-1分数统计'!$AL$3/120</f>
        <v>1.45</v>
      </c>
      <c r="AI13">
        <f>'环工16-1分数统计'!AM13*'环工16-1分数统计'!$AM$3/120</f>
        <v>0.83750000000000002</v>
      </c>
      <c r="AJ13">
        <f>'环工16-1分数统计'!AN13*'环工16-1分数统计'!$AN$3/120</f>
        <v>2.25</v>
      </c>
      <c r="AK13">
        <f>'环工16-1分数统计'!AO13*'环工16-1分数统计'!$AO$3/120</f>
        <v>1.65</v>
      </c>
      <c r="AL13">
        <f>'环工16-1分数统计'!AP13*'环工16-1分数统计'!$AP$3/120</f>
        <v>1.1000000000000001</v>
      </c>
      <c r="AM13">
        <f>'环工16-1分数统计'!AQ13*'环工16-1分数统计'!$AQ$3/120</f>
        <v>1.825</v>
      </c>
      <c r="AN13">
        <f>'环工16-1分数统计'!AR13*'环工16-1分数统计'!$AR$3/120</f>
        <v>1.4333333333333333</v>
      </c>
      <c r="AO13">
        <f>'环工16-1分数统计'!AS13*'环工16-1分数统计'!$AS$3/120</f>
        <v>1.5</v>
      </c>
      <c r="AP13">
        <f>'环工16-1分数统计'!AT13*'环工16-1分数统计'!$AT$3/120</f>
        <v>1.5583333333333336</v>
      </c>
      <c r="AQ13">
        <f>'环工16-1分数统计'!AU13*'环工16-1分数统计'!$AU$3/120</f>
        <v>0.75</v>
      </c>
      <c r="AR13">
        <f>'环工16-1分数统计'!AV13*'环工16-1分数统计'!$AV$3/120</f>
        <v>1.5666666666666667</v>
      </c>
      <c r="AS13">
        <f>'环工16-1分数统计'!AW13*'环工16-1分数统计'!$AW$3/120</f>
        <v>0.68333333333333335</v>
      </c>
      <c r="AT13">
        <f>'环工16-1分数统计'!AX13*'环工16-1分数统计'!$AX$3/120</f>
        <v>2.5666666666666669</v>
      </c>
      <c r="AU13">
        <f>'环工16-1分数统计'!AY13*'环工16-1分数统计'!$AY$3/120</f>
        <v>1.6</v>
      </c>
      <c r="AV13">
        <f>'环工16-1分数统计'!AZ13*'环工16-1分数统计'!$AZ$3/120</f>
        <v>1.5333333333333334</v>
      </c>
      <c r="AW13">
        <f>'环工16-1分数统计'!BA13*'环工16-1分数统计'!$BA$3/120</f>
        <v>1.1666666666666667</v>
      </c>
      <c r="AX13">
        <f>'环工16-1分数统计'!BB13*'环工16-1分数统计'!$BB$3/120</f>
        <v>1.1000000000000001</v>
      </c>
      <c r="AY13">
        <f>'环工16-1分数统计'!BC13*'环工16-1分数统计'!$BC$3/120</f>
        <v>2.1</v>
      </c>
      <c r="AZ13">
        <f>'环工16-1分数统计'!BD13*'环工16-1分数统计'!$BD$3/120</f>
        <v>1.1375</v>
      </c>
      <c r="BA13">
        <f>'环工16-1分数统计'!BE13*'环工16-1分数统计'!$BE$3/120</f>
        <v>1.2666666666666666</v>
      </c>
      <c r="BC13" s="92"/>
      <c r="BD13" s="93">
        <v>92.997544936592604</v>
      </c>
      <c r="BE13">
        <v>94.0410066822066</v>
      </c>
      <c r="BF13">
        <v>100.01054120532785</v>
      </c>
      <c r="BG13">
        <f t="shared" si="1"/>
        <v>287.04909282412706</v>
      </c>
      <c r="BH13">
        <f t="shared" si="3"/>
        <v>83.033338791949376</v>
      </c>
      <c r="BI13">
        <f t="shared" si="2"/>
        <v>16.606667758389875</v>
      </c>
    </row>
    <row r="14" spans="1:62">
      <c r="A14" s="7"/>
      <c r="B14" s="94" t="s">
        <v>87</v>
      </c>
      <c r="C14" s="94" t="s">
        <v>88</v>
      </c>
      <c r="D14">
        <f>'环工16-1分数统计'!H14*'环工16-1分数统计'!$H$3/120</f>
        <v>0.6</v>
      </c>
      <c r="E14">
        <f>'环工16-1分数统计'!I14*'环工16-1分数统计'!$I$3/120</f>
        <v>1.45</v>
      </c>
      <c r="F14">
        <f>'环工16-1分数统计'!J14*'环工16-1分数统计'!$J$3/120</f>
        <v>3.1</v>
      </c>
      <c r="G14">
        <f>'环工16-1分数统计'!K14*'环工16-1分数统计'!$K$3/120</f>
        <v>2.4375</v>
      </c>
      <c r="H14">
        <f>'环工16-1分数统计'!L14*'环工16-1分数统计'!$L$3/120</f>
        <v>1.4166666666666667</v>
      </c>
      <c r="I14">
        <f>'环工16-1分数统计'!M14*'环工16-1分数统计'!$M$3/120</f>
        <v>1.1000000000000001</v>
      </c>
      <c r="J14">
        <f>'环工16-1分数统计'!N14*'环工16-1分数统计'!$N$3/120</f>
        <v>2.6766666666666672</v>
      </c>
      <c r="K14">
        <f>'环工16-1分数统计'!O14*'环工16-1分数统计'!$O$3/121</f>
        <v>0.73553719008264462</v>
      </c>
      <c r="L14">
        <f>'环工16-1分数统计'!P14*'环工16-1分数统计'!$P$3/120</f>
        <v>1.3958333333333333</v>
      </c>
      <c r="M14">
        <f>'环工16-1分数统计'!Q14*'环工16-1分数统计'!$Q$3/120</f>
        <v>0.625</v>
      </c>
      <c r="N14">
        <f>'环工16-1分数统计'!R14*'环工16-1分数统计'!$R$3/120</f>
        <v>1.5249999999999999</v>
      </c>
      <c r="O14">
        <f>'环工16-1分数统计'!S14*'环工16-1分数统计'!$S$3/120</f>
        <v>2.5</v>
      </c>
      <c r="P14">
        <f>'环工16-1分数统计'!T14*'环工16-1分数统计'!$T$3/120</f>
        <v>1.6041666666666667</v>
      </c>
      <c r="Q14">
        <f>'环工16-1分数统计'!U14*'环工16-1分数统计'!$U$3/120</f>
        <v>2.1666666666666665</v>
      </c>
      <c r="R14">
        <f>'环工16-1分数统计'!V14*'环工16-1分数统计'!$V$3/120</f>
        <v>1.7</v>
      </c>
      <c r="S14">
        <f>'环工16-1分数统计'!W14*'环工16-1分数统计'!$W$3/120</f>
        <v>2.9333333333333331</v>
      </c>
      <c r="T14">
        <f>'环工16-1分数统计'!X14*'环工16-1分数统计'!$X$3/120</f>
        <v>0.8</v>
      </c>
      <c r="U14">
        <f>'环工16-1分数统计'!Y14*'环工16-1分数统计'!$Y$3/120</f>
        <v>1.5</v>
      </c>
      <c r="V14">
        <f>'环工16-1分数统计'!Z14*'环工16-1分数统计'!$Z$3/120</f>
        <v>1.5249999999999999</v>
      </c>
      <c r="W14">
        <f>'环工16-1分数统计'!AA14*'环工16-1分数统计'!$AA$3/120</f>
        <v>1.5</v>
      </c>
      <c r="X14">
        <f>'环工16-1分数统计'!AB14*'环工16-1分数统计'!$AB$3/120</f>
        <v>1.1166666666666667</v>
      </c>
      <c r="Y14">
        <f>'环工16-1分数统计'!AC14*'环工16-1分数统计'!$AC$3/120</f>
        <v>1.3</v>
      </c>
      <c r="Z14">
        <f>'环工16-1分数统计'!AD14*'环工16-1分数统计'!$AD$3/120</f>
        <v>1.2666666666666666</v>
      </c>
      <c r="AA14">
        <f>'环工16-1分数统计'!AE14*'环工16-1分数统计'!$AE$3/120</f>
        <v>1.5033333333333334</v>
      </c>
      <c r="AB14">
        <f>'环工16-1分数统计'!AF14*'环工16-1分数统计'!$AF$3/120</f>
        <v>0.75</v>
      </c>
      <c r="AC14">
        <f>'环工16-1分数统计'!AG14*'环工16-1分数统计'!$AG$3/120</f>
        <v>1.7291666666666667</v>
      </c>
      <c r="AD14">
        <f>'环工16-1分数统计'!AH14*'环工16-1分数统计'!$AH$3/120</f>
        <v>2.0750000000000002</v>
      </c>
      <c r="AE14">
        <f>'环工16-1分数统计'!AI14*'环工16-1分数统计'!$AI$3/120</f>
        <v>1.3333333333333333</v>
      </c>
      <c r="AF14">
        <f>'环工16-1分数统计'!AJ14*'环工16-1分数统计'!$AJ$3/120</f>
        <v>0.7583333333333333</v>
      </c>
      <c r="AG14">
        <f>'环工16-1分数统计'!AK14*'环工16-1分数统计'!$AK$3/120</f>
        <v>1.9</v>
      </c>
      <c r="AH14">
        <f>'环工16-1分数统计'!AL14*'环工16-1分数统计'!$AL$3/120</f>
        <v>1.3833333333333333</v>
      </c>
      <c r="AI14">
        <f>'环工16-1分数统计'!AM14*'环工16-1分数统计'!$AM$3/120</f>
        <v>0.75</v>
      </c>
      <c r="AJ14">
        <f>'环工16-1分数统计'!AN14*'环工16-1分数统计'!$AN$3/120</f>
        <v>2.0499999999999998</v>
      </c>
      <c r="AK14">
        <f>'环工16-1分数统计'!AO14*'环工16-1分数统计'!$AO$3/120</f>
        <v>2.35</v>
      </c>
      <c r="AL14">
        <f>'环工16-1分数统计'!AP14*'环工16-1分数统计'!$AP$3/120</f>
        <v>1.075</v>
      </c>
      <c r="AM14">
        <f>'环工16-1分数统计'!AQ14*'环工16-1分数统计'!$AQ$3/120</f>
        <v>1.5</v>
      </c>
      <c r="AN14">
        <f>'环工16-1分数统计'!AR14*'环工16-1分数统计'!$AR$3/120</f>
        <v>1.4166666666666667</v>
      </c>
      <c r="AO14">
        <f>'环工16-1分数统计'!AS14*'环工16-1分数统计'!$AS$3/120</f>
        <v>1.4333333333333333</v>
      </c>
      <c r="AP14">
        <f>'环工16-1分数统计'!AT14*'环工16-1分数统计'!$AT$3/120</f>
        <v>1.32</v>
      </c>
      <c r="AQ14">
        <f>'环工16-1分数统计'!AU14*'环工16-1分数统计'!$AU$3/120</f>
        <v>0.73333333333333328</v>
      </c>
      <c r="AR14">
        <f>'环工16-1分数统计'!AV14*'环工16-1分数统计'!$AV$3/120</f>
        <v>1.3333333333333333</v>
      </c>
      <c r="AS14">
        <f>'环工16-1分数统计'!AW14*'环工16-1分数统计'!$AW$3/120</f>
        <v>0.56666666666666665</v>
      </c>
      <c r="AT14">
        <f>'环工16-1分数统计'!AX14*'环工16-1分数统计'!$AX$3/120</f>
        <v>2</v>
      </c>
      <c r="AU14">
        <f>'环工16-1分数统计'!AY14*'环工16-1分数统计'!$AY$3/120</f>
        <v>1.4166666666666667</v>
      </c>
      <c r="AV14">
        <f>'环工16-1分数统计'!AZ14*'环工16-1分数统计'!$AZ$3/120</f>
        <v>1.1166666666666667</v>
      </c>
      <c r="AW14">
        <f>'环工16-1分数统计'!BA14*'环工16-1分数统计'!$BA$3/120</f>
        <v>1.1833333333333333</v>
      </c>
      <c r="AX14">
        <f>'环工16-1分数统计'!BB14*'环工16-1分数统计'!$BB$3/120</f>
        <v>1.0125</v>
      </c>
      <c r="AY14">
        <f>'环工16-1分数统计'!BC14*'环工16-1分数统计'!$BC$3/120</f>
        <v>1.425</v>
      </c>
      <c r="AZ14">
        <f>'环工16-1分数统计'!BD14*'环工16-1分数统计'!$BD$3/120</f>
        <v>1.0625</v>
      </c>
      <c r="BA14">
        <f>'环工16-1分数统计'!BE14*'环工16-1分数统计'!$BE$3/120</f>
        <v>1.1333333333333333</v>
      </c>
      <c r="BC14" s="92"/>
      <c r="BD14" s="93">
        <v>82.651413022401101</v>
      </c>
      <c r="BE14">
        <v>84.651742035742004</v>
      </c>
      <c r="BF14">
        <v>80.256102097902101</v>
      </c>
      <c r="BG14">
        <f t="shared" si="1"/>
        <v>247.55925715604519</v>
      </c>
      <c r="BH14">
        <f t="shared" si="3"/>
        <v>71.610300064998043</v>
      </c>
      <c r="BI14">
        <f t="shared" si="2"/>
        <v>14.322060012999609</v>
      </c>
    </row>
    <row r="15" spans="1:62">
      <c r="A15" s="7"/>
      <c r="B15" s="91" t="s">
        <v>89</v>
      </c>
      <c r="C15" s="95" t="s">
        <v>90</v>
      </c>
      <c r="D15">
        <f>'环工16-1分数统计'!H15*'环工16-1分数统计'!$H$3/120</f>
        <v>0.69166666666666665</v>
      </c>
      <c r="E15">
        <f>'环工16-1分数统计'!I15*'环工16-1分数统计'!$I$3/120</f>
        <v>1.5166666666666666</v>
      </c>
      <c r="F15">
        <f>'环工16-1分数统计'!J15*'环工16-1分数统计'!$J$3/120</f>
        <v>3</v>
      </c>
      <c r="G15">
        <f>'环工16-1分数统计'!K15*'环工16-1分数统计'!$K$3/120</f>
        <v>2.3250000000000002</v>
      </c>
      <c r="H15">
        <f>'环工16-1分数统计'!L15*'环工16-1分数统计'!$L$3/120</f>
        <v>1.4666666666666666</v>
      </c>
      <c r="I15">
        <f>'环工16-1分数统计'!M15*'环工16-1分数统计'!$M$3/120</f>
        <v>1.2666666666666666</v>
      </c>
      <c r="J15">
        <f>'环工16-1分数统计'!N15*'环工16-1分数统计'!$N$3/120</f>
        <v>2.2733333333333334</v>
      </c>
      <c r="K15">
        <f>'环工16-1分数统计'!O15*'环工16-1分数统计'!$O$3/121</f>
        <v>0.69421487603305787</v>
      </c>
      <c r="L15">
        <f>'环工16-1分数统计'!P15*'环工16-1分数统计'!$P$3/120</f>
        <v>1.7291666666666667</v>
      </c>
      <c r="M15">
        <f>'环工16-1分数统计'!Q15*'环工16-1分数统计'!$Q$3/120</f>
        <v>0.58333333333333337</v>
      </c>
      <c r="N15">
        <f>'环工16-1分数统计'!R15*'环工16-1分数统计'!$R$3/120</f>
        <v>1.675</v>
      </c>
      <c r="O15">
        <f>'环工16-1分数统计'!S15*'环工16-1分数统计'!$S$3/120</f>
        <v>3.4583333333333335</v>
      </c>
      <c r="P15">
        <f>'环工16-1分数统计'!T15*'环工16-1分数统计'!$T$3/120</f>
        <v>1.7916666666666667</v>
      </c>
      <c r="Q15">
        <f>'环工16-1分数统计'!U15*'环工16-1分数统计'!$U$3/120</f>
        <v>2.4</v>
      </c>
      <c r="R15">
        <f>'环工16-1分数统计'!V15*'环工16-1分数统计'!$V$3/120</f>
        <v>1.5</v>
      </c>
      <c r="S15">
        <f>'环工16-1分数统计'!W15*'环工16-1分数统计'!$W$3/120</f>
        <v>2.9333333333333331</v>
      </c>
      <c r="T15">
        <f>'环工16-1分数统计'!X15*'环工16-1分数统计'!$X$3/120</f>
        <v>0.75</v>
      </c>
      <c r="U15">
        <f>'环工16-1分数统计'!Y15*'环工16-1分数统计'!$Y$3/120</f>
        <v>1.55</v>
      </c>
      <c r="V15">
        <f>'环工16-1分数统计'!Z15*'环工16-1分数统计'!$Z$3/120</f>
        <v>1.5249999999999999</v>
      </c>
      <c r="W15">
        <f>'环工16-1分数统计'!AA15*'环工16-1分数统计'!$AA$3/120</f>
        <v>1.6</v>
      </c>
      <c r="X15">
        <f>'环工16-1分数统计'!AB15*'环工16-1分数统计'!$AB$3/120</f>
        <v>1.3166666666666667</v>
      </c>
      <c r="Y15">
        <f>'环工16-1分数统计'!AC15*'环工16-1分数统计'!$AC$3/120</f>
        <v>1.3</v>
      </c>
      <c r="Z15">
        <f>'环工16-1分数统计'!AD15*'环工16-1分数统计'!$AD$3/120</f>
        <v>1.2833333333333334</v>
      </c>
      <c r="AA15">
        <f>'环工16-1分数统计'!AE15*'环工16-1分数统计'!$AE$3/120</f>
        <v>1.3566666666666667</v>
      </c>
      <c r="AB15">
        <f>'环工16-1分数统计'!AF15*'环工16-1分数统计'!$AF$3/120</f>
        <v>0.76666666666666672</v>
      </c>
      <c r="AC15">
        <f>'环工16-1分数统计'!AG15*'环工16-1分数统计'!$AG$3/120</f>
        <v>1.6458333333333333</v>
      </c>
      <c r="AD15">
        <f>'环工16-1分数统计'!AH15*'环工16-1分数统计'!$AH$3/120</f>
        <v>1.7</v>
      </c>
      <c r="AE15">
        <f>'环工16-1分数统计'!AI15*'环工16-1分数统计'!$AI$3/120</f>
        <v>1.4</v>
      </c>
      <c r="AF15">
        <f>'环工16-1分数统计'!AJ15*'环工16-1分数统计'!$AJ$3/120</f>
        <v>0.72499999999999998</v>
      </c>
      <c r="AG15">
        <f>'环工16-1分数统计'!AK15*'环工16-1分数统计'!$AK$3/120</f>
        <v>2</v>
      </c>
      <c r="AH15">
        <f>'环工16-1分数统计'!AL15*'环工16-1分数统计'!$AL$3/120</f>
        <v>1.4666666666666666</v>
      </c>
      <c r="AI15">
        <f>'环工16-1分数统计'!AM15*'环工16-1分数统计'!$AM$3/120</f>
        <v>0.8</v>
      </c>
      <c r="AJ15">
        <f>'环工16-1分数统计'!AN15*'环工16-1分数统计'!$AN$3/120</f>
        <v>1.65</v>
      </c>
      <c r="AK15">
        <f>'环工16-1分数统计'!AO15*'环工16-1分数统计'!$AO$3/120</f>
        <v>1.55</v>
      </c>
      <c r="AL15">
        <f>'环工16-1分数统计'!AP15*'环工16-1分数统计'!$AP$3/120</f>
        <v>1.1000000000000001</v>
      </c>
      <c r="AM15">
        <f>'环工16-1分数统计'!AQ15*'环工16-1分数统计'!$AQ$3/120</f>
        <v>1.675</v>
      </c>
      <c r="AN15">
        <f>'环工16-1分数统计'!AR15*'环工16-1分数统计'!$AR$3/120</f>
        <v>1.4</v>
      </c>
      <c r="AO15">
        <f>'环工16-1分数统计'!AS15*'环工16-1分数统计'!$AS$3/120</f>
        <v>1.5166666666666666</v>
      </c>
      <c r="AP15">
        <f>'环工16-1分数统计'!AT15*'环工16-1分数统计'!$AT$3/120</f>
        <v>1.2833333333333334</v>
      </c>
      <c r="AQ15">
        <f>'环工16-1分数统计'!AU15*'环工16-1分数统计'!$AU$3/120</f>
        <v>0.64166666666666672</v>
      </c>
      <c r="AR15">
        <f>'环工16-1分数统计'!AV15*'环工16-1分数统计'!$AV$3/120</f>
        <v>1.3833333333333333</v>
      </c>
      <c r="AS15">
        <f>'环工16-1分数统计'!AW15*'环工16-1分数统计'!$AW$3/120</f>
        <v>0.6333333333333333</v>
      </c>
      <c r="AT15">
        <f>'环工16-1分数统计'!AX15*'环工16-1分数统计'!$AX$3/120</f>
        <v>1.8333333333333333</v>
      </c>
      <c r="AU15">
        <f>'环工16-1分数统计'!AY15*'环工16-1分数统计'!$AY$3/120</f>
        <v>1.1333333333333333</v>
      </c>
      <c r="AV15">
        <f>'环工16-1分数统计'!AZ15*'环工16-1分数统计'!$AZ$3/120</f>
        <v>1.4166666666666667</v>
      </c>
      <c r="AW15">
        <f>'环工16-1分数统计'!BA15*'环工16-1分数统计'!$BA$3/120</f>
        <v>1.05</v>
      </c>
      <c r="AX15">
        <f>'环工16-1分数统计'!BB15*'环工16-1分数统计'!$BB$3/120</f>
        <v>1.05</v>
      </c>
      <c r="AY15">
        <f>'环工16-1分数统计'!BC15*'环工16-1分数统计'!$BC$3/120</f>
        <v>1.95</v>
      </c>
      <c r="AZ15">
        <f>'环工16-1分数统计'!BD15*'环工16-1分数统计'!$BD$3/120</f>
        <v>1.075</v>
      </c>
      <c r="BA15">
        <f>'环工16-1分数统计'!BE15*'环工16-1分数统计'!$BE$3/120</f>
        <v>1.3</v>
      </c>
      <c r="BC15" s="92"/>
      <c r="BD15" s="93">
        <v>80.639287609859906</v>
      </c>
      <c r="BE15">
        <v>82.414732917532803</v>
      </c>
      <c r="BF15">
        <v>83.497052346658336</v>
      </c>
      <c r="BG15">
        <f t="shared" si="1"/>
        <v>246.55107287405104</v>
      </c>
      <c r="BH15">
        <f t="shared" si="3"/>
        <v>71.318667347305293</v>
      </c>
      <c r="BI15">
        <f t="shared" si="2"/>
        <v>14.263733469461059</v>
      </c>
    </row>
    <row r="16" spans="1:62">
      <c r="A16" s="7"/>
      <c r="B16" s="96" t="s">
        <v>91</v>
      </c>
      <c r="C16" s="97" t="s">
        <v>92</v>
      </c>
      <c r="D16">
        <f>'环工16-1分数统计'!H16*'环工16-1分数统计'!$H$3/120</f>
        <v>0.64166666666666672</v>
      </c>
      <c r="E16">
        <f>'环工16-1分数统计'!I16*'环工16-1分数统计'!$I$3/120</f>
        <v>1.45</v>
      </c>
      <c r="F16">
        <f>'环工16-1分数统计'!J16*'环工16-1分数统计'!$J$3/120</f>
        <v>4.2</v>
      </c>
      <c r="G16">
        <f>'环工16-1分数统计'!K16*'环工16-1分数统计'!$K$3/120</f>
        <v>3.4874999999999998</v>
      </c>
      <c r="H16">
        <f>'环工16-1分数统计'!L16*'环工16-1分数统计'!$L$3/120</f>
        <v>1.3833333333333333</v>
      </c>
      <c r="I16">
        <f>'环工16-1分数统计'!M16*'环工16-1分数统计'!$M$3/120</f>
        <v>1.3</v>
      </c>
      <c r="J16">
        <f>'环工16-1分数统计'!N16*'环工16-1分数统计'!$N$3/120</f>
        <v>2.1</v>
      </c>
      <c r="K16">
        <f>'环工16-1分数统计'!O16*'环工16-1分数统计'!$O$3/121</f>
        <v>0.7024793388429752</v>
      </c>
      <c r="L16">
        <f>'环工16-1分数统计'!P16*'环工16-1分数统计'!$P$3/120</f>
        <v>1.8125</v>
      </c>
      <c r="M16">
        <f>'环工16-1分数统计'!Q16*'环工16-1分数统计'!$Q$3/120</f>
        <v>0.76666666666666672</v>
      </c>
      <c r="N16">
        <f>'环工16-1分数统计'!R16*'环工16-1分数统计'!$R$3/120</f>
        <v>1.9</v>
      </c>
      <c r="O16">
        <f>'环工16-1分数统计'!S16*'环工16-1分数统计'!$S$3/120</f>
        <v>4.083333333333333</v>
      </c>
      <c r="P16">
        <f>'环工16-1分数统计'!T16*'环工16-1分数统计'!$T$3/120</f>
        <v>1.8958333333333333</v>
      </c>
      <c r="Q16">
        <f>'环工16-1分数统计'!U16*'环工16-1分数统计'!$U$3/120</f>
        <v>3.0333333333333332</v>
      </c>
      <c r="R16">
        <f>'环工16-1分数统计'!V16*'环工16-1分数统计'!$V$3/120</f>
        <v>2.375</v>
      </c>
      <c r="S16">
        <f>'环工16-1分数统计'!W16*'环工16-1分数统计'!$W$3/120</f>
        <v>2.0333333333333332</v>
      </c>
      <c r="T16">
        <f>'环工16-1分数统计'!X16*'环工16-1分数统计'!$X$3/120</f>
        <v>0.77500000000000002</v>
      </c>
      <c r="U16">
        <f>'环工16-1分数统计'!Y16*'环工16-1分数统计'!$Y$3/120</f>
        <v>1.55</v>
      </c>
      <c r="V16">
        <f>'环工16-1分数统计'!Z16*'环工16-1分数统计'!$Z$3/120</f>
        <v>2</v>
      </c>
      <c r="W16">
        <f>'环工16-1分数统计'!AA16*'环工16-1分数统计'!$AA$3/120</f>
        <v>2.2749999999999999</v>
      </c>
      <c r="X16">
        <f>'环工16-1分数统计'!AB16*'环工16-1分数统计'!$AB$3/120</f>
        <v>1.4333333333333333</v>
      </c>
      <c r="Y16">
        <f>'环工16-1分数统计'!AC16*'环工16-1分数统计'!$AC$3/120</f>
        <v>1.35</v>
      </c>
      <c r="Z16">
        <f>'环工16-1分数统计'!AD16*'环工16-1分数统计'!$AD$3/120</f>
        <v>1.3166666666666667</v>
      </c>
      <c r="AA16">
        <f>'环工16-1分数统计'!AE16*'环工16-1分数统计'!$AE$3/120</f>
        <v>1.2333333333333334</v>
      </c>
      <c r="AB16">
        <f>'环工16-1分数统计'!AF16*'环工16-1分数统计'!$AF$3/120</f>
        <v>0.7583333333333333</v>
      </c>
      <c r="AC16">
        <f>'环工16-1分数统计'!AG16*'环工16-1分数统计'!$AG$3/120</f>
        <v>1.6666666666666667</v>
      </c>
      <c r="AD16">
        <f>'环工16-1分数统计'!AH16*'环工16-1分数统计'!$AH$3/120</f>
        <v>2.1</v>
      </c>
      <c r="AE16">
        <f>'环工16-1分数统计'!AI16*'环工16-1分数统计'!$AI$3/120</f>
        <v>1.5</v>
      </c>
      <c r="AF16">
        <f>'环工16-1分数统计'!AJ16*'环工16-1分数统计'!$AJ$3/120</f>
        <v>0.73333333333333328</v>
      </c>
      <c r="AG16">
        <f>'环工16-1分数统计'!AK16*'环工16-1分数统计'!$AK$3/120</f>
        <v>2.8</v>
      </c>
      <c r="AH16">
        <f>'环工16-1分数统计'!AL16*'环工16-1分数统计'!$AL$3/120</f>
        <v>1.4833333333333334</v>
      </c>
      <c r="AI16">
        <f>'环工16-1分数统计'!AM16*'环工16-1分数统计'!$AM$3/120</f>
        <v>1.05</v>
      </c>
      <c r="AJ16">
        <f>'环工16-1分数统计'!AN16*'环工16-1分数统计'!$AN$3/120</f>
        <v>2.15</v>
      </c>
      <c r="AK16">
        <f>'环工16-1分数统计'!AO16*'环工16-1分数统计'!$AO$3/120</f>
        <v>2.0499999999999998</v>
      </c>
      <c r="AL16">
        <f>'环工16-1分数统计'!AP16*'环工16-1分数统计'!$AP$3/120</f>
        <v>1.125</v>
      </c>
      <c r="AM16">
        <f>'环工16-1分数统计'!AQ16*'环工16-1分数统计'!$AQ$3/120</f>
        <v>2.3250000000000002</v>
      </c>
      <c r="AN16">
        <f>'环工16-1分数统计'!AR16*'环工16-1分数统计'!$AR$3/120</f>
        <v>1.45</v>
      </c>
      <c r="AO16">
        <f>'环工16-1分数统计'!AS16*'环工16-1分数统计'!$AS$3/120</f>
        <v>1.5</v>
      </c>
      <c r="AP16">
        <f>'环工16-1分数统计'!AT16*'环工16-1分数统计'!$AT$3/120</f>
        <v>1.3333333333333333</v>
      </c>
      <c r="AQ16">
        <f>'环工16-1分数统计'!AU16*'环工16-1分数统计'!$AU$3/120</f>
        <v>0.78333333333333333</v>
      </c>
      <c r="AR16">
        <f>'环工16-1分数统计'!AV16*'环工16-1分数统计'!$AV$3/120</f>
        <v>1.45</v>
      </c>
      <c r="AS16">
        <f>'环工16-1分数统计'!AW16*'环工16-1分数统计'!$AW$3/120</f>
        <v>0.70833333333333337</v>
      </c>
      <c r="AT16">
        <f>'环工16-1分数统计'!AX16*'环工16-1分数统计'!$AX$3/120</f>
        <v>3.0333333333333332</v>
      </c>
      <c r="AU16">
        <f>'环工16-1分数统计'!AY16*'环工16-1分数统计'!$AY$3/120</f>
        <v>1.4166666666666667</v>
      </c>
      <c r="AV16">
        <f>'环工16-1分数统计'!AZ16*'环工16-1分数统计'!$AZ$3/120</f>
        <v>1.45</v>
      </c>
      <c r="AW16">
        <f>'环工16-1分数统计'!BA16*'环工16-1分数统计'!$BA$3/120</f>
        <v>1.6166666666666667</v>
      </c>
      <c r="AX16">
        <f>'环工16-1分数统计'!BB16*'环工16-1分数统计'!$BB$3/120</f>
        <v>1.1000000000000001</v>
      </c>
      <c r="AY16">
        <f>'环工16-1分数统计'!BC16*'环工16-1分数统计'!$BC$3/120</f>
        <v>2.1</v>
      </c>
      <c r="AZ16">
        <f>'环工16-1分数统计'!BD16*'环工16-1分数统计'!$BD$3/120</f>
        <v>1.1375</v>
      </c>
      <c r="BA16">
        <f>'环工16-1分数统计'!BE16*'环工16-1分数统计'!$BE$3/120</f>
        <v>1.55</v>
      </c>
      <c r="BC16" s="92"/>
      <c r="BD16" s="93">
        <v>91.168733154414298</v>
      </c>
      <c r="BE16">
        <v>98.030679409479305</v>
      </c>
      <c r="BF16">
        <v>94.45784190981432</v>
      </c>
      <c r="BG16">
        <f t="shared" si="1"/>
        <v>283.65725447370789</v>
      </c>
      <c r="BH16">
        <f t="shared" si="3"/>
        <v>82.052197691286011</v>
      </c>
      <c r="BI16">
        <f t="shared" si="2"/>
        <v>16.410439538257204</v>
      </c>
    </row>
    <row r="17" spans="1:61">
      <c r="A17" s="7"/>
      <c r="B17" s="11" t="s">
        <v>93</v>
      </c>
      <c r="C17" s="13" t="s">
        <v>94</v>
      </c>
      <c r="D17">
        <f>'环工16-1分数统计'!H17*'环工16-1分数统计'!$H$3/120</f>
        <v>0.67500000000000004</v>
      </c>
      <c r="E17">
        <f>'环工16-1分数统计'!I17*'环工16-1分数统计'!$I$3/120</f>
        <v>1.5166666666666666</v>
      </c>
      <c r="F17">
        <f>'环工16-1分数统计'!J17*'环工16-1分数统计'!$J$3/120</f>
        <v>4.2</v>
      </c>
      <c r="G17">
        <f>'环工16-1分数统计'!K17*'环工16-1分数统计'!$K$3/120</f>
        <v>3.0375000000000001</v>
      </c>
      <c r="H17">
        <f>'环工16-1分数统计'!L17*'环工16-1分数统计'!$L$3/120</f>
        <v>1.2833333333333334</v>
      </c>
      <c r="I17">
        <f>'环工16-1分数统计'!M17*'环工16-1分数统计'!$M$3/120</f>
        <v>1.2</v>
      </c>
      <c r="J17">
        <f>'环工16-1分数统计'!N17*'环工16-1分数统计'!$N$3/120</f>
        <v>3.4499999999999997</v>
      </c>
      <c r="K17">
        <f>'环工16-1分数统计'!O17*'环工16-1分数统计'!$O$3/121</f>
        <v>0.65289256198347112</v>
      </c>
      <c r="L17">
        <f>'环工16-1分数统计'!P17*'环工16-1分数统计'!$P$3/120</f>
        <v>1.5208333333333333</v>
      </c>
      <c r="M17">
        <f>'环工16-1分数统计'!Q17*'环工16-1分数统计'!$Q$3/120</f>
        <v>0.625</v>
      </c>
      <c r="N17">
        <f>'环工16-1分数统计'!R17*'环工16-1分数统计'!$R$3/120</f>
        <v>1.7</v>
      </c>
      <c r="O17">
        <f>'环工16-1分数统计'!S17*'环工16-1分数统计'!$S$3/120</f>
        <v>3.5416666666666665</v>
      </c>
      <c r="P17">
        <f>'环工16-1分数统计'!T17*'环工16-1分数统计'!$T$3/120</f>
        <v>1.7916666666666667</v>
      </c>
      <c r="Q17">
        <f>'环工16-1分数统计'!U17*'环工16-1分数统计'!$U$3/120</f>
        <v>2.8666666666666667</v>
      </c>
      <c r="R17">
        <f>'环工16-1分数统计'!V17*'环工16-1分数统计'!$V$3/120</f>
        <v>2.2250000000000001</v>
      </c>
      <c r="S17">
        <f>'环工16-1分数统计'!W17*'环工16-1分数统计'!$W$3/120</f>
        <v>3.335</v>
      </c>
      <c r="T17">
        <f>'环工16-1分数统计'!X17*'环工16-1分数统计'!$X$3/120</f>
        <v>0.70833333333333337</v>
      </c>
      <c r="U17">
        <f>'环工16-1分数统计'!Y17*'环工16-1分数统计'!$Y$3/120</f>
        <v>1.4833333333333334</v>
      </c>
      <c r="V17">
        <f>'环工16-1分数统计'!Z17*'环工16-1分数统计'!$Z$3/120</f>
        <v>2</v>
      </c>
      <c r="W17">
        <f>'环工16-1分数统计'!AA17*'环工16-1分数统计'!$AA$3/120</f>
        <v>2.25</v>
      </c>
      <c r="X17">
        <f>'环工16-1分数统计'!AB17*'环工16-1分数统计'!$AB$3/120</f>
        <v>1.4333333333333333</v>
      </c>
      <c r="Y17">
        <f>'环工16-1分数统计'!AC17*'环工16-1分数统计'!$AC$3/120</f>
        <v>1.4666666666666666</v>
      </c>
      <c r="Z17">
        <f>'环工16-1分数统计'!AD17*'环工16-1分数统计'!$AD$3/120</f>
        <v>1.4</v>
      </c>
      <c r="AA17">
        <f>'环工16-1分数统计'!AE17*'环工16-1分数统计'!$AE$3/120</f>
        <v>1.6099999999999999</v>
      </c>
      <c r="AB17">
        <f>'环工16-1分数统计'!AF17*'环工16-1分数统计'!$AF$3/120</f>
        <v>0.7416666666666667</v>
      </c>
      <c r="AC17">
        <f>'环工16-1分数统计'!AG17*'环工16-1分数统计'!$AG$3/120</f>
        <v>1.5625</v>
      </c>
      <c r="AD17">
        <f>'环工16-1分数统计'!AH17*'环工16-1分数统计'!$AH$3/120</f>
        <v>2.1</v>
      </c>
      <c r="AE17">
        <f>'环工16-1分数统计'!AI17*'环工16-1分数统计'!$AI$3/120</f>
        <v>1.4666666666666666</v>
      </c>
      <c r="AF17">
        <f>'环工16-1分数统计'!AJ17*'环工16-1分数统计'!$AJ$3/120</f>
        <v>0.72499999999999998</v>
      </c>
      <c r="AG17">
        <f>'环工16-1分数统计'!AK17*'环工16-1分数统计'!$AK$3/120</f>
        <v>2.6666666666666665</v>
      </c>
      <c r="AH17">
        <f>'环工16-1分数统计'!AL17*'环工16-1分数统计'!$AL$3/120</f>
        <v>1.5333333333333334</v>
      </c>
      <c r="AI17">
        <f>'环工16-1分数统计'!AM17*'环工16-1分数统计'!$AM$3/120</f>
        <v>0.97499999999999998</v>
      </c>
      <c r="AJ17">
        <f>'环工16-1分数统计'!AN17*'环工16-1分数统计'!$AN$3/120</f>
        <v>2.1749999999999998</v>
      </c>
      <c r="AK17">
        <f>'环工16-1分数统计'!AO17*'环工16-1分数统计'!$AO$3/120</f>
        <v>2.0750000000000002</v>
      </c>
      <c r="AL17">
        <f>'环工16-1分数统计'!AP17*'环工16-1分数统计'!$AP$3/120</f>
        <v>1.1125</v>
      </c>
      <c r="AM17">
        <f>'环工16-1分数统计'!AQ17*'环工16-1分数统计'!$AQ$3/120</f>
        <v>2.1749999999999998</v>
      </c>
      <c r="AN17">
        <f>'环工16-1分数统计'!AR17*'环工16-1分数统计'!$AR$3/120</f>
        <v>1.45</v>
      </c>
      <c r="AO17">
        <f>'环工16-1分数统计'!AS17*'环工16-1分数统计'!$AS$3/120</f>
        <v>1.5333333333333334</v>
      </c>
      <c r="AP17">
        <f>'环工16-1分数统计'!AT17*'环工16-1分数统计'!$AT$3/120</f>
        <v>1.4566666666666666</v>
      </c>
      <c r="AQ17">
        <f>'环工16-1分数统计'!AU17*'环工16-1分数统计'!$AU$3/120</f>
        <v>0.77500000000000002</v>
      </c>
      <c r="AR17">
        <f>'环工16-1分数统计'!AV17*'环工16-1分数统计'!$AV$3/120</f>
        <v>1.5</v>
      </c>
      <c r="AS17">
        <f>'环工16-1分数统计'!AW17*'环工16-1分数统计'!$AW$3/120</f>
        <v>0.66666666666666663</v>
      </c>
      <c r="AT17">
        <f>'环工16-1分数统计'!AX17*'环工16-1分数统计'!$AX$3/120</f>
        <v>3.0666666666666669</v>
      </c>
      <c r="AU17">
        <f>'环工16-1分数统计'!AY17*'环工16-1分数统计'!$AY$3/120</f>
        <v>1.5666666666666667</v>
      </c>
      <c r="AV17">
        <f>'环工16-1分数统计'!AZ17*'环工16-1分数统计'!$AZ$3/120</f>
        <v>1.45</v>
      </c>
      <c r="AW17">
        <f>'环工16-1分数统计'!BA17*'环工16-1分数统计'!$BA$3/120</f>
        <v>1.5166666666666666</v>
      </c>
      <c r="AX17">
        <f>'环工16-1分数统计'!BB17*'环工16-1分数统计'!$BB$3/120</f>
        <v>1.0874999999999999</v>
      </c>
      <c r="AY17">
        <f>'环工16-1分数统计'!BC17*'环工16-1分数统计'!$BC$3/120</f>
        <v>2.2000000000000002</v>
      </c>
      <c r="AZ17">
        <f>'环工16-1分数统计'!BD17*'环工16-1分数统计'!$BD$3/120</f>
        <v>1.1125</v>
      </c>
      <c r="BA17">
        <f>'环工16-1分数统计'!BE17*'环工16-1分数统计'!$BE$3/120</f>
        <v>1.2</v>
      </c>
      <c r="BC17" s="92"/>
      <c r="BD17" s="93">
        <v>89.371215002599101</v>
      </c>
      <c r="BE17">
        <v>90.014368298368197</v>
      </c>
      <c r="BF17">
        <v>96.206585901454872</v>
      </c>
      <c r="BG17">
        <f t="shared" si="1"/>
        <v>275.59216920242216</v>
      </c>
      <c r="BH17">
        <f t="shared" si="3"/>
        <v>79.719248469506269</v>
      </c>
      <c r="BI17">
        <f t="shared" si="2"/>
        <v>15.943849693901255</v>
      </c>
    </row>
    <row r="18" spans="1:61">
      <c r="A18" s="7"/>
      <c r="B18" s="11" t="s">
        <v>95</v>
      </c>
      <c r="C18" s="13" t="s">
        <v>96</v>
      </c>
      <c r="D18">
        <f>'环工16-1分数统计'!H18*'环工16-1分数统计'!$H$3/120</f>
        <v>0.75</v>
      </c>
      <c r="E18">
        <f>'环工16-1分数统计'!I18*'环工16-1分数统计'!$I$3/120</f>
        <v>1.5666666666666667</v>
      </c>
      <c r="F18">
        <f>'环工16-1分数统计'!J18*'环工16-1分数统计'!$J$3/120</f>
        <v>4.9000000000000004</v>
      </c>
      <c r="G18">
        <f>'环工16-1分数统计'!K18*'环工16-1分数统计'!$K$3/120</f>
        <v>3.4874999999999998</v>
      </c>
      <c r="H18">
        <f>'环工16-1分数统计'!L18*'环工16-1分数统计'!$L$3/120</f>
        <v>1.4666666666666666</v>
      </c>
      <c r="I18">
        <f>'环工16-1分数统计'!M18*'环工16-1分数统计'!$M$3/120</f>
        <v>1.4333333333333333</v>
      </c>
      <c r="J18">
        <f>'环工16-1分数统计'!N18*'环工16-1分数统计'!$N$3/120</f>
        <v>3.1533333333333338</v>
      </c>
      <c r="K18">
        <f>'环工16-1分数统计'!O18*'环工16-1分数统计'!$O$3/121</f>
        <v>0.65289256198347112</v>
      </c>
      <c r="L18">
        <f>'环工16-1分数统计'!P18*'环工16-1分数统计'!$P$3/120</f>
        <v>1.875</v>
      </c>
      <c r="M18">
        <f>'环工16-1分数统计'!Q18*'环工16-1分数统计'!$Q$3/120</f>
        <v>0.68333333333333335</v>
      </c>
      <c r="N18">
        <f>'环工16-1分数统计'!R18*'环工16-1分数统计'!$R$3/120</f>
        <v>2.0750000000000002</v>
      </c>
      <c r="O18">
        <f>'环工16-1分数统计'!S18*'环工16-1分数统计'!$S$3/120</f>
        <v>3.875</v>
      </c>
      <c r="P18">
        <f>'环工16-1分数统计'!T18*'环工16-1分数统计'!$T$3/120</f>
        <v>1.875</v>
      </c>
      <c r="Q18">
        <f>'环工16-1分数统计'!U18*'环工16-1分数统计'!$U$3/120</f>
        <v>3.0333333333333332</v>
      </c>
      <c r="R18">
        <f>'环工16-1分数统计'!V18*'环工16-1分数统计'!$V$3/120</f>
        <v>2.3250000000000002</v>
      </c>
      <c r="S18">
        <f>'环工16-1分数统计'!W18*'环工16-1分数统计'!$W$3/120</f>
        <v>3.19</v>
      </c>
      <c r="T18">
        <f>'环工16-1分数统计'!X18*'环工16-1分数统计'!$X$3/120</f>
        <v>0.77500000000000002</v>
      </c>
      <c r="U18">
        <f>'环工16-1分数统计'!Y18*'环工16-1分数统计'!$Y$3/120</f>
        <v>1.5</v>
      </c>
      <c r="V18">
        <f>'环工16-1分数统计'!Z18*'环工16-1分数统计'!$Z$3/120</f>
        <v>2.15</v>
      </c>
      <c r="W18">
        <f>'环工16-1分数统计'!AA18*'环工16-1分数统计'!$AA$3/120</f>
        <v>2.2749999999999999</v>
      </c>
      <c r="X18">
        <f>'环工16-1分数统计'!AB18*'环工16-1分数统计'!$AB$3/120</f>
        <v>1.4333333333333333</v>
      </c>
      <c r="Y18">
        <f>'环工16-1分数统计'!AC18*'环工16-1分数统计'!$AC$3/120</f>
        <v>1.4166666666666667</v>
      </c>
      <c r="Z18">
        <f>'环工16-1分数统计'!AD18*'环工16-1分数统计'!$AD$3/120</f>
        <v>1.45</v>
      </c>
      <c r="AA18">
        <f>'环工16-1分数统计'!AE18*'环工16-1分数统计'!$AE$3/120</f>
        <v>1.7233333333333334</v>
      </c>
      <c r="AB18">
        <f>'环工16-1分数统计'!AF18*'环工16-1分数统计'!$AF$3/120</f>
        <v>0.77500000000000002</v>
      </c>
      <c r="AC18">
        <f>'环工16-1分数统计'!AG18*'环工16-1分数统计'!$AG$3/120</f>
        <v>1.625</v>
      </c>
      <c r="AD18">
        <f>'环工16-1分数统计'!AH18*'环工16-1分数统计'!$AH$3/120</f>
        <v>2.15</v>
      </c>
      <c r="AE18">
        <f>'环工16-1分数统计'!AI18*'环工16-1分数统计'!$AI$3/120</f>
        <v>1.5</v>
      </c>
      <c r="AF18">
        <f>'环工16-1分数统计'!AJ18*'环工16-1分数统计'!$AJ$3/120</f>
        <v>0.75</v>
      </c>
      <c r="AG18">
        <f>'环工16-1分数统计'!AK18*'环工16-1分数统计'!$AK$3/120</f>
        <v>2.4666666666666668</v>
      </c>
      <c r="AH18">
        <f>'环工16-1分数统计'!AL18*'环工16-1分数统计'!$AL$3/120</f>
        <v>1.4166666666666667</v>
      </c>
      <c r="AI18">
        <f>'环工16-1分数统计'!AM18*'环工16-1分数统计'!$AM$3/120</f>
        <v>1.0249999999999999</v>
      </c>
      <c r="AJ18">
        <f>'环工16-1分数统计'!AN18*'环工16-1分数统计'!$AN$3/120</f>
        <v>2.0249999999999999</v>
      </c>
      <c r="AK18">
        <f>'环工16-1分数统计'!AO18*'环工16-1分数统计'!$AO$3/120</f>
        <v>2</v>
      </c>
      <c r="AL18">
        <f>'环工16-1分数统计'!AP18*'环工16-1分数统计'!$AP$3/120</f>
        <v>1.1125</v>
      </c>
      <c r="AM18">
        <f>'环工16-1分数统计'!AQ18*'环工16-1分数统计'!$AQ$3/120</f>
        <v>2.15</v>
      </c>
      <c r="AN18">
        <f>'环工16-1分数统计'!AR18*'环工16-1分数统计'!$AR$3/120</f>
        <v>1.4166666666666667</v>
      </c>
      <c r="AO18">
        <f>'环工16-1分数统计'!AS18*'环工16-1分数统计'!$AS$3/120</f>
        <v>1.55</v>
      </c>
      <c r="AP18">
        <f>'环工16-1分数统计'!AT18*'环工16-1分数统计'!$AT$3/120</f>
        <v>1.6500000000000001</v>
      </c>
      <c r="AQ18">
        <f>'环工16-1分数统计'!AU18*'环工16-1分数统计'!$AU$3/120</f>
        <v>0.68333333333333335</v>
      </c>
      <c r="AR18">
        <f>'环工16-1分数统计'!AV18*'环工16-1分数统计'!$AV$3/120</f>
        <v>1.5166666666666666</v>
      </c>
      <c r="AS18">
        <f>'环工16-1分数统计'!AW18*'环工16-1分数统计'!$AW$3/120</f>
        <v>0.7</v>
      </c>
      <c r="AT18">
        <f>'环工16-1分数统计'!AX18*'环工16-1分数统计'!$AX$3/120</f>
        <v>2.6333333333333333</v>
      </c>
      <c r="AU18">
        <f>'环工16-1分数统计'!AY18*'环工16-1分数统计'!$AY$3/120</f>
        <v>1.3833333333333333</v>
      </c>
      <c r="AV18">
        <f>'环工16-1分数统计'!AZ18*'环工16-1分数统计'!$AZ$3/120</f>
        <v>1.5333333333333334</v>
      </c>
      <c r="AW18">
        <f>'环工16-1分数统计'!BA18*'环工16-1分数统计'!$BA$3/120</f>
        <v>1.45</v>
      </c>
      <c r="AX18">
        <f>'环工16-1分数统计'!BB18*'环工16-1分数统计'!$BB$3/120</f>
        <v>1.125</v>
      </c>
      <c r="AY18">
        <f>'环工16-1分数统计'!BC18*'环工16-1分数统计'!$BC$3/120</f>
        <v>2.375</v>
      </c>
      <c r="AZ18">
        <f>'环工16-1分数统计'!BD18*'环工16-1分数统计'!$BD$3/120</f>
        <v>1.1499999999999999</v>
      </c>
      <c r="BA18">
        <f>'环工16-1分数统计'!BE18*'环工16-1分数统计'!$BE$3/120</f>
        <v>1.4666666666666666</v>
      </c>
      <c r="BC18" s="92"/>
      <c r="BD18" s="93">
        <v>98.439922373336202</v>
      </c>
      <c r="BE18">
        <v>105.295693550894</v>
      </c>
      <c r="BF18">
        <v>111.15358196286473</v>
      </c>
      <c r="BG18">
        <f t="shared" si="1"/>
        <v>314.88919788709495</v>
      </c>
      <c r="BH18">
        <f t="shared" si="3"/>
        <v>91.086514828681217</v>
      </c>
      <c r="BI18">
        <f t="shared" si="2"/>
        <v>18.217302965736245</v>
      </c>
    </row>
    <row r="19" spans="1:61">
      <c r="A19" s="7"/>
      <c r="B19" s="48" t="s">
        <v>97</v>
      </c>
      <c r="C19" s="49" t="s">
        <v>98</v>
      </c>
      <c r="D19">
        <f>'环工16-1分数统计'!H19*'环工16-1分数统计'!$H$3/120</f>
        <v>0.69166666666666665</v>
      </c>
      <c r="E19">
        <f>'环工16-1分数统计'!I19*'环工16-1分数统计'!$I$3/120</f>
        <v>1.5666666666666667</v>
      </c>
      <c r="F19">
        <f>'环工16-1分数统计'!J19*'环工16-1分数统计'!$J$3/120</f>
        <v>4.55</v>
      </c>
      <c r="G19">
        <f>'环工16-1分数统计'!K19*'环工16-1分数统计'!$K$3/120</f>
        <v>3.375</v>
      </c>
      <c r="H19">
        <f>'环工16-1分数统计'!L19*'环工16-1分数统计'!$L$3/120</f>
        <v>1.4833333333333334</v>
      </c>
      <c r="I19">
        <f>'环工16-1分数统计'!M19*'环工16-1分数统计'!$M$3/120</f>
        <v>1.3</v>
      </c>
      <c r="J19">
        <f>'环工16-1分数统计'!N19*'环工16-1分数统计'!$N$3/120</f>
        <v>2.75</v>
      </c>
      <c r="K19">
        <f>'环工16-1分数统计'!O19*'环工16-1分数统计'!$O$3/121</f>
        <v>0.77685950413223137</v>
      </c>
      <c r="L19">
        <f>'环工16-1分数统计'!P19*'环工16-1分数统计'!$P$3/120</f>
        <v>1.7708333333333333</v>
      </c>
      <c r="M19">
        <f>'环工16-1分数统计'!Q19*'环工16-1分数统计'!$Q$3/120</f>
        <v>0.67500000000000004</v>
      </c>
      <c r="N19">
        <f>'环工16-1分数统计'!R19*'环工16-1分数统计'!$R$3/120</f>
        <v>1.7</v>
      </c>
      <c r="O19">
        <f>'环工16-1分数统计'!S19*'环工16-1分数统计'!$S$3/120</f>
        <v>4.166666666666667</v>
      </c>
      <c r="P19">
        <f>'环工16-1分数统计'!T19*'环工16-1分数统计'!$T$3/120</f>
        <v>1.7916666666666667</v>
      </c>
      <c r="Q19">
        <f>'环工16-1分数统计'!U19*'环工16-1分数统计'!$U$3/120</f>
        <v>2.7666666666666666</v>
      </c>
      <c r="R19">
        <f>'环工16-1分数统计'!V19*'环工16-1分数统计'!$V$3/120</f>
        <v>2.15</v>
      </c>
      <c r="S19">
        <f>'环工16-1分数统计'!W19*'环工16-1分数统计'!$W$3/120</f>
        <v>3.1166666666666671</v>
      </c>
      <c r="T19">
        <f>'环工16-1分数统计'!X19*'环工16-1分数统计'!$X$3/120</f>
        <v>0.78333333333333333</v>
      </c>
      <c r="U19">
        <f>'环工16-1分数统计'!Y19*'环工16-1分数统计'!$Y$3/120</f>
        <v>1.6</v>
      </c>
      <c r="V19">
        <f>'环工16-1分数统计'!Z19*'环工16-1分数统计'!$Z$3/120</f>
        <v>1.8</v>
      </c>
      <c r="W19">
        <f>'环工16-1分数统计'!AA19*'环工16-1分数统计'!$AA$3/120</f>
        <v>2.2999999999999998</v>
      </c>
      <c r="X19">
        <f>'环工16-1分数统计'!AB19*'环工16-1分数统计'!$AB$3/120</f>
        <v>1.3</v>
      </c>
      <c r="Y19">
        <f>'环工16-1分数统计'!AC19*'环工16-1分数统计'!$AC$3/120</f>
        <v>1.4666666666666666</v>
      </c>
      <c r="Z19">
        <f>'环工16-1分数统计'!AD19*'环工16-1分数统计'!$AD$3/120</f>
        <v>1.45</v>
      </c>
      <c r="AA19">
        <f>'环工16-1分数统计'!AE19*'环工16-1分数统计'!$AE$3/120</f>
        <v>1.4666666666666666</v>
      </c>
      <c r="AB19">
        <f>'环工16-1分数统计'!AF19*'环工16-1分数统计'!$AF$3/120</f>
        <v>0.79166666666666663</v>
      </c>
      <c r="AC19">
        <f>'环工16-1分数统计'!AG19*'环工16-1分数统计'!$AG$3/120</f>
        <v>1.7916666666666667</v>
      </c>
      <c r="AD19">
        <f>'环工16-1分数统计'!AH19*'环工16-1分数统计'!$AH$3/120</f>
        <v>2.35</v>
      </c>
      <c r="AE19">
        <f>'环工16-1分数统计'!AI19*'环工16-1分数统计'!$AI$3/120</f>
        <v>1.4833333333333334</v>
      </c>
      <c r="AF19">
        <f>'环工16-1分数统计'!AJ19*'环工16-1分数统计'!$AJ$3/120</f>
        <v>0.76666666666666672</v>
      </c>
      <c r="AG19">
        <f>'环工16-1分数统计'!AK19*'环工16-1分数统计'!$AK$3/120</f>
        <v>2.4</v>
      </c>
      <c r="AH19">
        <f>'环工16-1分数统计'!AL19*'环工16-1分数统计'!$AL$3/120</f>
        <v>1.4666666666666666</v>
      </c>
      <c r="AI19">
        <f>'环工16-1分数统计'!AM19*'环工16-1分数统计'!$AM$3/120</f>
        <v>0.92500000000000004</v>
      </c>
      <c r="AJ19">
        <f>'环工16-1分数统计'!AN19*'环工16-1分数统计'!$AN$3/120</f>
        <v>2.15</v>
      </c>
      <c r="AK19">
        <f>'环工16-1分数统计'!AO19*'环工16-1分数统计'!$AO$3/120</f>
        <v>2.1749999999999998</v>
      </c>
      <c r="AL19">
        <f>'环工16-1分数统计'!AP19*'环工16-1分数统计'!$AP$3/120</f>
        <v>1.1125</v>
      </c>
      <c r="AM19">
        <f>'环工16-1分数统计'!AQ19*'环工16-1分数统计'!$AQ$3/120</f>
        <v>2.25</v>
      </c>
      <c r="AN19">
        <f>'环工16-1分数统计'!AR19*'环工16-1分数统计'!$AR$3/120</f>
        <v>1.4666666666666666</v>
      </c>
      <c r="AO19">
        <f>'环工16-1分数统计'!AS19*'环工16-1分数统计'!$AS$3/120</f>
        <v>1.4166666666666667</v>
      </c>
      <c r="AP19">
        <f>'环工16-1分数统计'!AT19*'环工16-1分数统计'!$AT$3/120</f>
        <v>1.3383333333333336</v>
      </c>
      <c r="AQ19">
        <f>'环工16-1分数统计'!AU19*'环工16-1分数统计'!$AU$3/120</f>
        <v>0.78333333333333333</v>
      </c>
      <c r="AR19">
        <f>'环工16-1分数统计'!AV19*'环工16-1分数统计'!$AV$3/120</f>
        <v>1.4666666666666666</v>
      </c>
      <c r="AS19">
        <f>'环工16-1分数统计'!AW19*'环工16-1分数统计'!$AW$3/120</f>
        <v>0.67500000000000004</v>
      </c>
      <c r="AT19">
        <f>'环工16-1分数统计'!AX19*'环工16-1分数统计'!$AX$3/120</f>
        <v>2.7333333333333334</v>
      </c>
      <c r="AU19">
        <f>'环工16-1分数统计'!AY19*'环工16-1分数统计'!$AY$3/120</f>
        <v>1.5</v>
      </c>
      <c r="AV19">
        <f>'环工16-1分数统计'!AZ19*'环工16-1分数统计'!$AZ$3/120</f>
        <v>1.5</v>
      </c>
      <c r="AW19">
        <f>'环工16-1分数统计'!BA19*'环工16-1分数统计'!$BA$3/120</f>
        <v>1.4833333333333334</v>
      </c>
      <c r="AX19">
        <f>'环工16-1分数统计'!BB19*'环工16-1分数统计'!$BB$3/120</f>
        <v>1.1000000000000001</v>
      </c>
      <c r="AY19">
        <f>'环工16-1分数统计'!BC19*'环工16-1分数统计'!$BC$3/120</f>
        <v>2.2000000000000002</v>
      </c>
      <c r="AZ19">
        <f>'环工16-1分数统计'!BD19*'环工16-1分数统计'!$BD$3/120</f>
        <v>1.1000000000000001</v>
      </c>
      <c r="BA19">
        <f>'环工16-1分数统计'!BE19*'环工16-1分数统计'!$BE$3/120</f>
        <v>1.4</v>
      </c>
      <c r="BC19" s="92"/>
      <c r="BD19" s="93">
        <v>95.244703418440693</v>
      </c>
      <c r="BE19">
        <v>109.451422843823</v>
      </c>
      <c r="BF19">
        <v>107.46141662245802</v>
      </c>
      <c r="BG19">
        <f t="shared" si="1"/>
        <v>312.15754288472169</v>
      </c>
      <c r="BH19">
        <f t="shared" si="3"/>
        <v>90.296341854981037</v>
      </c>
      <c r="BI19">
        <f t="shared" si="2"/>
        <v>18.059268370996207</v>
      </c>
    </row>
    <row r="20" spans="1:61">
      <c r="A20" s="7"/>
      <c r="B20" s="91" t="s">
        <v>99</v>
      </c>
      <c r="C20" s="95" t="s">
        <v>100</v>
      </c>
      <c r="D20">
        <f>'环工16-1分数统计'!H20*'环工16-1分数统计'!$H$3/120</f>
        <v>0.67500000000000004</v>
      </c>
      <c r="E20">
        <f>'环工16-1分数统计'!I20*'环工16-1分数统计'!$I$3/120</f>
        <v>1.4833333333333334</v>
      </c>
      <c r="F20">
        <f>'环工16-1分数统计'!J20*'环工16-1分数统计'!$J$3/120</f>
        <v>4.1500000000000004</v>
      </c>
      <c r="G20">
        <f>'环工16-1分数统计'!K20*'环工16-1分数统计'!$K$3/120</f>
        <v>2.7374999999999998</v>
      </c>
      <c r="H20">
        <f>'环工16-1分数统计'!L20*'环工16-1分数统计'!$L$3/120</f>
        <v>1.35</v>
      </c>
      <c r="I20">
        <f>'环工16-1分数统计'!M20*'环工16-1分数统计'!$M$3/120</f>
        <v>1.3</v>
      </c>
      <c r="J20">
        <f>'环工16-1分数统计'!N20*'环工16-1分数统计'!$N$3/120</f>
        <v>2.3100000000000005</v>
      </c>
      <c r="K20">
        <f>'环工16-1分数统计'!O20*'环工16-1分数统计'!$O$3/121</f>
        <v>0.57024793388429751</v>
      </c>
      <c r="L20">
        <f>'环工16-1分数统计'!P20*'环工16-1分数统计'!$P$3/120</f>
        <v>1.625</v>
      </c>
      <c r="M20">
        <f>'环工16-1分数统计'!Q20*'环工16-1分数统计'!$Q$3/120</f>
        <v>0.7</v>
      </c>
      <c r="N20">
        <f>'环工16-1分数统计'!R20*'环工16-1分数统计'!$R$3/120</f>
        <v>1.5</v>
      </c>
      <c r="O20">
        <f>'环工16-1分数统计'!S20*'环工16-1分数统计'!$S$3/120</f>
        <v>3.75</v>
      </c>
      <c r="P20">
        <f>'环工16-1分数统计'!T20*'环工16-1分数统计'!$T$3/120</f>
        <v>1.625</v>
      </c>
      <c r="Q20">
        <f>'环工16-1分数统计'!U20*'环工16-1分数统计'!$U$3/120</f>
        <v>2.5666666666666669</v>
      </c>
      <c r="R20">
        <f>'环工16-1分数统计'!V20*'环工16-1分数统计'!$V$3/120</f>
        <v>1.9</v>
      </c>
      <c r="S20">
        <f>'环工16-1分数统计'!W20*'环工16-1分数统计'!$W$3/120</f>
        <v>3.08</v>
      </c>
      <c r="T20">
        <f>'环工16-1分数统计'!X20*'环工16-1分数统计'!$X$3/120</f>
        <v>0.73333333333333328</v>
      </c>
      <c r="U20">
        <f>'环工16-1分数统计'!Y20*'环工16-1分数统计'!$Y$3/120</f>
        <v>1.5666666666666667</v>
      </c>
      <c r="V20">
        <f>'环工16-1分数统计'!Z20*'环工16-1分数统计'!$Z$3/120</f>
        <v>1.55</v>
      </c>
      <c r="W20">
        <f>'环工16-1分数统计'!AA20*'环工16-1分数统计'!$AA$3/120</f>
        <v>1.85</v>
      </c>
      <c r="X20">
        <f>'环工16-1分数统计'!AB20*'环工16-1分数统计'!$AB$3/120</f>
        <v>1.25</v>
      </c>
      <c r="Y20">
        <f>'环工16-1分数统计'!AC20*'环工16-1分数统计'!$AC$3/120</f>
        <v>1.3833333333333333</v>
      </c>
      <c r="Z20">
        <f>'环工16-1分数统计'!AD20*'环工16-1分数统计'!$AD$3/120</f>
        <v>1.2833333333333334</v>
      </c>
      <c r="AA20">
        <f>'环工16-1分数统计'!AE20*'环工16-1分数统计'!$AE$3/120</f>
        <v>1.4300000000000002</v>
      </c>
      <c r="AB20">
        <f>'环工16-1分数统计'!AF20*'环工16-1分数统计'!$AF$3/120</f>
        <v>0.73333333333333328</v>
      </c>
      <c r="AC20">
        <f>'环工16-1分数统计'!AG20*'环工16-1分数统计'!$AG$3/120</f>
        <v>1.6458333333333333</v>
      </c>
      <c r="AD20">
        <f>'环工16-1分数统计'!AH20*'环工16-1分数统计'!$AH$3/120</f>
        <v>1.85</v>
      </c>
      <c r="AE20">
        <f>'环工16-1分数统计'!AI20*'环工16-1分数统计'!$AI$3/120</f>
        <v>1.3333333333333333</v>
      </c>
      <c r="AF20">
        <f>'环工16-1分数统计'!AJ20*'环工16-1分数统计'!$AJ$3/120</f>
        <v>0.7</v>
      </c>
      <c r="AG20">
        <f>'环工16-1分数统计'!AK20*'环工16-1分数统计'!$AK$3/120</f>
        <v>2.1666666666666665</v>
      </c>
      <c r="AH20">
        <f>'环工16-1分数统计'!AL20*'环工16-1分数统计'!$AL$3/120</f>
        <v>1.3666666666666667</v>
      </c>
      <c r="AI20">
        <f>'环工16-1分数统计'!AM20*'环工16-1分数统计'!$AM$3/120</f>
        <v>0.75</v>
      </c>
      <c r="AJ20">
        <f>'环工16-1分数统计'!AN20*'环工16-1分数统计'!$AN$3/120</f>
        <v>2.25</v>
      </c>
      <c r="AK20">
        <f>'环工16-1分数统计'!AO20*'环工16-1分数统计'!$AO$3/120</f>
        <v>2</v>
      </c>
      <c r="AL20">
        <f>'环工16-1分数统计'!AP20*'环工16-1分数统计'!$AP$3/120</f>
        <v>1.0249999999999999</v>
      </c>
      <c r="AM20">
        <f>'环工16-1分数统计'!AQ20*'环工16-1分数统计'!$AQ$3/120</f>
        <v>1.95</v>
      </c>
      <c r="AN20">
        <f>'环工16-1分数统计'!AR20*'环工16-1分数统计'!$AR$3/120</f>
        <v>1.4666666666666666</v>
      </c>
      <c r="AO20">
        <f>'环工16-1分数统计'!AS20*'环工16-1分数统计'!$AS$3/120</f>
        <v>1.5166666666666666</v>
      </c>
      <c r="AP20">
        <f>'环工16-1分数统计'!AT20*'环工16-1分数统计'!$AT$3/120</f>
        <v>1.3933333333333335</v>
      </c>
      <c r="AQ20">
        <f>'环工16-1分数统计'!AU20*'环工16-1分数统计'!$AU$3/120</f>
        <v>0.68333333333333335</v>
      </c>
      <c r="AR20">
        <f>'环工16-1分数统计'!AV20*'环工16-1分数统计'!$AV$3/120</f>
        <v>1.4</v>
      </c>
      <c r="AS20">
        <f>'环工16-1分数统计'!AW20*'环工16-1分数统计'!$AW$3/120</f>
        <v>0.625</v>
      </c>
      <c r="AT20">
        <f>'环工16-1分数统计'!AX20*'环工16-1分数统计'!$AX$3/120</f>
        <v>2.4</v>
      </c>
      <c r="AU20">
        <f>'环工16-1分数统计'!AY20*'环工16-1分数统计'!$AY$3/120</f>
        <v>1.5166666666666666</v>
      </c>
      <c r="AV20">
        <f>'环工16-1分数统计'!AZ20*'环工16-1分数统计'!$AZ$3/120</f>
        <v>1.35</v>
      </c>
      <c r="AW20">
        <f>'环工16-1分数统计'!BA20*'环工16-1分数统计'!$BA$3/120</f>
        <v>1.2333333333333334</v>
      </c>
      <c r="AX20">
        <f>'环工16-1分数统计'!BB20*'环工16-1分数统计'!$BB$3/120</f>
        <v>1.075</v>
      </c>
      <c r="AY20">
        <f>'环工16-1分数统计'!BC20*'环工16-1分数统计'!$BC$3/120</f>
        <v>2.2250000000000001</v>
      </c>
      <c r="AZ20">
        <f>'环工16-1分数统计'!BD20*'环工16-1分数统计'!$BD$3/120</f>
        <v>1.0249999999999999</v>
      </c>
      <c r="BA20">
        <f>'环工16-1分数统计'!BE20*'环工16-1分数统计'!$BE$3/120</f>
        <v>1.2166666666666666</v>
      </c>
      <c r="BC20" s="92"/>
      <c r="BD20" s="93">
        <v>86.611884936592602</v>
      </c>
      <c r="BE20">
        <v>85.578376379176305</v>
      </c>
      <c r="BF20">
        <v>88.379677855477851</v>
      </c>
      <c r="BG20">
        <f t="shared" si="1"/>
        <v>260.56993917124674</v>
      </c>
      <c r="BH20">
        <f t="shared" si="3"/>
        <v>75.37383875816667</v>
      </c>
      <c r="BI20">
        <f t="shared" si="2"/>
        <v>15.074767751633335</v>
      </c>
    </row>
    <row r="21" spans="1:61">
      <c r="A21" s="7"/>
      <c r="B21" s="11" t="s">
        <v>101</v>
      </c>
      <c r="C21" s="13" t="s">
        <v>102</v>
      </c>
      <c r="D21">
        <f>'环工16-1分数统计'!H21*'环工16-1分数统计'!$H$3/120</f>
        <v>0.64166666666666672</v>
      </c>
      <c r="E21">
        <f>'环工16-1分数统计'!I21*'环工16-1分数统计'!$I$3/120</f>
        <v>1.5333333333333334</v>
      </c>
      <c r="F21">
        <f>'环工16-1分数统计'!J21*'环工16-1分数统计'!$J$3/120</f>
        <v>4</v>
      </c>
      <c r="G21">
        <f>'环工16-1分数统计'!K21*'环工16-1分数统计'!$K$3/120</f>
        <v>3.375</v>
      </c>
      <c r="H21">
        <f>'环工16-1分数统计'!L21*'环工16-1分数统计'!$L$3/120</f>
        <v>1.45</v>
      </c>
      <c r="I21">
        <f>'环工16-1分数统计'!M21*'环工16-1分数统计'!$M$3/120</f>
        <v>1.2166666666666666</v>
      </c>
      <c r="J21">
        <f>'环工16-1分数统计'!N21*'环工16-1分数统计'!$N$3/120</f>
        <v>2.4200000000000004</v>
      </c>
      <c r="K21">
        <f>'环工16-1分数统计'!O21*'环工16-1分数统计'!$O$3/121</f>
        <v>0.61157024793388426</v>
      </c>
      <c r="L21">
        <f>'环工16-1分数统计'!P21*'环工16-1分数统计'!$P$3/120</f>
        <v>1.8125</v>
      </c>
      <c r="M21">
        <f>'环工16-1分数统计'!Q21*'环工16-1分数统计'!$Q$3/120</f>
        <v>0.77500000000000002</v>
      </c>
      <c r="N21">
        <f>'环工16-1分数统计'!R21*'环工16-1分数统计'!$R$3/120</f>
        <v>1.95</v>
      </c>
      <c r="O21">
        <f>'环工16-1分数统计'!S21*'环工16-1分数统计'!$S$3/120</f>
        <v>3.875</v>
      </c>
      <c r="P21">
        <f>'环工16-1分数统计'!T21*'环工16-1分数统计'!$T$3/120</f>
        <v>1.7291666666666667</v>
      </c>
      <c r="Q21">
        <f>'环工16-1分数统计'!U21*'环工16-1分数统计'!$U$3/120</f>
        <v>2.6666666666666665</v>
      </c>
      <c r="R21">
        <f>'环工16-1分数统计'!V21*'环工16-1分数统计'!$V$3/120</f>
        <v>2.2999999999999998</v>
      </c>
      <c r="S21">
        <f>'环工16-1分数统计'!W21*'环工16-1分数统计'!$W$3/120</f>
        <v>2.97</v>
      </c>
      <c r="T21">
        <f>'环工16-1分数统计'!X21*'环工16-1分数统计'!$X$3/120</f>
        <v>0.72499999999999998</v>
      </c>
      <c r="U21">
        <f>'环工16-1分数统计'!Y21*'环工16-1分数统计'!$Y$3/120</f>
        <v>1.5</v>
      </c>
      <c r="V21">
        <f>'环工16-1分数统计'!Z21*'环工16-1分数统计'!$Z$3/120</f>
        <v>1.7</v>
      </c>
      <c r="W21">
        <f>'环工16-1分数统计'!AA21*'环工16-1分数统计'!$AA$3/120</f>
        <v>2.2749999999999999</v>
      </c>
      <c r="X21">
        <f>'环工16-1分数统计'!AB21*'环工16-1分数统计'!$AB$3/120</f>
        <v>1.2833333333333334</v>
      </c>
      <c r="Y21">
        <f>'环工16-1分数统计'!AC21*'环工16-1分数统计'!$AC$3/120</f>
        <v>1.3166666666666667</v>
      </c>
      <c r="Z21">
        <f>'环工16-1分数统计'!AD21*'环工16-1分数统计'!$AD$3/120</f>
        <v>1.3166666666666667</v>
      </c>
      <c r="AA21">
        <f>'环工16-1分数统计'!AE21*'环工16-1分数统计'!$AE$3/120</f>
        <v>1.4116666666666666</v>
      </c>
      <c r="AB21">
        <f>'环工16-1分数统计'!AF21*'环工16-1分数统计'!$AF$3/120</f>
        <v>0.65833333333333333</v>
      </c>
      <c r="AC21">
        <f>'环工16-1分数统计'!AG21*'环工16-1分数统计'!$AG$3/120</f>
        <v>1.4375</v>
      </c>
      <c r="AD21">
        <f>'环工16-1分数统计'!AH21*'环工16-1分数统计'!$AH$3/120</f>
        <v>1.825</v>
      </c>
      <c r="AE21">
        <f>'环工16-1分数统计'!AI21*'环工16-1分数统计'!$AI$3/120</f>
        <v>1.3833333333333333</v>
      </c>
      <c r="AF21">
        <f>'环工16-1分数统计'!AJ21*'环工16-1分数统计'!$AJ$3/120</f>
        <v>0.71666666666666667</v>
      </c>
      <c r="AG21">
        <f>'环工16-1分数统计'!AK21*'环工16-1分数统计'!$AK$3/120</f>
        <v>2</v>
      </c>
      <c r="AH21">
        <f>'环工16-1分数统计'!AL21*'环工16-1分数统计'!$AL$3/120</f>
        <v>1.4333333333333333</v>
      </c>
      <c r="AI21">
        <f>'环工16-1分数统计'!AM21*'环工16-1分数统计'!$AM$3/120</f>
        <v>0.8125</v>
      </c>
      <c r="AJ21">
        <f>'环工16-1分数统计'!AN21*'环工16-1分数统计'!$AN$3/120</f>
        <v>1.8</v>
      </c>
      <c r="AK21">
        <f>'环工16-1分数统计'!AO21*'环工16-1分数统计'!$AO$3/120</f>
        <v>1.7250000000000001</v>
      </c>
      <c r="AL21">
        <f>'环工16-1分数统计'!AP21*'环工16-1分数统计'!$AP$3/120</f>
        <v>1.0249999999999999</v>
      </c>
      <c r="AM21">
        <f>'环工16-1分数统计'!AQ21*'环工16-1分数统计'!$AQ$3/120</f>
        <v>2.0499999999999998</v>
      </c>
      <c r="AN21">
        <f>'环工16-1分数统计'!AR21*'环工16-1分数统计'!$AR$3/120</f>
        <v>1.4333333333333333</v>
      </c>
      <c r="AO21">
        <f>'环工16-1分数统计'!AS21*'环工16-1分数统计'!$AS$3/120</f>
        <v>1.3666666666666667</v>
      </c>
      <c r="AP21">
        <f>'环工16-1分数统计'!AT21*'环工16-1分数统计'!$AT$3/120</f>
        <v>1.2466666666666668</v>
      </c>
      <c r="AQ21">
        <f>'环工16-1分数统计'!AU21*'环工16-1分数统计'!$AU$3/120</f>
        <v>0.53333333333333333</v>
      </c>
      <c r="AR21">
        <f>'环工16-1分数统计'!AV21*'环工16-1分数统计'!$AV$3/120</f>
        <v>1.4666666666666666</v>
      </c>
      <c r="AS21">
        <f>'环工16-1分数统计'!AW21*'环工16-1分数统计'!$AW$3/120</f>
        <v>0.66666666666666663</v>
      </c>
      <c r="AT21">
        <f>'环工16-1分数统计'!AX21*'环工16-1分数统计'!$AX$3/120</f>
        <v>2.9</v>
      </c>
      <c r="AU21">
        <f>'环工16-1分数统计'!AY21*'环工16-1分数统计'!$AY$3/120</f>
        <v>1.5</v>
      </c>
      <c r="AV21">
        <f>'环工16-1分数统计'!AZ21*'环工16-1分数统计'!$AZ$3/120</f>
        <v>1.4833333333333334</v>
      </c>
      <c r="AW21">
        <f>'环工16-1分数统计'!BA21*'环工16-1分数统计'!$BA$3/120</f>
        <v>1.6333333333333333</v>
      </c>
      <c r="AX21">
        <f>'环工16-1分数统计'!BB21*'环工16-1分数统计'!$BB$3/120</f>
        <v>1.05</v>
      </c>
      <c r="AY21">
        <f>'环工16-1分数统计'!BC21*'环工16-1分数统计'!$BC$3/120</f>
        <v>2.25</v>
      </c>
      <c r="AZ21">
        <f>'环工16-1分数统计'!BD21*'环工16-1分数统计'!$BD$3/120</f>
        <v>1.0125</v>
      </c>
      <c r="BA21">
        <f>'环工16-1分数统计'!BE21*'环工16-1分数统计'!$BE$3/120</f>
        <v>1.3333333333333333</v>
      </c>
      <c r="BC21" s="92"/>
      <c r="BD21" s="93">
        <v>89.393016982797207</v>
      </c>
      <c r="BE21">
        <v>83.870436985236907</v>
      </c>
      <c r="BF21">
        <v>90.688186737400514</v>
      </c>
      <c r="BG21">
        <f t="shared" si="1"/>
        <v>263.95164070543467</v>
      </c>
      <c r="BH21">
        <f t="shared" si="3"/>
        <v>76.352047629753386</v>
      </c>
      <c r="BI21">
        <f t="shared" si="2"/>
        <v>15.270409525950678</v>
      </c>
    </row>
    <row r="22" spans="1:61">
      <c r="A22" s="7"/>
      <c r="B22" s="11" t="s">
        <v>103</v>
      </c>
      <c r="C22" s="13" t="s">
        <v>104</v>
      </c>
      <c r="D22">
        <f>'环工16-1分数统计'!H22*'环工16-1分数统计'!$H$3/120</f>
        <v>0.67500000000000004</v>
      </c>
      <c r="E22">
        <f>'环工16-1分数统计'!I22*'环工16-1分数统计'!$I$3/120</f>
        <v>1.4166666666666667</v>
      </c>
      <c r="F22">
        <f>'环工16-1分数统计'!J22*'环工16-1分数统计'!$J$3/120</f>
        <v>3.05</v>
      </c>
      <c r="G22">
        <f>'环工16-1分数统计'!K22*'环工16-1分数统计'!$K$3/120</f>
        <v>2.9249999999999998</v>
      </c>
      <c r="H22">
        <f>'环工16-1分数统计'!L22*'环工16-1分数统计'!$L$3/120</f>
        <v>1.35</v>
      </c>
      <c r="I22">
        <f>'环工16-1分数统计'!M22*'环工16-1分数统计'!$M$3/120</f>
        <v>1.25</v>
      </c>
      <c r="J22">
        <f>'环工16-1分数统计'!N22*'环工16-1分数统计'!$N$3/120</f>
        <v>2.2733333333333334</v>
      </c>
      <c r="K22">
        <f>'环工16-1分数统计'!O22*'环工16-1分数统计'!$O$3/121</f>
        <v>0.6776859504132231</v>
      </c>
      <c r="L22">
        <f>'环工16-1分数统计'!P22*'环工16-1分数统计'!$P$3/120</f>
        <v>1.3333333333333333</v>
      </c>
      <c r="M22">
        <f>'环工16-1分数统计'!Q22*'环工16-1分数统计'!$Q$3/120</f>
        <v>0.69166666666666665</v>
      </c>
      <c r="N22">
        <f>'环工16-1分数统计'!R22*'环工16-1分数统计'!$R$3/120</f>
        <v>1.575</v>
      </c>
      <c r="O22">
        <f>'环工16-1分数统计'!S22*'环工16-1分数统计'!$S$3/120</f>
        <v>2.8333333333333335</v>
      </c>
      <c r="P22">
        <f>'环工16-1分数统计'!T22*'环工16-1分数统计'!$T$3/120</f>
        <v>1.6875</v>
      </c>
      <c r="Q22">
        <f>'环工16-1分数统计'!U22*'环工16-1分数统计'!$U$3/120</f>
        <v>2.7</v>
      </c>
      <c r="R22">
        <f>'环工16-1分数统计'!V22*'环工16-1分数统计'!$V$3/120</f>
        <v>2</v>
      </c>
      <c r="S22">
        <f>'环工16-1分数统计'!W22*'环工16-1分数统计'!$W$3/120</f>
        <v>2.8233333333333333</v>
      </c>
      <c r="T22">
        <f>'环工16-1分数统计'!X22*'环工16-1分数统计'!$X$3/120</f>
        <v>0.7583333333333333</v>
      </c>
      <c r="U22">
        <f>'环工16-1分数统计'!Y22*'环工16-1分数统计'!$Y$3/120</f>
        <v>1.4333333333333333</v>
      </c>
      <c r="V22">
        <f>'环工16-1分数统计'!Z22*'环工16-1分数统计'!$Z$3/120</f>
        <v>1.7250000000000001</v>
      </c>
      <c r="W22">
        <f>'环工16-1分数统计'!AA22*'环工16-1分数统计'!$AA$3/120</f>
        <v>1.75</v>
      </c>
      <c r="X22">
        <f>'环工16-1分数统计'!AB22*'环工16-1分数统计'!$AB$3/120</f>
        <v>1.2833333333333334</v>
      </c>
      <c r="Y22">
        <f>'环工16-1分数统计'!AC22*'环工16-1分数统计'!$AC$3/120</f>
        <v>1.3333333333333333</v>
      </c>
      <c r="Z22">
        <f>'环工16-1分数统计'!AD22*'环工16-1分数统计'!$AD$3/120</f>
        <v>1.2166666666666666</v>
      </c>
      <c r="AA22">
        <f>'环工16-1分数统计'!AE22*'环工16-1分数统计'!$AE$3/120</f>
        <v>1.3016666666666667</v>
      </c>
      <c r="AB22">
        <f>'环工16-1分数统计'!AF22*'环工16-1分数统计'!$AF$3/120</f>
        <v>0.7583333333333333</v>
      </c>
      <c r="AC22">
        <f>'环工16-1分数统计'!AG22*'环工16-1分数统计'!$AG$3/120</f>
        <v>1.5625</v>
      </c>
      <c r="AD22">
        <f>'环工16-1分数统计'!AH22*'环工16-1分数统计'!$AH$3/120</f>
        <v>1.55</v>
      </c>
      <c r="AE22">
        <f>'环工16-1分数统计'!AI22*'环工16-1分数统计'!$AI$3/120</f>
        <v>1.3833333333333333</v>
      </c>
      <c r="AF22">
        <f>'环工16-1分数统计'!AJ22*'环工16-1分数统计'!$AJ$3/120</f>
        <v>0.70833333333333337</v>
      </c>
      <c r="AG22">
        <f>'环工16-1分数统计'!AK22*'环工16-1分数统计'!$AK$3/120</f>
        <v>2.4333333333333331</v>
      </c>
      <c r="AH22">
        <f>'环工16-1分数统计'!AL22*'环工16-1分数统计'!$AL$3/120</f>
        <v>1.4333333333333333</v>
      </c>
      <c r="AI22">
        <f>'环工16-1分数统计'!AM22*'环工16-1分数统计'!$AM$3/120</f>
        <v>0.95</v>
      </c>
      <c r="AJ22">
        <f>'环工16-1分数统计'!AN22*'环工16-1分数统计'!$AN$3/120</f>
        <v>1.7749999999999999</v>
      </c>
      <c r="AK22">
        <f>'环工16-1分数统计'!AO22*'环工16-1分数统计'!$AO$3/120</f>
        <v>1.6</v>
      </c>
      <c r="AL22">
        <f>'环工16-1分数统计'!AP22*'环工16-1分数统计'!$AP$3/120</f>
        <v>1.075</v>
      </c>
      <c r="AM22">
        <f>'环工16-1分数统计'!AQ22*'环工16-1分数统计'!$AQ$3/120</f>
        <v>2.2749999999999999</v>
      </c>
      <c r="AN22">
        <f>'环工16-1分数统计'!AR22*'环工16-1分数统计'!$AR$3/120</f>
        <v>1.4</v>
      </c>
      <c r="AO22">
        <f>'环工16-1分数统计'!AS22*'环工16-1分数统计'!$AS$3/120</f>
        <v>1.35</v>
      </c>
      <c r="AP22">
        <f>'环工16-1分数统计'!AT22*'环工16-1分数统计'!$AT$3/120</f>
        <v>1.2466666666666668</v>
      </c>
      <c r="AQ22">
        <f>'环工16-1分数统计'!AU22*'环工16-1分数统计'!$AU$3/120</f>
        <v>0.73333333333333328</v>
      </c>
      <c r="AR22">
        <f>'环工16-1分数统计'!AV22*'环工16-1分数统计'!$AV$3/120</f>
        <v>1.2833333333333334</v>
      </c>
      <c r="AS22">
        <f>'环工16-1分数统计'!AW22*'环工16-1分数统计'!$AW$3/120</f>
        <v>0.6166666666666667</v>
      </c>
      <c r="AT22">
        <f>'环工16-1分数统计'!AX22*'环工16-1分数统计'!$AX$3/120</f>
        <v>2.4666666666666668</v>
      </c>
      <c r="AU22">
        <f>'环工16-1分数统计'!AY22*'环工16-1分数统计'!$AY$3/120</f>
        <v>1.4166666666666667</v>
      </c>
      <c r="AV22">
        <f>'环工16-1分数统计'!AZ22*'环工16-1分数统计'!$AZ$3/120</f>
        <v>1.4166666666666667</v>
      </c>
      <c r="AW22">
        <f>'环工16-1分数统计'!BA22*'环工16-1分数统计'!$BA$3/120</f>
        <v>1.6166666666666667</v>
      </c>
      <c r="AX22">
        <f>'环工16-1分数统计'!BB22*'环工16-1分数统计'!$BB$3/120</f>
        <v>1.0375000000000001</v>
      </c>
      <c r="AY22">
        <f>'环工16-1分数统计'!BC22*'环工16-1分数统计'!$BC$3/120</f>
        <v>2.2749999999999999</v>
      </c>
      <c r="AZ22">
        <f>'环工16-1分数统计'!BD22*'环工16-1分数统计'!$BD$3/120</f>
        <v>1.0874999999999999</v>
      </c>
      <c r="BA22">
        <f>'环工16-1分数统计'!BE22*'环工16-1分数统计'!$BE$3/120</f>
        <v>1.3666666666666667</v>
      </c>
      <c r="BC22" s="92"/>
      <c r="BD22" s="93">
        <v>85.915498797978699</v>
      </c>
      <c r="BE22">
        <v>84.959406682206605</v>
      </c>
      <c r="BF22">
        <v>82.983290185676381</v>
      </c>
      <c r="BG22">
        <f t="shared" si="1"/>
        <v>253.85819566586167</v>
      </c>
      <c r="BH22">
        <f t="shared" si="3"/>
        <v>73.432364333411186</v>
      </c>
      <c r="BI22">
        <f t="shared" si="2"/>
        <v>14.686472866682237</v>
      </c>
    </row>
    <row r="23" spans="1:61">
      <c r="A23" s="7"/>
      <c r="B23" s="11" t="s">
        <v>105</v>
      </c>
      <c r="C23" s="13" t="s">
        <v>106</v>
      </c>
      <c r="D23">
        <f>'环工16-1分数统计'!H23*'环工16-1分数统计'!$H$3/120</f>
        <v>0.72499999999999998</v>
      </c>
      <c r="E23">
        <f>'环工16-1分数统计'!I23*'环工16-1分数统计'!$I$3/120</f>
        <v>1.5333333333333334</v>
      </c>
      <c r="F23">
        <f>'环工16-1分数统计'!J23*'环工16-1分数统计'!$J$3/120</f>
        <v>4.3</v>
      </c>
      <c r="G23">
        <f>'环工16-1分数统计'!K23*'环工16-1分数统计'!$K$3/120</f>
        <v>3.2625000000000002</v>
      </c>
      <c r="H23">
        <f>'环工16-1分数统计'!L23*'环工16-1分数统计'!$L$3/120</f>
        <v>1.45</v>
      </c>
      <c r="I23">
        <f>'环工16-1分数统计'!M23*'环工16-1分数统计'!$M$3/120</f>
        <v>1.5166666666666666</v>
      </c>
      <c r="J23">
        <f>'环工16-1分数统计'!N23*'环工16-1分数统计'!$N$3/120</f>
        <v>2.97</v>
      </c>
      <c r="K23">
        <f>'环工16-1分数统计'!O23*'环工16-1分数统计'!$O$3/121</f>
        <v>0.68595041322314054</v>
      </c>
      <c r="L23">
        <f>'环工16-1分数统计'!P23*'环工16-1分数统计'!$P$3/120</f>
        <v>1.25</v>
      </c>
      <c r="M23">
        <f>'环工16-1分数统计'!Q23*'环工16-1分数统计'!$Q$3/120</f>
        <v>0.76666666666666672</v>
      </c>
      <c r="N23">
        <f>'环工16-1分数统计'!R23*'环工16-1分数统计'!$R$3/120</f>
        <v>1.85</v>
      </c>
      <c r="O23">
        <f>'环工16-1分数统计'!S23*'环工16-1分数统计'!$S$3/120</f>
        <v>4</v>
      </c>
      <c r="P23">
        <f>'环工16-1分数统计'!T23*'环工16-1分数统计'!$T$3/120</f>
        <v>1.7291666666666667</v>
      </c>
      <c r="Q23">
        <f>'环工16-1分数统计'!U23*'环工16-1分数统计'!$U$3/120</f>
        <v>2.8333333333333335</v>
      </c>
      <c r="R23">
        <f>'环工16-1分数统计'!V23*'环工16-1分数统计'!$V$3/120</f>
        <v>2.2749999999999999</v>
      </c>
      <c r="S23">
        <f>'环工16-1分数统计'!W23*'环工16-1分数统计'!$W$3/120</f>
        <v>3.3000000000000003</v>
      </c>
      <c r="T23">
        <f>'环工16-1分数统计'!X23*'环工16-1分数统计'!$X$3/120</f>
        <v>0.75</v>
      </c>
      <c r="U23">
        <f>'环工16-1分数统计'!Y23*'环工16-1分数统计'!$Y$3/120</f>
        <v>1.5333333333333334</v>
      </c>
      <c r="V23">
        <f>'环工16-1分数统计'!Z23*'环工16-1分数统计'!$Z$3/120</f>
        <v>2.2749999999999999</v>
      </c>
      <c r="W23">
        <f>'环工16-1分数统计'!AA23*'环工16-1分数统计'!$AA$3/120</f>
        <v>2.3250000000000002</v>
      </c>
      <c r="X23">
        <f>'环工16-1分数统计'!AB23*'环工16-1分数统计'!$AB$3/120</f>
        <v>1.3333333333333333</v>
      </c>
      <c r="Y23">
        <f>'环工16-1分数统计'!AC23*'环工16-1分数统计'!$AC$3/120</f>
        <v>1.4833333333333334</v>
      </c>
      <c r="Z23">
        <f>'环工16-1分数统计'!AD23*'环工16-1分数统计'!$AD$3/120</f>
        <v>1.4</v>
      </c>
      <c r="AA23">
        <f>'环工16-1分数统计'!AE23*'环工16-1分数统计'!$AE$3/120</f>
        <v>1.7050000000000003</v>
      </c>
      <c r="AB23">
        <f>'环工16-1分数统计'!AF23*'环工16-1分数统计'!$AF$3/120</f>
        <v>0.7416666666666667</v>
      </c>
      <c r="AC23">
        <f>'环工16-1分数统计'!AG23*'环工16-1分数统计'!$AG$3/120</f>
        <v>1.7291666666666667</v>
      </c>
      <c r="AD23">
        <f>'环工16-1分数统计'!AH23*'环工16-1分数统计'!$AH$3/120</f>
        <v>2.1749999999999998</v>
      </c>
      <c r="AE23">
        <f>'环工16-1分数统计'!AI23*'环工16-1分数统计'!$AI$3/120</f>
        <v>1.5333333333333334</v>
      </c>
      <c r="AF23">
        <f>'环工16-1分数统计'!AJ23*'环工16-1分数统计'!$AJ$3/120</f>
        <v>0.7416666666666667</v>
      </c>
      <c r="AG23">
        <f>'环工16-1分数统计'!AK23*'环工16-1分数统计'!$AK$3/120</f>
        <v>3</v>
      </c>
      <c r="AH23">
        <f>'环工16-1分数统计'!AL23*'环工16-1分数统计'!$AL$3/120</f>
        <v>1.5</v>
      </c>
      <c r="AI23">
        <f>'环工16-1分数统计'!AM23*'环工16-1分数统计'!$AM$3/120</f>
        <v>1.0874999999999999</v>
      </c>
      <c r="AJ23">
        <f>'环工16-1分数统计'!AN23*'环工16-1分数统计'!$AN$3/120</f>
        <v>2.25</v>
      </c>
      <c r="AK23">
        <f>'环工16-1分数统计'!AO23*'环工16-1分数统计'!$AO$3/120</f>
        <v>2.1749999999999998</v>
      </c>
      <c r="AL23">
        <f>'环工16-1分数统计'!AP23*'环工16-1分数统计'!$AP$3/120</f>
        <v>1.0874999999999999</v>
      </c>
      <c r="AM23">
        <f>'环工16-1分数统计'!AQ23*'环工16-1分数统计'!$AQ$3/120</f>
        <v>2.4500000000000002</v>
      </c>
      <c r="AN23">
        <f>'环工16-1分数统计'!AR23*'环工16-1分数统计'!$AR$3/120</f>
        <v>1.4333333333333333</v>
      </c>
      <c r="AO23">
        <f>'环工16-1分数统计'!AS23*'环工16-1分数统计'!$AS$3/120</f>
        <v>1.55</v>
      </c>
      <c r="AP23">
        <f>'环工16-1分数统计'!AT23*'环工16-1分数统计'!$AT$3/120</f>
        <v>1.5766666666666669</v>
      </c>
      <c r="AQ23">
        <f>'环工16-1分数统计'!AU23*'环工16-1分数统计'!$AU$3/120</f>
        <v>0.76666666666666672</v>
      </c>
      <c r="AR23">
        <f>'环工16-1分数统计'!AV23*'环工16-1分数统计'!$AV$3/120</f>
        <v>1.4</v>
      </c>
      <c r="AS23">
        <f>'环工16-1分数统计'!AW23*'环工16-1分数统计'!$AW$3/120</f>
        <v>0.70833333333333337</v>
      </c>
      <c r="AT23">
        <f>'环工16-1分数统计'!AX23*'环工16-1分数统计'!$AX$3/120</f>
        <v>2.9666666666666668</v>
      </c>
      <c r="AU23">
        <f>'环工16-1分数统计'!AY23*'环工16-1分数统计'!$AY$3/120</f>
        <v>1.4666666666666666</v>
      </c>
      <c r="AV23">
        <f>'环工16-1分数统计'!AZ23*'环工16-1分数统计'!$AZ$3/120</f>
        <v>1.6166666666666667</v>
      </c>
      <c r="AW23">
        <f>'环工16-1分数统计'!BA23*'环工16-1分数统计'!$BA$3/120</f>
        <v>1.65</v>
      </c>
      <c r="AX23">
        <f>'环工16-1分数统计'!BB23*'环工16-1分数统计'!$BB$3/120</f>
        <v>1.1000000000000001</v>
      </c>
      <c r="AY23">
        <f>'环工16-1分数统计'!BC23*'环工16-1分数统计'!$BC$3/120</f>
        <v>2.35</v>
      </c>
      <c r="AZ23">
        <f>'环工16-1分数统计'!BD23*'环工16-1分数统计'!$BD$3/120</f>
        <v>1.1000000000000001</v>
      </c>
      <c r="BA23">
        <f>'环工16-1分数统计'!BE23*'环工16-1分数统计'!$BE$3/120</f>
        <v>1.5166666666666666</v>
      </c>
      <c r="BC23" s="92"/>
      <c r="BD23" s="93">
        <v>91.869901471245996</v>
      </c>
      <c r="BE23">
        <v>95.065148096347997</v>
      </c>
      <c r="BF23">
        <v>102.03221009668863</v>
      </c>
      <c r="BG23">
        <f t="shared" si="1"/>
        <v>288.96725966428261</v>
      </c>
      <c r="BH23">
        <f t="shared" si="3"/>
        <v>83.588197877310435</v>
      </c>
      <c r="BI23">
        <f t="shared" si="2"/>
        <v>16.717639575462087</v>
      </c>
    </row>
    <row r="24" spans="1:61">
      <c r="A24" s="7"/>
      <c r="B24" s="11" t="s">
        <v>107</v>
      </c>
      <c r="C24" s="13" t="s">
        <v>108</v>
      </c>
      <c r="D24">
        <f>'环工16-1分数统计'!H24*'环工16-1分数统计'!$H$3/120</f>
        <v>0.72499999999999998</v>
      </c>
      <c r="E24">
        <f>'环工16-1分数统计'!I24*'环工16-1分数统计'!$I$3/120</f>
        <v>1.5166666666666666</v>
      </c>
      <c r="F24">
        <f>'环工16-1分数统计'!J24*'环工16-1分数统计'!$J$3/120</f>
        <v>3.9</v>
      </c>
      <c r="G24">
        <f>'环工16-1分数统计'!K24*'环工16-1分数统计'!$K$3/120</f>
        <v>3.15</v>
      </c>
      <c r="H24">
        <f>'环工16-1分数统计'!L24*'环工16-1分数统计'!$L$3/120</f>
        <v>1.4666666666666666</v>
      </c>
      <c r="I24">
        <f>'环工16-1分数统计'!M24*'环工16-1分数统计'!$M$3/120</f>
        <v>1.3833333333333333</v>
      </c>
      <c r="J24">
        <f>'环工16-1分数统计'!N24*'环工16-1分数统计'!$N$3/120</f>
        <v>2.4566666666666666</v>
      </c>
      <c r="K24">
        <f>'环工16-1分数统计'!O24*'环工16-1分数统计'!$O$3/121</f>
        <v>0.53719008264462809</v>
      </c>
      <c r="L24">
        <f>'环工16-1分数统计'!P24*'环工16-1分数统计'!$P$3/120</f>
        <v>1.7291666666666667</v>
      </c>
      <c r="M24">
        <f>'环工16-1分数统计'!Q24*'环工16-1分数统计'!$Q$3/120</f>
        <v>0.58333333333333337</v>
      </c>
      <c r="N24">
        <f>'环工16-1分数统计'!R24*'环工16-1分数统计'!$R$3/120</f>
        <v>1.85</v>
      </c>
      <c r="O24">
        <f>'环工16-1分数统计'!S24*'环工16-1分数统计'!$S$3/120</f>
        <v>3.2916666666666665</v>
      </c>
      <c r="P24">
        <f>'环工16-1分数统计'!T24*'环工16-1分数统计'!$T$3/120</f>
        <v>1.875</v>
      </c>
      <c r="Q24">
        <f>'环工16-1分数统计'!U24*'环工16-1分数统计'!$U$3/120</f>
        <v>2.7</v>
      </c>
      <c r="R24">
        <f>'环工16-1分数统计'!V24*'环工16-1分数统计'!$V$3/120</f>
        <v>1.9750000000000001</v>
      </c>
      <c r="S24">
        <f>'环工16-1分数统计'!W24*'环工16-1分数统计'!$W$3/120</f>
        <v>2.97</v>
      </c>
      <c r="T24">
        <f>'环工16-1分数统计'!X24*'环工16-1分数统计'!$X$3/120</f>
        <v>0.69166666666666665</v>
      </c>
      <c r="U24">
        <f>'环工16-1分数统计'!Y24*'环工16-1分数统计'!$Y$3/120</f>
        <v>1.5333333333333334</v>
      </c>
      <c r="V24">
        <f>'环工16-1分数统计'!Z24*'环工16-1分数统计'!$Z$3/120</f>
        <v>1.925</v>
      </c>
      <c r="W24">
        <f>'环工16-1分数统计'!AA24*'环工16-1分数统计'!$AA$3/120</f>
        <v>2</v>
      </c>
      <c r="X24">
        <f>'环工16-1分数统计'!AB24*'环工16-1分数统计'!$AB$3/120</f>
        <v>1.2666666666666666</v>
      </c>
      <c r="Y24">
        <f>'环工16-1分数统计'!AC24*'环工16-1分数统计'!$AC$3/120</f>
        <v>1.5</v>
      </c>
      <c r="Z24">
        <f>'环工16-1分数统计'!AD24*'环工16-1分数统计'!$AD$3/120</f>
        <v>1.4166666666666667</v>
      </c>
      <c r="AA24">
        <f>'环工16-1分数统计'!AE24*'环工16-1分数统计'!$AE$3/120</f>
        <v>1.4666666666666666</v>
      </c>
      <c r="AB24">
        <f>'环工16-1分数统计'!AF24*'环工16-1分数统计'!$AF$3/120</f>
        <v>0.69166666666666665</v>
      </c>
      <c r="AC24">
        <f>'环工16-1分数统计'!AG24*'环工16-1分数统计'!$AG$3/120</f>
        <v>1.7083333333333333</v>
      </c>
      <c r="AD24">
        <f>'环工16-1分数统计'!AH24*'环工16-1分数统计'!$AH$3/120</f>
        <v>2.125</v>
      </c>
      <c r="AE24">
        <f>'环工16-1分数统计'!AI24*'环工16-1分数统计'!$AI$3/120</f>
        <v>1.4666666666666666</v>
      </c>
      <c r="AF24">
        <f>'环工16-1分数统计'!AJ24*'环工16-1分数统计'!$AJ$3/120</f>
        <v>0.71666666666666667</v>
      </c>
      <c r="AG24">
        <f>'环工16-1分数统计'!AK24*'环工16-1分数统计'!$AK$3/120</f>
        <v>2.1666666666666665</v>
      </c>
      <c r="AH24">
        <f>'环工16-1分数统计'!AL24*'环工16-1分数统计'!$AL$3/120</f>
        <v>1.5</v>
      </c>
      <c r="AI24">
        <f>'环工16-1分数统计'!AM24*'环工16-1分数统计'!$AM$3/120</f>
        <v>0.85</v>
      </c>
      <c r="AJ24">
        <f>'环工16-1分数统计'!AN24*'环工16-1分数统计'!$AN$3/120</f>
        <v>2.25</v>
      </c>
      <c r="AK24">
        <f>'环工16-1分数统计'!AO24*'环工16-1分数统计'!$AO$3/120</f>
        <v>1.6</v>
      </c>
      <c r="AL24">
        <f>'环工16-1分数统计'!AP24*'环工16-1分数统计'!$AP$3/120</f>
        <v>1.1000000000000001</v>
      </c>
      <c r="AM24">
        <f>'环工16-1分数统计'!AQ24*'环工16-1分数统计'!$AQ$3/120</f>
        <v>2.1749999999999998</v>
      </c>
      <c r="AN24">
        <f>'环工16-1分数统计'!AR24*'环工16-1分数统计'!$AR$3/120</f>
        <v>1.45</v>
      </c>
      <c r="AO24">
        <f>'环工16-1分数统计'!AS24*'环工16-1分数统计'!$AS$3/120</f>
        <v>1.5666666666666667</v>
      </c>
      <c r="AP24">
        <f>'环工16-1分数统计'!AT24*'环工16-1分数统计'!$AT$3/120</f>
        <v>1.4850000000000001</v>
      </c>
      <c r="AQ24">
        <f>'环工16-1分数统计'!AU24*'环工16-1分数统计'!$AU$3/120</f>
        <v>0.66666666666666663</v>
      </c>
      <c r="AR24">
        <f>'环工16-1分数统计'!AV24*'环工16-1分数统计'!$AV$3/120</f>
        <v>1.4666666666666666</v>
      </c>
      <c r="AS24">
        <f>'环工16-1分数统计'!AW24*'环工16-1分数统计'!$AW$3/120</f>
        <v>0.70833333333333337</v>
      </c>
      <c r="AT24">
        <f>'环工16-1分数统计'!AX24*'环工16-1分数统计'!$AX$3/120</f>
        <v>2.9</v>
      </c>
      <c r="AU24">
        <f>'环工16-1分数统计'!AY24*'环工16-1分数统计'!$AY$3/120</f>
        <v>1.5166666666666666</v>
      </c>
      <c r="AV24">
        <f>'环工16-1分数统计'!AZ24*'环工16-1分数统计'!$AZ$3/120</f>
        <v>1.5333333333333334</v>
      </c>
      <c r="AW24">
        <f>'环工16-1分数统计'!BA24*'环工16-1分数统计'!$BA$3/120</f>
        <v>1.5</v>
      </c>
      <c r="AX24">
        <f>'环工16-1分数统计'!BB24*'环工16-1分数统计'!$BB$3/120</f>
        <v>1.0874999999999999</v>
      </c>
      <c r="AY24">
        <f>'环工16-1分数统计'!BC24*'环工16-1分数统计'!$BC$3/120</f>
        <v>2.25</v>
      </c>
      <c r="AZ24">
        <f>'环工16-1分数统计'!BD24*'环工16-1分数统计'!$BD$3/120</f>
        <v>1.1375</v>
      </c>
      <c r="BA24">
        <f>'环工16-1分数统计'!BE24*'环工16-1分数统计'!$BE$3/120</f>
        <v>1.25</v>
      </c>
      <c r="BC24" s="92"/>
      <c r="BD24" s="93">
        <v>89.412894837582698</v>
      </c>
      <c r="BE24">
        <v>90.926760217560101</v>
      </c>
      <c r="BF24">
        <v>93.048221220159164</v>
      </c>
      <c r="BG24">
        <f t="shared" si="1"/>
        <v>273.38787627530195</v>
      </c>
      <c r="BH24">
        <f t="shared" si="3"/>
        <v>79.081623038909939</v>
      </c>
      <c r="BI24">
        <f t="shared" si="2"/>
        <v>15.816324607781988</v>
      </c>
    </row>
    <row r="25" spans="1:61">
      <c r="A25" s="7"/>
      <c r="B25" s="91" t="s">
        <v>109</v>
      </c>
      <c r="C25" s="95" t="s">
        <v>110</v>
      </c>
      <c r="D25">
        <f>'环工16-1分数统计'!H25*'环工16-1分数统计'!$H$3/120</f>
        <v>0.67500000000000004</v>
      </c>
      <c r="E25">
        <f>'环工16-1分数统计'!I25*'环工16-1分数统计'!$I$3/120</f>
        <v>1.4166666666666667</v>
      </c>
      <c r="F25">
        <f>'环工16-1分数统计'!J25*'环工16-1分数统计'!$J$3/120</f>
        <v>3.2</v>
      </c>
      <c r="G25">
        <f>'环工16-1分数统计'!K25*'环工16-1分数统计'!$K$3/120</f>
        <v>2.7374999999999998</v>
      </c>
      <c r="H25">
        <f>'环工16-1分数统计'!L25*'环工16-1分数统计'!$L$3/120</f>
        <v>1.3</v>
      </c>
      <c r="I25">
        <f>'环工16-1分数统计'!M25*'环工16-1分数统计'!$M$3/120</f>
        <v>1.1833333333333333</v>
      </c>
      <c r="J25">
        <f>'环工16-1分数统计'!N25*'环工16-1分数统计'!$N$3/120</f>
        <v>2.4566666666666666</v>
      </c>
      <c r="K25">
        <f>'环工16-1分数统计'!O25*'环工16-1分数统计'!$O$3/121</f>
        <v>0.55371900826446285</v>
      </c>
      <c r="L25">
        <f>'环工16-1分数统计'!P25*'环工16-1分数统计'!$P$3/120</f>
        <v>1.5625</v>
      </c>
      <c r="M25">
        <f>'环工16-1分数统计'!Q25*'环工16-1分数统计'!$Q$3/120</f>
        <v>0.64166666666666672</v>
      </c>
      <c r="N25">
        <f>'环工16-1分数统计'!R25*'环工16-1分数统计'!$R$3/120</f>
        <v>1.85</v>
      </c>
      <c r="O25">
        <f>'环工16-1分数统计'!S25*'环工16-1分数统计'!$S$3/120</f>
        <v>3.375</v>
      </c>
      <c r="P25">
        <f>'环工16-1分数统计'!T25*'环工16-1分数统计'!$T$3/120</f>
        <v>1.6875</v>
      </c>
      <c r="Q25">
        <f>'环工16-1分数统计'!U25*'环工16-1分数统计'!$U$3/120</f>
        <v>2.6</v>
      </c>
      <c r="R25">
        <f>'环工16-1分数统计'!V25*'环工16-1分数统计'!$V$3/120</f>
        <v>1.875</v>
      </c>
      <c r="S25">
        <f>'环工16-1分数统计'!W25*'环工16-1分数统计'!$W$3/120</f>
        <v>3.0433333333333339</v>
      </c>
      <c r="T25">
        <f>'环工16-1分数统计'!X25*'环工16-1分数统计'!$X$3/120</f>
        <v>0.58333333333333337</v>
      </c>
      <c r="U25">
        <f>'环工16-1分数统计'!Y25*'环工16-1分数统计'!$Y$3/120</f>
        <v>1.4333333333333333</v>
      </c>
      <c r="V25">
        <f>'环工16-1分数统计'!Z25*'环工16-1分数统计'!$Z$3/120</f>
        <v>1.5</v>
      </c>
      <c r="W25">
        <f>'环工16-1分数统计'!AA25*'环工16-1分数统计'!$AA$3/120</f>
        <v>2.25</v>
      </c>
      <c r="X25">
        <f>'环工16-1分数统计'!AB25*'环工16-1分数统计'!$AB$3/120</f>
        <v>1.1499999999999999</v>
      </c>
      <c r="Y25">
        <f>'环工16-1分数统计'!AC25*'环工16-1分数统计'!$AC$3/120</f>
        <v>1.1499999999999999</v>
      </c>
      <c r="Z25">
        <f>'环工16-1分数统计'!AD25*'环工16-1分数统计'!$AD$3/120</f>
        <v>1.2333333333333334</v>
      </c>
      <c r="AA25">
        <f>'环工16-1分数统计'!AE25*'环工16-1分数统计'!$AE$3/120</f>
        <v>1.3566666666666667</v>
      </c>
      <c r="AB25">
        <f>'环工16-1分数统计'!AF25*'环工16-1分数统计'!$AF$3/120</f>
        <v>0.7416666666666667</v>
      </c>
      <c r="AC25">
        <f>'环工16-1分数统计'!AG25*'环工16-1分数统计'!$AG$3/120</f>
        <v>1.5</v>
      </c>
      <c r="AD25">
        <f>'环工16-1分数统计'!AH25*'环工16-1分数统计'!$AH$3/120</f>
        <v>2.375</v>
      </c>
      <c r="AE25">
        <f>'环工16-1分数统计'!AI25*'环工16-1分数统计'!$AI$3/120</f>
        <v>1.3833333333333333</v>
      </c>
      <c r="AF25">
        <f>'环工16-1分数统计'!AJ25*'环工16-1分数统计'!$AJ$3/120</f>
        <v>0.71666666666666667</v>
      </c>
      <c r="AG25">
        <f>'环工16-1分数统计'!AK25*'环工16-1分数统计'!$AK$3/120</f>
        <v>2.2666666666666666</v>
      </c>
      <c r="AH25">
        <f>'环工16-1分数统计'!AL25*'环工16-1分数统计'!$AL$3/120</f>
        <v>1.2166666666666666</v>
      </c>
      <c r="AI25">
        <f>'环工16-1分数统计'!AM25*'环工16-1分数统计'!$AM$3/120</f>
        <v>0.76249999999999996</v>
      </c>
      <c r="AJ25">
        <f>'环工16-1分数统计'!AN25*'环工16-1分数统计'!$AN$3/120</f>
        <v>2.2749999999999999</v>
      </c>
      <c r="AK25">
        <f>'环工16-1分数统计'!AO25*'环工16-1分数统计'!$AO$3/120</f>
        <v>1.625</v>
      </c>
      <c r="AL25">
        <f>'环工16-1分数统计'!AP25*'环工16-1分数统计'!$AP$3/120</f>
        <v>1.0249999999999999</v>
      </c>
      <c r="AM25">
        <f>'环工16-1分数统计'!AQ25*'环工16-1分数统计'!$AQ$3/120</f>
        <v>1.925</v>
      </c>
      <c r="AN25">
        <f>'环工16-1分数统计'!AR25*'环工16-1分数统计'!$AR$3/120</f>
        <v>1.4333333333333333</v>
      </c>
      <c r="AO25">
        <f>'环工16-1分数统计'!AS25*'环工16-1分数统计'!$AS$3/120</f>
        <v>1.3333333333333333</v>
      </c>
      <c r="AP25">
        <f>'环工16-1分数统计'!AT25*'环工16-1分数统计'!$AT$3/120</f>
        <v>1.3566666666666667</v>
      </c>
      <c r="AQ25">
        <f>'环工16-1分数统计'!AU25*'环工16-1分数统计'!$AU$3/120</f>
        <v>0.68333333333333335</v>
      </c>
      <c r="AR25">
        <f>'环工16-1分数统计'!AV25*'环工16-1分数统计'!$AV$3/120</f>
        <v>1.35</v>
      </c>
      <c r="AS25">
        <f>'环工16-1分数统计'!AW25*'环工16-1分数统计'!$AW$3/120</f>
        <v>0.6333333333333333</v>
      </c>
      <c r="AT25">
        <f>'环工16-1分数统计'!AX25*'环工16-1分数统计'!$AX$3/120</f>
        <v>2.5666666666666669</v>
      </c>
      <c r="AU25">
        <f>'环工16-1分数统计'!AY25*'环工16-1分数统计'!$AY$3/120</f>
        <v>1.1499999999999999</v>
      </c>
      <c r="AV25">
        <f>'环工16-1分数统计'!AZ25*'环工16-1分数统计'!$AZ$3/120</f>
        <v>1.3</v>
      </c>
      <c r="AW25">
        <f>'环工16-1分数统计'!BA25*'环工16-1分数统计'!$BA$3/120</f>
        <v>1.45</v>
      </c>
      <c r="AX25">
        <f>'环工16-1分数统计'!BB25*'环工16-1分数统计'!$BB$3/120</f>
        <v>1.0375000000000001</v>
      </c>
      <c r="AY25">
        <f>'环工16-1分数统计'!BC25*'环工16-1分数统计'!$BC$3/120</f>
        <v>2.1</v>
      </c>
      <c r="AZ25">
        <f>'环工16-1分数统计'!BD25*'环工16-1分数统计'!$BD$3/120</f>
        <v>1.0249999999999999</v>
      </c>
      <c r="BA25">
        <f>'环工16-1分数统计'!BE25*'环工16-1分数统计'!$BE$3/120</f>
        <v>1.1000000000000001</v>
      </c>
      <c r="BC25" s="92"/>
      <c r="BD25" s="93">
        <v>84.246934474546407</v>
      </c>
      <c r="BE25">
        <v>84.143030924630807</v>
      </c>
      <c r="BF25">
        <v>82.579519347319334</v>
      </c>
      <c r="BG25">
        <f t="shared" si="1"/>
        <v>250.96948474649656</v>
      </c>
      <c r="BH25">
        <f t="shared" si="3"/>
        <v>72.59676053449374</v>
      </c>
      <c r="BI25">
        <f t="shared" si="2"/>
        <v>14.519352106898749</v>
      </c>
    </row>
    <row r="26" spans="1:61">
      <c r="A26" s="7"/>
      <c r="B26" s="91" t="s">
        <v>111</v>
      </c>
      <c r="C26" s="95" t="s">
        <v>112</v>
      </c>
      <c r="D26">
        <f>'环工16-1分数统计'!H26*'环工16-1分数统计'!$H$3/120</f>
        <v>0.64166666666666672</v>
      </c>
      <c r="E26">
        <f>'环工16-1分数统计'!I26*'环工16-1分数统计'!$I$3/120</f>
        <v>1.5166666666666666</v>
      </c>
      <c r="F26">
        <f>'环工16-1分数统计'!J26*'环工16-1分数统计'!$J$3/120</f>
        <v>3.45</v>
      </c>
      <c r="G26">
        <f>'环工16-1分数统计'!K26*'环工16-1分数统计'!$K$3/120</f>
        <v>2.625</v>
      </c>
      <c r="H26">
        <f>'环工16-1分数统计'!L26*'环工16-1分数统计'!$L$3/120</f>
        <v>1.4833333333333334</v>
      </c>
      <c r="I26">
        <f>'环工16-1分数统计'!M26*'环工16-1分数统计'!$M$3/120</f>
        <v>1.2833333333333334</v>
      </c>
      <c r="J26">
        <f>'环工16-1分数统计'!N26*'环工16-1分数统计'!$N$3/120</f>
        <v>3.4</v>
      </c>
      <c r="K26">
        <f>'环工16-1分数统计'!O26*'环工16-1分数统计'!$O$3/121</f>
        <v>0.72727272727272729</v>
      </c>
      <c r="L26">
        <f>'环工16-1分数统计'!P26*'环工16-1分数统计'!$P$3/120</f>
        <v>1.5833333333333333</v>
      </c>
      <c r="M26">
        <f>'环工16-1分数统计'!Q26*'环工16-1分数统计'!$Q$3/120</f>
        <v>0.72499999999999998</v>
      </c>
      <c r="N26">
        <f>'环工16-1分数统计'!R26*'环工16-1分数统计'!$R$3/120</f>
        <v>1.875</v>
      </c>
      <c r="O26">
        <f>'环工16-1分数统计'!S26*'环工16-1分数统计'!$S$3/120</f>
        <v>2.9583333333333335</v>
      </c>
      <c r="P26">
        <f>'环工16-1分数统计'!T26*'环工16-1分数统计'!$T$3/120</f>
        <v>1.7291666666666667</v>
      </c>
      <c r="Q26">
        <f>'环工16-1分数统计'!U26*'环工16-1分数统计'!$U$3/120</f>
        <v>2.4333333333333331</v>
      </c>
      <c r="R26">
        <f>'环工16-1分数统计'!V26*'环工16-1分数统计'!$V$3/120</f>
        <v>1.9750000000000001</v>
      </c>
      <c r="S26">
        <f>'环工16-1分数统计'!W26*'环工16-1分数统计'!$W$3/120</f>
        <v>3.6</v>
      </c>
      <c r="T26">
        <f>'环工16-1分数统计'!X26*'环工16-1分数统计'!$X$3/120</f>
        <v>0.76666666666666672</v>
      </c>
      <c r="U26">
        <f>'环工16-1分数统计'!Y26*'环工16-1分数统计'!$Y$3/120</f>
        <v>1.45</v>
      </c>
      <c r="V26">
        <f>'环工16-1分数统计'!Z26*'环工16-1分数统计'!$Z$3/120</f>
        <v>1.825</v>
      </c>
      <c r="W26">
        <f>'环工16-1分数统计'!AA26*'环工16-1分数统计'!$AA$3/120</f>
        <v>1.95</v>
      </c>
      <c r="X26">
        <f>'环工16-1分数统计'!AB26*'环工16-1分数统计'!$AB$3/120</f>
        <v>1.2166666666666666</v>
      </c>
      <c r="Y26">
        <f>'环工16-1分数统计'!AC26*'环工16-1分数统计'!$AC$3/120</f>
        <v>1.2333333333333334</v>
      </c>
      <c r="Z26">
        <f>'环工16-1分数统计'!AD26*'环工16-1分数统计'!$AD$3/120</f>
        <v>1.2166666666666666</v>
      </c>
      <c r="AA26">
        <f>'环工16-1分数统计'!AE26*'环工16-1分数统计'!$AE$3/120</f>
        <v>1.7</v>
      </c>
      <c r="AB26">
        <f>'环工16-1分数统计'!AF26*'环工16-1分数统计'!$AF$3/120</f>
        <v>0.7</v>
      </c>
      <c r="AC26">
        <f>'环工16-1分数统计'!AG26*'环工16-1分数统计'!$AG$3/120</f>
        <v>1.5833333333333333</v>
      </c>
      <c r="AD26">
        <f>'环工16-1分数统计'!AH26*'环工16-1分数统计'!$AH$3/120</f>
        <v>1.65</v>
      </c>
      <c r="AE26">
        <f>'环工16-1分数统计'!AI26*'环工16-1分数统计'!$AI$3/120</f>
        <v>1.3833333333333333</v>
      </c>
      <c r="AF26">
        <f>'环工16-1分数统计'!AJ26*'环工16-1分数统计'!$AJ$3/120</f>
        <v>0.69166666666666665</v>
      </c>
      <c r="AG26">
        <f>'环工16-1分数统计'!AK26*'环工16-1分数统计'!$AK$3/120</f>
        <v>2</v>
      </c>
      <c r="AH26">
        <f>'环工16-1分数统计'!AL26*'环工16-1分数统计'!$AL$3/120</f>
        <v>1.35</v>
      </c>
      <c r="AI26">
        <f>'环工16-1分数统计'!AM26*'环工16-1分数统计'!$AM$3/120</f>
        <v>0.85</v>
      </c>
      <c r="AJ26">
        <f>'环工16-1分数统计'!AN26*'环工16-1分数统计'!$AN$3/120</f>
        <v>1.825</v>
      </c>
      <c r="AK26">
        <f>'环工16-1分数统计'!AO26*'环工16-1分数统计'!$AO$3/120</f>
        <v>1.5</v>
      </c>
      <c r="AL26">
        <f>'环工16-1分数统计'!AP26*'环工16-1分数统计'!$AP$3/120</f>
        <v>1.0249999999999999</v>
      </c>
      <c r="AM26">
        <f>'环工16-1分数统计'!AQ26*'环工16-1分数统计'!$AQ$3/120</f>
        <v>1.95</v>
      </c>
      <c r="AN26">
        <f>'环工16-1分数统计'!AR26*'环工16-1分数统计'!$AR$3/120</f>
        <v>1.4166666666666667</v>
      </c>
      <c r="AO26">
        <f>'环工16-1分数统计'!AS26*'环工16-1分数统计'!$AS$3/120</f>
        <v>1.4833333333333334</v>
      </c>
      <c r="AP26">
        <f>'环工16-1分数统计'!AT26*'环工16-1分数统计'!$AT$3/120</f>
        <v>1.8</v>
      </c>
      <c r="AQ26">
        <f>'环工16-1分数统计'!AU26*'环工16-1分数统计'!$AU$3/120</f>
        <v>0.75</v>
      </c>
      <c r="AR26">
        <f>'环工16-1分数统计'!AV26*'环工16-1分数统计'!$AV$3/120</f>
        <v>1.25</v>
      </c>
      <c r="AS26">
        <f>'环工16-1分数统计'!AW26*'环工16-1分数统计'!$AW$3/120</f>
        <v>0.66666666666666663</v>
      </c>
      <c r="AT26">
        <f>'环工16-1分数统计'!AX26*'环工16-1分数统计'!$AX$3/120</f>
        <v>2.4</v>
      </c>
      <c r="AU26">
        <f>'环工16-1分数统计'!AY26*'环工16-1分数统计'!$AY$3/120</f>
        <v>1.2666666666666666</v>
      </c>
      <c r="AV26">
        <f>'环工16-1分数统计'!AZ26*'环工16-1分数统计'!$AZ$3/120</f>
        <v>1.2833333333333334</v>
      </c>
      <c r="AW26">
        <f>'环工16-1分数统计'!BA26*'环工16-1分数统计'!$BA$3/120</f>
        <v>1.2833333333333334</v>
      </c>
      <c r="AX26">
        <f>'环工16-1分数统计'!BB26*'环工16-1分数统计'!$BB$3/120</f>
        <v>1.0249999999999999</v>
      </c>
      <c r="AY26">
        <f>'环工16-1分数统计'!BC26*'环工16-1分数统计'!$BC$3/120</f>
        <v>2.1749999999999998</v>
      </c>
      <c r="AZ26">
        <f>'环工16-1分数统计'!BD26*'环工16-1分数统计'!$BD$3/120</f>
        <v>1.1375</v>
      </c>
      <c r="BA26">
        <f>'环工16-1分数统计'!BE26*'环工16-1分数统计'!$BE$3/120</f>
        <v>1.1666666666666667</v>
      </c>
      <c r="BC26" s="92"/>
      <c r="BD26" s="93">
        <v>89.778185266625599</v>
      </c>
      <c r="BE26">
        <v>86.401302786102704</v>
      </c>
      <c r="BF26">
        <v>86.901364712928896</v>
      </c>
      <c r="BG26">
        <f t="shared" si="1"/>
        <v>263.0808527656572</v>
      </c>
      <c r="BH26">
        <f t="shared" si="3"/>
        <v>76.100158904699001</v>
      </c>
      <c r="BI26">
        <f t="shared" si="2"/>
        <v>15.2200317809398</v>
      </c>
    </row>
    <row r="27" spans="1:61">
      <c r="A27" s="7"/>
      <c r="B27" s="91" t="s">
        <v>113</v>
      </c>
      <c r="C27" s="95" t="s">
        <v>114</v>
      </c>
      <c r="D27">
        <f>'环工16-1分数统计'!H27*'环工16-1分数统计'!$H$3/120</f>
        <v>0.66666666666666663</v>
      </c>
      <c r="E27">
        <f>'环工16-1分数统计'!I27*'环工16-1分数统计'!$I$3/120</f>
        <v>1.5333333333333334</v>
      </c>
      <c r="F27">
        <f>'环工16-1分数统计'!J27*'环工16-1分数统计'!$J$3/120</f>
        <v>3.7</v>
      </c>
      <c r="G27">
        <f>'环工16-1分数统计'!K27*'环工16-1分数统计'!$K$3/120</f>
        <v>2.85</v>
      </c>
      <c r="H27">
        <f>'环工16-1分数统计'!L27*'环工16-1分数统计'!$L$3/120</f>
        <v>1.3833333333333333</v>
      </c>
      <c r="I27">
        <f>'环工16-1分数统计'!M27*'环工16-1分数统计'!$M$3/120</f>
        <v>1.3</v>
      </c>
      <c r="J27">
        <f>'环工16-1分数统计'!N27*'环工16-1分数统计'!$N$3/120</f>
        <v>2.5333333333333332</v>
      </c>
      <c r="K27">
        <f>'环工16-1分数统计'!O27*'环工16-1分数统计'!$O$3/121</f>
        <v>0.64462809917355368</v>
      </c>
      <c r="L27">
        <f>'环工16-1分数统计'!P27*'环工16-1分数统计'!$P$3/120</f>
        <v>1.3125</v>
      </c>
      <c r="M27">
        <f>'环工16-1分数统计'!Q27*'环工16-1分数统计'!$Q$3/120</f>
        <v>0.6166666666666667</v>
      </c>
      <c r="N27">
        <f>'环工16-1分数统计'!R27*'环工16-1分数统计'!$R$3/120</f>
        <v>1.6</v>
      </c>
      <c r="O27">
        <f>'环工16-1分数统计'!S27*'环工16-1分数统计'!$S$3/120</f>
        <v>3.1666666666666665</v>
      </c>
      <c r="P27">
        <f>'环工16-1分数统计'!T27*'环工16-1分数统计'!$T$3/120</f>
        <v>1.6875</v>
      </c>
      <c r="Q27">
        <f>'环工16-1分数统计'!U27*'环工16-1分数统计'!$U$3/120</f>
        <v>2.2333333333333334</v>
      </c>
      <c r="R27">
        <f>'环工16-1分数统计'!V27*'环工16-1分数统计'!$V$3/120</f>
        <v>1.675</v>
      </c>
      <c r="S27">
        <f>'环工16-1分数统计'!W27*'环工16-1分数统计'!$W$3/120</f>
        <v>2.1333333333333333</v>
      </c>
      <c r="T27">
        <f>'环工16-1分数统计'!X27*'环工16-1分数统计'!$X$3/120</f>
        <v>0.66666666666666663</v>
      </c>
      <c r="U27">
        <f>'环工16-1分数统计'!Y27*'环工16-1分数统计'!$Y$3/120</f>
        <v>1.4166666666666667</v>
      </c>
      <c r="V27">
        <f>'环工16-1分数统计'!Z27*'环工16-1分数统计'!$Z$3/120</f>
        <v>1.5</v>
      </c>
      <c r="W27">
        <f>'环工16-1分数统计'!AA27*'环工16-1分数统计'!$AA$3/120</f>
        <v>1.875</v>
      </c>
      <c r="X27">
        <f>'环工16-1分数统计'!AB27*'环工16-1分数统计'!$AB$3/120</f>
        <v>1.1499999999999999</v>
      </c>
      <c r="Y27">
        <f>'环工16-1分数统计'!AC27*'环工16-1分数统计'!$AC$3/120</f>
        <v>1.2833333333333334</v>
      </c>
      <c r="Z27">
        <f>'环工16-1分数统计'!AD27*'环工16-1分数统计'!$AD$3/120</f>
        <v>1.3166666666666667</v>
      </c>
      <c r="AA27">
        <f>'环工16-1分数统计'!AE27*'环工16-1分数统计'!$AE$3/120</f>
        <v>1.1166666666666667</v>
      </c>
      <c r="AB27">
        <f>'环工16-1分数统计'!AF27*'环工16-1分数统计'!$AF$3/120</f>
        <v>0.7583333333333333</v>
      </c>
      <c r="AC27">
        <f>'环工16-1分数统计'!AG27*'环工16-1分数统计'!$AG$3/120</f>
        <v>1.5208333333333333</v>
      </c>
      <c r="AD27">
        <f>'环工16-1分数统计'!AH27*'环工16-1分数统计'!$AH$3/120</f>
        <v>1.675</v>
      </c>
      <c r="AE27">
        <f>'环工16-1分数统计'!AI27*'环工16-1分数统计'!$AI$3/120</f>
        <v>1.3833333333333333</v>
      </c>
      <c r="AF27">
        <f>'环工16-1分数统计'!AJ27*'环工16-1分数统计'!$AJ$3/120</f>
        <v>0.7</v>
      </c>
      <c r="AG27">
        <f>'环工16-1分数统计'!AK27*'环工16-1分数统计'!$AK$3/120</f>
        <v>2.2333333333333334</v>
      </c>
      <c r="AH27">
        <f>'环工16-1分数统计'!AL27*'环工16-1分数统计'!$AL$3/120</f>
        <v>1.2333333333333334</v>
      </c>
      <c r="AI27">
        <f>'环工16-1分数统计'!AM27*'环工16-1分数统计'!$AM$3/120</f>
        <v>0.77500000000000002</v>
      </c>
      <c r="AJ27">
        <f>'环工16-1分数统计'!AN27*'环工16-1分数统计'!$AN$3/120</f>
        <v>1.5</v>
      </c>
      <c r="AK27">
        <f>'环工16-1分数统计'!AO27*'环工16-1分数统计'!$AO$3/120</f>
        <v>1.675</v>
      </c>
      <c r="AL27">
        <f>'环工16-1分数统计'!AP27*'环工16-1分数统计'!$AP$3/120</f>
        <v>0.98750000000000004</v>
      </c>
      <c r="AM27">
        <f>'环工16-1分数统计'!AQ27*'环工16-1分数统计'!$AQ$3/120</f>
        <v>1.65</v>
      </c>
      <c r="AN27">
        <f>'环工16-1分数统计'!AR27*'环工16-1分数统计'!$AR$3/120</f>
        <v>1.4166666666666667</v>
      </c>
      <c r="AO27">
        <f>'环工16-1分数统计'!AS27*'环工16-1分数统计'!$AS$3/120</f>
        <v>1.4166666666666667</v>
      </c>
      <c r="AP27">
        <f>'环工16-1分数统计'!AT27*'环工16-1分数统计'!$AT$3/120</f>
        <v>1.25</v>
      </c>
      <c r="AQ27">
        <f>'环工16-1分数统计'!AU27*'环工16-1分数统计'!$AU$3/120</f>
        <v>0.67500000000000004</v>
      </c>
      <c r="AR27">
        <f>'环工16-1分数统计'!AV27*'环工16-1分数统计'!$AV$3/120</f>
        <v>1.4</v>
      </c>
      <c r="AS27">
        <f>'环工16-1分数统计'!AW27*'环工16-1分数统计'!$AW$3/120</f>
        <v>0.6</v>
      </c>
      <c r="AT27">
        <f>'环工16-1分数统计'!AX27*'环工16-1分数统计'!$AX$3/120</f>
        <v>2.2666666666666666</v>
      </c>
      <c r="AU27">
        <f>'环工16-1分数统计'!AY27*'环工16-1分数统计'!$AY$3/120</f>
        <v>1.0833333333333333</v>
      </c>
      <c r="AV27">
        <f>'环工16-1分数统计'!AZ27*'环工16-1分数统计'!$AZ$3/120</f>
        <v>1.25</v>
      </c>
      <c r="AW27">
        <f>'环工16-1分数统计'!BA27*'环工16-1分数统计'!$BA$3/120</f>
        <v>1.3166666666666667</v>
      </c>
      <c r="AX27">
        <f>'环工16-1分数统计'!BB27*'环工16-1分数统计'!$BB$3/120</f>
        <v>1</v>
      </c>
      <c r="AY27">
        <f>'环工16-1分数统计'!BC27*'环工16-1分数统计'!$BC$3/120</f>
        <v>2.0499999999999998</v>
      </c>
      <c r="AZ27">
        <f>'环工16-1分数统计'!BD27*'环工16-1分数统计'!$BD$3/120</f>
        <v>0.97499999999999998</v>
      </c>
      <c r="BA27">
        <f>'环工16-1分数统计'!BE27*'环工16-1分数统计'!$BE$3/120</f>
        <v>1.4</v>
      </c>
      <c r="BC27" s="92"/>
      <c r="BD27" s="93">
        <v>81.665825530652</v>
      </c>
      <c r="BE27">
        <v>80.578012742812604</v>
      </c>
      <c r="BF27">
        <v>85.838728360528364</v>
      </c>
      <c r="BG27">
        <f t="shared" si="1"/>
        <v>248.08256663399297</v>
      </c>
      <c r="BH27">
        <f t="shared" si="3"/>
        <v>71.761675332371212</v>
      </c>
      <c r="BI27">
        <f t="shared" si="2"/>
        <v>14.352335066474243</v>
      </c>
    </row>
    <row r="28" spans="1:61">
      <c r="A28" s="7"/>
      <c r="B28" s="91" t="s">
        <v>115</v>
      </c>
      <c r="C28" s="95" t="s">
        <v>116</v>
      </c>
      <c r="D28">
        <f>'环工16-1分数统计'!H28*'环工16-1分数统计'!$H$3/120</f>
        <v>0.5</v>
      </c>
      <c r="E28">
        <f>'环工16-1分数统计'!I28*'环工16-1分数统计'!$I$3/120</f>
        <v>1.25</v>
      </c>
      <c r="F28">
        <f>'环工16-1分数统计'!J28*'环工16-1分数统计'!$J$3/120</f>
        <v>3</v>
      </c>
      <c r="G28">
        <f>'环工16-1分数统计'!K28*'环工16-1分数统计'!$K$3/120</f>
        <v>1.6875</v>
      </c>
      <c r="H28">
        <f>'环工16-1分数统计'!L28*'环工16-1分数统计'!$L$3/120</f>
        <v>1</v>
      </c>
      <c r="I28">
        <f>'环工16-1分数统计'!M28*'环工16-1分数统计'!$M$3/120</f>
        <v>1</v>
      </c>
      <c r="J28">
        <f>'环工16-1分数统计'!N28*'环工16-1分数统计'!$N$3/120</f>
        <v>1.45</v>
      </c>
      <c r="K28">
        <f>'环工16-1分数统计'!O28*'环工16-1分数统计'!$O$3/121</f>
        <v>0.61157024793388426</v>
      </c>
      <c r="L28">
        <f>'环工16-1分数统计'!P28*'环工16-1分数统计'!$P$3/120</f>
        <v>1.125</v>
      </c>
      <c r="M28">
        <f>'环工16-1分数统计'!Q28*'环工16-1分数统计'!$Q$3/120</f>
        <v>0.375</v>
      </c>
      <c r="N28">
        <f>'环工16-1分数统计'!R28*'环工16-1分数统计'!$R$3/120</f>
        <v>1.0249999999999999</v>
      </c>
      <c r="O28">
        <f>'环工16-1分数统计'!S28*'环工16-1分数统计'!$S$3/120</f>
        <v>2.5</v>
      </c>
      <c r="P28">
        <f>'环工16-1分数统计'!T28*'环工16-1分数统计'!$T$3/120</f>
        <v>1.4166666666666667</v>
      </c>
      <c r="Q28">
        <f>'环工16-1分数统计'!U28*'环工16-1分数统计'!$U$3/120</f>
        <v>1.5333333333333334</v>
      </c>
      <c r="R28">
        <f>'环工16-1分数统计'!V28*'环工16-1分数统计'!$V$3/120</f>
        <v>1.5</v>
      </c>
      <c r="S28">
        <f>'环工16-1分数统计'!W28*'环工16-1分数统计'!$W$3/120</f>
        <v>1.3666666666666667</v>
      </c>
      <c r="T28">
        <f>'环工16-1分数统计'!X28*'环工16-1分数统计'!$X$3/120</f>
        <v>0.67500000000000004</v>
      </c>
      <c r="U28">
        <f>'环工16-1分数统计'!Y28*'环工16-1分数统计'!$Y$3/120</f>
        <v>1.4333333333333333</v>
      </c>
      <c r="V28">
        <f>'环工16-1分数统计'!Z28*'环工16-1分数统计'!$Z$3/121</f>
        <v>1.0165289256198347</v>
      </c>
      <c r="W28">
        <f>'环工16-1分数统计'!AA28*'环工16-1分数统计'!$AA$3/120</f>
        <v>1.5249999999999999</v>
      </c>
      <c r="X28">
        <f>'环工16-1分数统计'!AB28*'环工16-1分数统计'!$AB$3/120</f>
        <v>1</v>
      </c>
      <c r="Y28">
        <f>'环工16-1分数统计'!AC28*'环工16-1分数统计'!$AC$3/120</f>
        <v>1.1166666666666667</v>
      </c>
      <c r="Z28">
        <f>'环工16-1分数统计'!AD28*'环工16-1分数统计'!$AD$3/120</f>
        <v>1</v>
      </c>
      <c r="AA28">
        <f>'环工16-1分数统计'!AE28*'环工16-1分数统计'!$AE$3/120</f>
        <v>1</v>
      </c>
      <c r="AB28">
        <f>'环工16-1分数统计'!AF28*'环工16-1分数统计'!$AF$3/120</f>
        <v>0.7416666666666667</v>
      </c>
      <c r="AC28">
        <f>'环工16-1分数统计'!AG28*'环工16-1分数统计'!$AG$3/120</f>
        <v>1.4166666666666667</v>
      </c>
      <c r="AD28">
        <f>'环工16-1分数统计'!AH28*'环工16-1分数统计'!$AH$3/120</f>
        <v>1.5</v>
      </c>
      <c r="AE28">
        <f>'环工16-1分数统计'!AI28*'环工16-1分数统计'!$AI$3/120</f>
        <v>1.2666666666666666</v>
      </c>
      <c r="AF28">
        <f>'环工16-1分数统计'!AJ28*'环工16-1分数统计'!$AJ$3/120</f>
        <v>0.7</v>
      </c>
      <c r="AG28">
        <f>'环工16-1分数统计'!AK28*'环工16-1分数统计'!$AK$3/120</f>
        <v>1.3333333333333333</v>
      </c>
      <c r="AH28">
        <f>'环工16-1分数统计'!AL28*'环工16-1分数统计'!$AL$3/120</f>
        <v>1.25</v>
      </c>
      <c r="AI28">
        <f>'环工16-1分数统计'!AM28*'环工16-1分数统计'!$AM$3/120</f>
        <v>0.66249999999999998</v>
      </c>
      <c r="AJ28">
        <f>'环工16-1分数统计'!AN28*'环工16-1分数统计'!$AN$3/120</f>
        <v>1.2250000000000001</v>
      </c>
      <c r="AK28">
        <f>'环工16-1分数统计'!AO28*'环工16-1分数统计'!$AO$3/120</f>
        <v>1.65</v>
      </c>
      <c r="AL28">
        <f>'环工16-1分数统计'!AP28*'环工16-1分数统计'!$AP$3/120</f>
        <v>1.05</v>
      </c>
      <c r="AM28">
        <f>'环工16-1分数统计'!AQ28*'环工16-1分数统计'!$AQ$3/120</f>
        <v>1.1499999999999999</v>
      </c>
      <c r="AN28">
        <f>'环工16-1分数统计'!AR28*'环工16-1分数统计'!$AR$3/121</f>
        <v>1.4380165289256199</v>
      </c>
      <c r="AO28">
        <f>'环工16-1分数统计'!AS28*'环工16-1分数统计'!$AS$3/120</f>
        <v>1</v>
      </c>
      <c r="AP28">
        <f>'环工16-1分数统计'!AT28*'环工16-1分数统计'!$AT$3/120</f>
        <v>0.85</v>
      </c>
      <c r="AQ28">
        <f>'环工16-1分数统计'!AU28*'环工16-1分数统计'!$AU$3/120</f>
        <v>0.77500000000000002</v>
      </c>
      <c r="AR28">
        <f>'环工16-1分数统计'!AV28*'环工16-1分数统计'!$AV$3/120</f>
        <v>1.1666666666666667</v>
      </c>
      <c r="AS28">
        <f>'环工16-1分数统计'!AW28*'环工16-1分数统计'!$AW$3/120</f>
        <v>0.53333333333333333</v>
      </c>
      <c r="AT28">
        <f>'环工16-1分数统计'!AX28*'环工16-1分数统计'!$AX$3/120</f>
        <v>1.1666666666666667</v>
      </c>
      <c r="AU28">
        <f>'环工16-1分数统计'!AY28*'环工16-1分数统计'!$AY$3/120</f>
        <v>1</v>
      </c>
      <c r="AV28">
        <f>'环工16-1分数统计'!AZ28*'环工16-1分数统计'!$AZ$3/120</f>
        <v>0.9</v>
      </c>
      <c r="AW28">
        <f>'环工16-1分数统计'!BA28*'环工16-1分数统计'!$BA$3/120</f>
        <v>0.83333333333333337</v>
      </c>
      <c r="AX28">
        <f>'环工16-1分数统计'!BB28*'环工16-1分数统计'!$BB$3/121</f>
        <v>1.0165289256198347</v>
      </c>
      <c r="AY28">
        <f>'环工16-1分数统计'!BC28*'环工16-1分数统计'!$BC$3/120</f>
        <v>1.6</v>
      </c>
      <c r="AZ28">
        <f>'环工16-1分数统计'!BD28*'环工16-1分数统计'!$BD$3/120</f>
        <v>1.0125</v>
      </c>
      <c r="BA28">
        <f>'环工16-1分数统计'!BE28*'环工16-1分数统计'!$BE$3/120</f>
        <v>1.1499999999999999</v>
      </c>
      <c r="BC28" s="92"/>
      <c r="BD28" s="93">
        <v>64.891109392038103</v>
      </c>
      <c r="BE28">
        <v>75.716097591297498</v>
      </c>
      <c r="BF28">
        <v>73.093732336589511</v>
      </c>
      <c r="BG28">
        <f t="shared" si="1"/>
        <v>213.70093931992511</v>
      </c>
      <c r="BH28">
        <f t="shared" si="3"/>
        <v>61.816263971198005</v>
      </c>
      <c r="BI28">
        <f t="shared" si="2"/>
        <v>12.363252794239601</v>
      </c>
    </row>
    <row r="29" spans="1:61">
      <c r="A29" s="7"/>
    </row>
  </sheetData>
  <mergeCells count="15">
    <mergeCell ref="BI2:BI3"/>
    <mergeCell ref="L1:U1"/>
    <mergeCell ref="BE2:BE3"/>
    <mergeCell ref="BH2:BH3"/>
    <mergeCell ref="V1:AF1"/>
    <mergeCell ref="AG1:AR1"/>
    <mergeCell ref="BC2:BC3"/>
    <mergeCell ref="AS1:BA1"/>
    <mergeCell ref="BG2:BG3"/>
    <mergeCell ref="BF2:BF3"/>
    <mergeCell ref="A1:A3"/>
    <mergeCell ref="BD2:BD3"/>
    <mergeCell ref="B1:B3"/>
    <mergeCell ref="C1:C3"/>
    <mergeCell ref="D1:K1"/>
  </mergeCells>
  <phoneticPr fontId="2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58"/>
  <sheetViews>
    <sheetView topLeftCell="BB1" zoomScale="70" zoomScaleNormal="70" workbookViewId="0">
      <selection activeCell="BB19" sqref="A19:XFD19"/>
    </sheetView>
  </sheetViews>
  <sheetFormatPr defaultColWidth="9" defaultRowHeight="14.4"/>
  <cols>
    <col min="1" max="1" width="14.44140625" customWidth="1"/>
    <col min="2" max="2" width="18.33203125" customWidth="1"/>
    <col min="3" max="8" width="8.88671875" customWidth="1"/>
    <col min="9" max="9" width="21.44140625" customWidth="1"/>
    <col min="10" max="17" width="8.88671875" customWidth="1"/>
    <col min="18" max="18" width="13.88671875" customWidth="1"/>
    <col min="19" max="25" width="8.88671875" customWidth="1"/>
    <col min="26" max="26" width="15.88671875" customWidth="1"/>
    <col min="27" max="40" width="8.88671875" customWidth="1"/>
    <col min="41" max="41" width="21.6640625" customWidth="1"/>
    <col min="42" max="42" width="9" customWidth="1"/>
    <col min="43" max="51" width="8.88671875" customWidth="1"/>
    <col min="52" max="56" width="28.109375" customWidth="1"/>
    <col min="57" max="57" width="36.44140625" bestFit="1" customWidth="1"/>
    <col min="58" max="58" width="28.109375" customWidth="1"/>
    <col min="59" max="59" width="15" customWidth="1"/>
    <col min="60" max="60" width="19.77734375" customWidth="1"/>
    <col min="61" max="61" width="16" customWidth="1"/>
    <col min="62" max="63" width="12.88671875" customWidth="1"/>
    <col min="64" max="64" width="14.5546875" bestFit="1" customWidth="1"/>
    <col min="65" max="66" width="12.88671875" customWidth="1"/>
    <col min="67" max="67" width="20.109375" customWidth="1"/>
    <col min="68" max="262" width="10" customWidth="1"/>
  </cols>
  <sheetData>
    <row r="1" spans="1:67">
      <c r="A1" s="98"/>
      <c r="B1" s="98"/>
      <c r="C1" s="99" t="s">
        <v>13</v>
      </c>
      <c r="D1" s="100" t="s">
        <v>14</v>
      </c>
      <c r="E1" s="100" t="s">
        <v>15</v>
      </c>
      <c r="F1" s="100" t="s">
        <v>16</v>
      </c>
      <c r="G1" s="100" t="s">
        <v>17</v>
      </c>
      <c r="H1" s="100" t="s">
        <v>18</v>
      </c>
      <c r="I1" s="100" t="s">
        <v>19</v>
      </c>
      <c r="J1" s="100" t="s">
        <v>20</v>
      </c>
      <c r="K1" s="100" t="s">
        <v>21</v>
      </c>
      <c r="L1" s="100" t="s">
        <v>22</v>
      </c>
      <c r="M1" s="100" t="s">
        <v>23</v>
      </c>
      <c r="N1" s="100" t="s">
        <v>24</v>
      </c>
      <c r="O1" s="100" t="s">
        <v>25</v>
      </c>
      <c r="P1" s="100" t="s">
        <v>26</v>
      </c>
      <c r="Q1" s="100" t="s">
        <v>27</v>
      </c>
      <c r="R1" s="100" t="s">
        <v>28</v>
      </c>
      <c r="S1" s="100" t="s">
        <v>29</v>
      </c>
      <c r="T1" s="100" t="s">
        <v>30</v>
      </c>
      <c r="U1" s="100" t="s">
        <v>31</v>
      </c>
      <c r="V1" s="100" t="s">
        <v>32</v>
      </c>
      <c r="W1" s="100" t="s">
        <v>33</v>
      </c>
      <c r="X1" s="100" t="s">
        <v>34</v>
      </c>
      <c r="Y1" s="100" t="s">
        <v>35</v>
      </c>
      <c r="Z1" s="100" t="s">
        <v>36</v>
      </c>
      <c r="AA1" s="100" t="s">
        <v>37</v>
      </c>
      <c r="AB1" s="100" t="s">
        <v>38</v>
      </c>
      <c r="AC1" s="100" t="s">
        <v>39</v>
      </c>
      <c r="AD1" s="100" t="s">
        <v>40</v>
      </c>
      <c r="AE1" s="100" t="s">
        <v>41</v>
      </c>
      <c r="AF1" s="100" t="s">
        <v>42</v>
      </c>
      <c r="AG1" s="100" t="s">
        <v>43</v>
      </c>
      <c r="AH1" s="100" t="s">
        <v>44</v>
      </c>
      <c r="AI1" s="100" t="s">
        <v>45</v>
      </c>
      <c r="AJ1" s="100" t="s">
        <v>46</v>
      </c>
      <c r="AK1" s="100" t="s">
        <v>47</v>
      </c>
      <c r="AL1" s="100" t="s">
        <v>48</v>
      </c>
      <c r="AM1" s="100" t="s">
        <v>49</v>
      </c>
      <c r="AN1" s="100" t="s">
        <v>50</v>
      </c>
      <c r="AO1" s="100" t="s">
        <v>51</v>
      </c>
      <c r="AP1" s="100" t="s">
        <v>52</v>
      </c>
      <c r="AQ1" s="100" t="s">
        <v>53</v>
      </c>
      <c r="AR1" s="100" t="s">
        <v>54</v>
      </c>
      <c r="AS1" s="100" t="s">
        <v>55</v>
      </c>
      <c r="AT1" s="100" t="s">
        <v>56</v>
      </c>
      <c r="AU1" s="100" t="s">
        <v>57</v>
      </c>
      <c r="AV1" s="100" t="s">
        <v>58</v>
      </c>
      <c r="AW1" s="100" t="s">
        <v>59</v>
      </c>
      <c r="AX1" s="100" t="s">
        <v>60</v>
      </c>
      <c r="AY1" s="100" t="s">
        <v>61</v>
      </c>
      <c r="AZ1" s="100" t="s">
        <v>62</v>
      </c>
      <c r="BA1" s="100" t="s">
        <v>229</v>
      </c>
      <c r="BB1" s="100" t="s">
        <v>248</v>
      </c>
      <c r="BC1" s="100" t="s">
        <v>254</v>
      </c>
      <c r="BD1" s="100" t="s">
        <v>260</v>
      </c>
      <c r="BE1" s="100" t="s">
        <v>268</v>
      </c>
      <c r="BF1" s="100" t="s">
        <v>273</v>
      </c>
      <c r="BI1" s="1"/>
    </row>
    <row r="2" spans="1:67">
      <c r="A2" s="98"/>
      <c r="B2" s="98"/>
      <c r="C2" s="100">
        <v>1</v>
      </c>
      <c r="D2" s="100">
        <v>2</v>
      </c>
      <c r="E2" s="100">
        <v>6</v>
      </c>
      <c r="F2" s="100">
        <v>4.5</v>
      </c>
      <c r="G2" s="100">
        <v>2</v>
      </c>
      <c r="H2" s="100">
        <v>2</v>
      </c>
      <c r="I2" s="100">
        <v>4</v>
      </c>
      <c r="J2" s="100">
        <v>1</v>
      </c>
      <c r="K2" s="100">
        <v>2.5</v>
      </c>
      <c r="L2" s="100">
        <v>1</v>
      </c>
      <c r="M2" s="100">
        <v>3</v>
      </c>
      <c r="N2" s="100">
        <v>5</v>
      </c>
      <c r="O2" s="100">
        <v>2.5</v>
      </c>
      <c r="P2" s="100">
        <v>4</v>
      </c>
      <c r="Q2" s="100">
        <v>3</v>
      </c>
      <c r="R2" s="100">
        <v>4</v>
      </c>
      <c r="S2" s="100">
        <v>1</v>
      </c>
      <c r="T2" s="100">
        <v>2</v>
      </c>
      <c r="U2" s="100">
        <v>3</v>
      </c>
      <c r="V2" s="100">
        <v>3</v>
      </c>
      <c r="W2" s="100">
        <v>2</v>
      </c>
      <c r="X2" s="100">
        <v>2</v>
      </c>
      <c r="Y2" s="100">
        <v>2</v>
      </c>
      <c r="Z2" s="100">
        <v>2</v>
      </c>
      <c r="AA2" s="100">
        <v>1</v>
      </c>
      <c r="AB2" s="100">
        <v>2.5</v>
      </c>
      <c r="AC2" s="100">
        <v>3</v>
      </c>
      <c r="AD2" s="100">
        <v>2</v>
      </c>
      <c r="AE2" s="100">
        <v>1</v>
      </c>
      <c r="AF2" s="100">
        <v>4</v>
      </c>
      <c r="AG2" s="100">
        <v>2</v>
      </c>
      <c r="AH2" s="100">
        <v>1.5</v>
      </c>
      <c r="AI2" s="100">
        <v>3</v>
      </c>
      <c r="AJ2" s="100">
        <v>3</v>
      </c>
      <c r="AK2" s="100">
        <v>1.5</v>
      </c>
      <c r="AL2" s="100">
        <v>3</v>
      </c>
      <c r="AM2" s="100">
        <v>2</v>
      </c>
      <c r="AN2" s="100">
        <v>2</v>
      </c>
      <c r="AO2" s="100">
        <v>2</v>
      </c>
      <c r="AP2" s="100">
        <v>1</v>
      </c>
      <c r="AQ2" s="100">
        <v>2</v>
      </c>
      <c r="AR2" s="100">
        <v>1</v>
      </c>
      <c r="AS2" s="100">
        <v>4</v>
      </c>
      <c r="AT2" s="100">
        <v>2</v>
      </c>
      <c r="AU2" s="100">
        <v>2</v>
      </c>
      <c r="AV2" s="100">
        <v>2</v>
      </c>
      <c r="AW2" s="100">
        <v>1.5</v>
      </c>
      <c r="AX2" s="100">
        <v>3</v>
      </c>
      <c r="AY2" s="100">
        <v>1.5</v>
      </c>
      <c r="AZ2" s="100">
        <v>2</v>
      </c>
      <c r="BA2" s="100" t="s">
        <v>230</v>
      </c>
      <c r="BB2" s="100" t="s">
        <v>249</v>
      </c>
      <c r="BC2" s="100" t="s">
        <v>255</v>
      </c>
      <c r="BD2" s="100" t="s">
        <v>261</v>
      </c>
      <c r="BE2" s="100" t="s">
        <v>269</v>
      </c>
      <c r="BF2" s="100" t="s">
        <v>230</v>
      </c>
      <c r="BI2" s="191"/>
    </row>
    <row r="3" spans="1:67">
      <c r="A3" s="188" t="s">
        <v>1</v>
      </c>
      <c r="B3" s="199" t="s">
        <v>2</v>
      </c>
      <c r="C3" s="188" t="s">
        <v>4</v>
      </c>
      <c r="D3" s="188"/>
      <c r="E3" s="188"/>
      <c r="F3" s="188"/>
      <c r="G3" s="188"/>
      <c r="H3" s="188"/>
      <c r="I3" s="188"/>
      <c r="J3" s="188"/>
      <c r="K3" s="188" t="s">
        <v>5</v>
      </c>
      <c r="L3" s="188"/>
      <c r="M3" s="188"/>
      <c r="N3" s="188"/>
      <c r="O3" s="188"/>
      <c r="P3" s="188"/>
      <c r="Q3" s="188"/>
      <c r="R3" s="188"/>
      <c r="S3" s="188"/>
      <c r="T3" s="188"/>
      <c r="U3" s="188" t="s">
        <v>6</v>
      </c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 t="s">
        <v>7</v>
      </c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 t="s">
        <v>8</v>
      </c>
      <c r="AS3" s="188"/>
      <c r="AT3" s="188"/>
      <c r="AU3" s="188"/>
      <c r="AV3" s="188"/>
      <c r="AW3" s="188"/>
      <c r="AX3" s="188"/>
      <c r="AY3" s="188"/>
      <c r="AZ3" s="188"/>
      <c r="BA3" s="189" t="s">
        <v>228</v>
      </c>
      <c r="BB3" s="189"/>
      <c r="BC3" s="189"/>
      <c r="BD3" s="189"/>
      <c r="BE3" s="189"/>
      <c r="BF3" s="189"/>
      <c r="BG3" s="192" t="s">
        <v>225</v>
      </c>
      <c r="BH3" s="192" t="s">
        <v>226</v>
      </c>
      <c r="BI3" s="192" t="s">
        <v>223</v>
      </c>
      <c r="BJ3" s="193" t="s">
        <v>224</v>
      </c>
      <c r="BK3" s="208" t="s">
        <v>289</v>
      </c>
      <c r="BL3" s="208" t="s">
        <v>290</v>
      </c>
      <c r="BM3" s="192" t="s">
        <v>221</v>
      </c>
      <c r="BN3" s="192" t="s">
        <v>222</v>
      </c>
      <c r="BO3" s="192" t="s">
        <v>227</v>
      </c>
    </row>
    <row r="4" spans="1:67">
      <c r="A4" s="195" t="s">
        <v>205</v>
      </c>
      <c r="B4" s="200" t="s">
        <v>206</v>
      </c>
      <c r="C4" s="190">
        <f>'环工16-1分数统计'!H4*'环工16-1分数统计'!H$3/130</f>
        <v>0.52307692307692311</v>
      </c>
      <c r="D4" s="190">
        <f>'环工16-1分数统计'!I4*'环工16-1分数统计'!I$3/130</f>
        <v>1.3538461538461539</v>
      </c>
      <c r="E4" s="190">
        <f>'环工16-1分数统计'!J4*'环工16-1分数统计'!J$3/130</f>
        <v>2.7692307692307692</v>
      </c>
      <c r="F4" s="190">
        <f>'环工16-1分数统计'!K4*'环工16-1分数统计'!K$3/130</f>
        <v>2.0769230769230771</v>
      </c>
      <c r="G4" s="190">
        <f>'环工16-1分数统计'!L4*'环工16-1分数统计'!L$3/130</f>
        <v>1.3846153846153846</v>
      </c>
      <c r="H4" s="190">
        <f>'环工16-1分数统计'!M4*'环工16-1分数统计'!M$3/130</f>
        <v>0.92307692307692313</v>
      </c>
      <c r="I4" s="190">
        <f>'环工16-1分数统计'!N4*'环工16-1分数统计'!N$3/130</f>
        <v>2.7076923076923078</v>
      </c>
      <c r="J4" s="190">
        <f>'环工16-1分数统计'!O4*'环工16-1分数统计'!O$3/130</f>
        <v>0.61538461538461542</v>
      </c>
      <c r="K4" s="190">
        <f>'环工16-1分数统计'!P4*'环工16-1分数统计'!P$3/130</f>
        <v>1.5192307692307692</v>
      </c>
      <c r="L4" s="190">
        <f>'环工16-1分数统计'!Q4*'环工16-1分数统计'!Q$3/130</f>
        <v>0.66153846153846152</v>
      </c>
      <c r="M4" s="190">
        <f>'环工16-1分数统计'!R4*'环工16-1分数统计'!R$3/130</f>
        <v>1.4538461538461538</v>
      </c>
      <c r="N4" s="190">
        <f>'环工16-1分数统计'!S4*'环工16-1分数统计'!S$3/130</f>
        <v>2.3461538461538463</v>
      </c>
      <c r="O4" s="190">
        <f>'环工16-1分数统计'!T4*'环工16-1分数统计'!T$3/130</f>
        <v>1.5</v>
      </c>
      <c r="P4" s="190">
        <f>'环工16-1分数统计'!U4*'环工16-1分数统计'!U$3/130</f>
        <v>2.1230769230769231</v>
      </c>
      <c r="Q4" s="190">
        <f>'环工16-1分数统计'!V4*'环工16-1分数统计'!V$3/130</f>
        <v>1.8</v>
      </c>
      <c r="R4" s="190">
        <f>'环工16-1分数统计'!W4*'环工16-1分数统计'!W$3/130</f>
        <v>2.8769230769230774</v>
      </c>
      <c r="S4" s="190">
        <f>'环工16-1分数统计'!X4*'环工16-1分数统计'!X$3/130</f>
        <v>0.65384615384615385</v>
      </c>
      <c r="T4" s="190">
        <f>'环工16-1分数统计'!Y4*'环工16-1分数统计'!Y$3/130</f>
        <v>1.3692307692307693</v>
      </c>
      <c r="U4" s="190">
        <f>'环工16-1分数统计'!Z4*'环工16-1分数统计'!Z$3/130</f>
        <v>0.50769230769230766</v>
      </c>
      <c r="V4" s="190">
        <f>'环工16-1分数统计'!AA4*'环工16-1分数统计'!AA$3/130</f>
        <v>1.4076923076923078</v>
      </c>
      <c r="W4" s="190">
        <f>'环工16-1分数统计'!AB4*'环工16-1分数统计'!AB$3/130</f>
        <v>1.0769230769230769</v>
      </c>
      <c r="X4" s="190">
        <f>'环工16-1分数统计'!AC4*'环工16-1分数统计'!AC$3/130</f>
        <v>1.2615384615384615</v>
      </c>
      <c r="Y4" s="190">
        <f>'环工16-1分数统计'!AD4*'环工16-1分数统计'!AD$3/130</f>
        <v>1.2461538461538462</v>
      </c>
      <c r="Z4" s="190">
        <f>'环工16-1分数统计'!AE4*'环工16-1分数统计'!AE$3/130</f>
        <v>1.4384615384615387</v>
      </c>
      <c r="AA4" s="190">
        <f>'环工16-1分数统计'!AF4*'环工16-1分数统计'!AF$3/130</f>
        <v>0.70769230769230773</v>
      </c>
      <c r="AB4" s="190">
        <f>'环工16-1分数统计'!AG4*'环工16-1分数统计'!AG$3/130</f>
        <v>1.5</v>
      </c>
      <c r="AC4" s="190">
        <f>'环工16-1分数统计'!AH4*'环工16-1分数统计'!AH$3/130</f>
        <v>1.0846153846153845</v>
      </c>
      <c r="AD4" s="190">
        <f>'环工16-1分数统计'!AI4*'环工16-1分数统计'!AI$3/130</f>
        <v>1.1692307692307693</v>
      </c>
      <c r="AE4" s="190">
        <f>'环工16-1分数统计'!AJ4*'环工16-1分数统计'!AJ$3/130</f>
        <v>0.63846153846153841</v>
      </c>
      <c r="AF4" s="190">
        <f>'环工16-1分数统计'!AK4*'环工16-1分数统计'!AK$3/130</f>
        <v>0.43076923076923079</v>
      </c>
      <c r="AG4" s="190">
        <f>'环工16-1分数统计'!AL4*'环工16-1分数统计'!AL$3/130</f>
        <v>1.1692307692307693</v>
      </c>
      <c r="AH4" s="190">
        <f>'环工16-1分数统计'!AM4*'环工16-1分数统计'!AM$3/130</f>
        <v>0.69230769230769229</v>
      </c>
      <c r="AI4" s="190">
        <f>'环工16-1分数统计'!AN4*'环工16-1分数统计'!AN$3/130</f>
        <v>1.3846153846153846</v>
      </c>
      <c r="AJ4" s="190">
        <f>'环工16-1分数统计'!AO4*'环工16-1分数统计'!AO$3/130</f>
        <v>1.3846153846153846</v>
      </c>
      <c r="AK4" s="190">
        <f>'环工16-1分数统计'!AP4*'环工16-1分数统计'!AP$3/130</f>
        <v>0.86538461538461542</v>
      </c>
      <c r="AL4" s="190">
        <f>'环工16-1分数统计'!AQ4*'环工16-1分数统计'!AQ$3/130</f>
        <v>0.6</v>
      </c>
      <c r="AM4" s="190">
        <f>'环工16-1分数统计'!AR4*'环工16-1分数统计'!AR$3/130</f>
        <v>1.2615384615384615</v>
      </c>
      <c r="AN4" s="190">
        <f>'环工16-1分数统计'!AS4*'环工16-1分数统计'!AS$3/130</f>
        <v>1.3692307692307693</v>
      </c>
      <c r="AO4" s="190">
        <f>'环工16-1分数统计'!AT4*'环工16-1分数统计'!AT$3/130</f>
        <v>1.5230769230769232</v>
      </c>
      <c r="AP4" s="190">
        <f>'环工16-1分数统计'!AU4*'环工16-1分数统计'!AU$3/130</f>
        <v>0.66153846153846152</v>
      </c>
      <c r="AQ4" s="190">
        <f>'环工16-1分数统计'!AV4*'环工16-1分数统计'!AV$3/130</f>
        <v>0.93846153846153846</v>
      </c>
      <c r="AR4" s="190">
        <f>'环工16-1分数统计'!AW4*'环工16-1分数统计'!AW$3/130</f>
        <v>0.46153846153846156</v>
      </c>
      <c r="AS4" s="190">
        <f>'环工16-1分数统计'!AX4*'环工16-1分数统计'!AX$3/130</f>
        <v>0.43076923076923079</v>
      </c>
      <c r="AT4" s="190">
        <f>'环工16-1分数统计'!AY4*'环工16-1分数统计'!AY$3/130</f>
        <v>1.0307692307692307</v>
      </c>
      <c r="AU4" s="190">
        <f>'环工16-1分数统计'!AZ4*'环工16-1分数统计'!AZ$3/130</f>
        <v>0.66153846153846152</v>
      </c>
      <c r="AV4" s="190">
        <f>'环工16-1分数统计'!BA4*'环工16-1分数统计'!BA$3/130</f>
        <v>0.92307692307692313</v>
      </c>
      <c r="AW4" s="190">
        <f>'环工16-1分数统计'!BB4*'环工16-1分数统计'!BB$3/130</f>
        <v>0.86538461538461542</v>
      </c>
      <c r="AX4" s="190">
        <f>'环工16-1分数统计'!BC4*'环工16-1分数统计'!BC$3/130</f>
        <v>1.4076923076923078</v>
      </c>
      <c r="AY4" s="190">
        <f>'环工16-1分数统计'!BD4*'环工16-1分数统计'!BD$3/130</f>
        <v>0.7961538461538461</v>
      </c>
      <c r="AZ4" s="190">
        <f>'环工16-1分数统计'!BE4*'环工16-1分数统计'!BE$3/130</f>
        <v>0.92307692307692313</v>
      </c>
      <c r="BA4" s="190">
        <f>'环工16-1分数统计'!BF4*'环工16-1分数统计'!BF$3/130</f>
        <v>0.46153846153846156</v>
      </c>
      <c r="BB4" s="190">
        <f>'环工16-1分数统计'!BG4*'环工16-1分数统计'!BG$3/130</f>
        <v>0.31153846153846154</v>
      </c>
      <c r="BC4" s="190">
        <f>'环工16-1分数统计'!BH4*'环工16-1分数统计'!BH$3/130</f>
        <v>1.1846153846153846</v>
      </c>
      <c r="BD4" s="190">
        <f>'环工16-1分数统计'!BI4*'环工16-1分数统计'!BI$3/130</f>
        <v>1.3076923076923077</v>
      </c>
      <c r="BE4" s="190">
        <f>'环工16-1分数统计'!BJ4*'环工16-1分数统计'!BJ$3/130</f>
        <v>1.8923076923076922</v>
      </c>
      <c r="BF4" s="190">
        <f>'环工16-1分数统计'!BK4*'环工16-1分数统计'!BK$3/130</f>
        <v>0.46153846153846156</v>
      </c>
      <c r="BG4" s="190">
        <f>SUM(C4:BF4)</f>
        <v>66.09615384615384</v>
      </c>
      <c r="BH4" s="190">
        <f>BG4*0.7</f>
        <v>46.267307692307682</v>
      </c>
      <c r="BI4" s="194">
        <f>'环工16-1两年综测'!BD4</f>
        <v>81.964700932939806</v>
      </c>
      <c r="BJ4" s="190">
        <f>'环工16-1两年综测'!BE4</f>
        <v>71.669309712509701</v>
      </c>
      <c r="BK4" s="190">
        <f>'环工16-1两年综测'!BF4</f>
        <v>64.573193006993009</v>
      </c>
      <c r="BL4" s="209">
        <f>SUM(BI4:BK4)</f>
        <v>218.2072036524425</v>
      </c>
      <c r="BM4" s="190">
        <f t="shared" ref="BM4:BM7" si="0">BL4/$BL$8*100</f>
        <v>63.119769825638187</v>
      </c>
      <c r="BN4" s="190">
        <f>BM4*0.2</f>
        <v>12.623953965127638</v>
      </c>
      <c r="BO4" s="190">
        <f>BH4+BN4</f>
        <v>58.891261657435322</v>
      </c>
    </row>
    <row r="5" spans="1:67">
      <c r="A5" s="195" t="s">
        <v>143</v>
      </c>
      <c r="B5" s="200" t="s">
        <v>144</v>
      </c>
      <c r="C5" s="190">
        <f>'环工16-1分数统计'!H5*'环工16-1分数统计'!H$3/130</f>
        <v>0.65384615384615385</v>
      </c>
      <c r="D5" s="190">
        <f>'环工16-1分数统计'!I5*'环工16-1分数统计'!I$3/130</f>
        <v>1.4</v>
      </c>
      <c r="E5" s="190">
        <f>'环工16-1分数统计'!J5*'环工16-1分数统计'!J$3/130</f>
        <v>4.384615384615385</v>
      </c>
      <c r="F5" s="190">
        <f>'环工16-1分数统计'!K5*'环工16-1分数统计'!K$3/130</f>
        <v>3.1153846153846154</v>
      </c>
      <c r="G5" s="190">
        <f>'环工16-1分数统计'!L5*'环工16-1分数统计'!L$3/130</f>
        <v>1.2615384615384615</v>
      </c>
      <c r="H5" s="190">
        <f>'环工16-1分数统计'!M5*'环工16-1分数统计'!M$3/130</f>
        <v>1.1692307692307693</v>
      </c>
      <c r="I5" s="190">
        <f>'环工16-1分数统计'!N5*'环工16-1分数统计'!N$3/130</f>
        <v>2.5384615384615383</v>
      </c>
      <c r="J5" s="190">
        <f>'环工16-1分数统计'!O5*'环工16-1分数统计'!O$3/130</f>
        <v>0.6</v>
      </c>
      <c r="K5" s="190">
        <f>'环工16-1分数统计'!P5*'环工16-1分数统计'!P$3/130</f>
        <v>1.8269230769230769</v>
      </c>
      <c r="L5" s="190">
        <f>'环工16-1分数统计'!Q5*'环工16-1分数统计'!Q$3/130</f>
        <v>0.72307692307692306</v>
      </c>
      <c r="M5" s="190">
        <f>'环工16-1分数统计'!R5*'环工16-1分数统计'!R$3/130</f>
        <v>1.8692307692307693</v>
      </c>
      <c r="N5" s="190">
        <f>'环工16-1分数统计'!S5*'环工16-1分数统计'!S$3/130</f>
        <v>3.6153846153846154</v>
      </c>
      <c r="O5" s="190">
        <f>'环工16-1分数统计'!T5*'环工16-1分数统计'!T$3/130</f>
        <v>1.6730769230769231</v>
      </c>
      <c r="P5" s="190">
        <f>'环工16-1分数统计'!U5*'环工16-1分数统计'!U$3/130</f>
        <v>2.6769230769230767</v>
      </c>
      <c r="Q5" s="190">
        <f>'环工16-1分数统计'!V5*'环工16-1分数统计'!V$3/130</f>
        <v>2.0307692307692307</v>
      </c>
      <c r="R5" s="190">
        <f>'环工16-1分数统计'!W5*'环工16-1分数统计'!W$3/130</f>
        <v>2.7415384615384619</v>
      </c>
      <c r="S5" s="190">
        <f>'环工16-1分数统计'!X5*'环工16-1分数统计'!X$3/130</f>
        <v>0.7153846153846154</v>
      </c>
      <c r="T5" s="190">
        <f>'环工16-1分数统计'!Y5*'环工16-1分数统计'!Y$3/130</f>
        <v>1.3538461538461539</v>
      </c>
      <c r="U5" s="190">
        <f>'环工16-1分数统计'!Z5*'环工16-1分数统计'!Z$3/130</f>
        <v>1.8692307692307693</v>
      </c>
      <c r="V5" s="190">
        <f>'环工16-1分数统计'!AA5*'环工16-1分数统计'!AA$3/130</f>
        <v>2.1461538461538461</v>
      </c>
      <c r="W5" s="190">
        <f>'环工16-1分数统计'!AB5*'环工16-1分数统计'!AB$3/130</f>
        <v>1.2</v>
      </c>
      <c r="X5" s="190">
        <f>'环工16-1分数统计'!AC5*'环工16-1分数统计'!AC$3/130</f>
        <v>1.0307692307692307</v>
      </c>
      <c r="Y5" s="190">
        <f>'环工16-1分数统计'!AD5*'环工16-1分数统计'!AD$3/130</f>
        <v>1.2307692307692308</v>
      </c>
      <c r="Z5" s="190">
        <f>'环工16-1分数统计'!AE5*'环工16-1分数统计'!AE$3/130</f>
        <v>1.303076923076923</v>
      </c>
      <c r="AA5" s="190">
        <f>'环工16-1分数统计'!AF5*'环工16-1分数统计'!AF$3/130</f>
        <v>0.66153846153846152</v>
      </c>
      <c r="AB5" s="190">
        <f>'环工16-1分数统计'!AG5*'环工16-1分数统计'!AG$3/130</f>
        <v>1.5384615384615385</v>
      </c>
      <c r="AC5" s="190">
        <f>'环工16-1分数统计'!AH5*'环工16-1分数统计'!AH$3/130</f>
        <v>1.8923076923076922</v>
      </c>
      <c r="AD5" s="190">
        <f>'环工16-1分数统计'!AI5*'环工16-1分数统计'!AI$3/130</f>
        <v>1.3846153846153846</v>
      </c>
      <c r="AE5" s="190">
        <f>'环工16-1分数统计'!AJ5*'环工16-1分数统计'!AJ$3/130</f>
        <v>0.73076923076923073</v>
      </c>
      <c r="AF5" s="190">
        <f>'环工16-1分数统计'!AK5*'环工16-1分数统计'!AK$3/130</f>
        <v>2.523076923076923</v>
      </c>
      <c r="AG5" s="190">
        <f>'环工16-1分数统计'!AL5*'环工16-1分数统计'!AL$3/130</f>
        <v>1.3538461538461539</v>
      </c>
      <c r="AH5" s="190">
        <f>'环工16-1分数统计'!AM5*'环工16-1分数统计'!AM$3/130</f>
        <v>0.94615384615384612</v>
      </c>
      <c r="AI5" s="190">
        <f>'环工16-1分数统计'!AN5*'环工16-1分数统计'!AN$3/130</f>
        <v>1.8</v>
      </c>
      <c r="AJ5" s="190">
        <f>'环工16-1分数统计'!AO5*'环工16-1分数统计'!AO$3/130</f>
        <v>1.6615384615384616</v>
      </c>
      <c r="AK5" s="190">
        <f>'环工16-1分数统计'!AP5*'环工16-1分数统计'!AP$3/130</f>
        <v>0.95769230769230773</v>
      </c>
      <c r="AL5" s="190">
        <f>'环工16-1分数统计'!AQ5*'环工16-1分数统计'!AQ$3/130</f>
        <v>1.8692307692307693</v>
      </c>
      <c r="AM5" s="190">
        <f>'环工16-1分数统计'!AR5*'环工16-1分数统计'!AR$3/130</f>
        <v>1.323076923076923</v>
      </c>
      <c r="AN5" s="190">
        <f>'环工16-1分数统计'!AS5*'环工16-1分数统计'!AS$3/130</f>
        <v>1.3846153846153846</v>
      </c>
      <c r="AO5" s="190">
        <f>'环工16-1分数统计'!AT5*'环工16-1分数统计'!AT$3/130</f>
        <v>1.4046153846153848</v>
      </c>
      <c r="AP5" s="190">
        <f>'环工16-1分数统计'!AU5*'环工16-1分数统计'!AU$3/130</f>
        <v>0.66923076923076918</v>
      </c>
      <c r="AQ5" s="190">
        <f>'环工16-1分数统计'!AV5*'环工16-1分数统计'!AV$3/130</f>
        <v>1.2769230769230768</v>
      </c>
      <c r="AR5" s="190">
        <f>'环工16-1分数统计'!AW5*'环工16-1分数统计'!AW$3/130</f>
        <v>0.63846153846153841</v>
      </c>
      <c r="AS5" s="190">
        <f>'环工16-1分数统计'!AX5*'环工16-1分数统计'!AX$3/130</f>
        <v>2.7076923076923078</v>
      </c>
      <c r="AT5" s="190">
        <f>'环工16-1分数统计'!AY5*'环工16-1分数统计'!AY$3/130</f>
        <v>1.323076923076923</v>
      </c>
      <c r="AU5" s="190">
        <f>'环工16-1分数统计'!AZ5*'环工16-1分数统计'!AZ$3/130</f>
        <v>1.476923076923077</v>
      </c>
      <c r="AV5" s="190">
        <f>'环工16-1分数统计'!BA5*'环工16-1分数统计'!BA$3/130</f>
        <v>1.4153846153846155</v>
      </c>
      <c r="AW5" s="190">
        <f>'环工16-1分数统计'!BB5*'环工16-1分数统计'!BB$3/130</f>
        <v>1.0384615384615385</v>
      </c>
      <c r="AX5" s="190">
        <f>'环工16-1分数统计'!BC5*'环工16-1分数统计'!BC$3/130</f>
        <v>2.1</v>
      </c>
      <c r="AY5" s="190">
        <f>'环工16-1分数统计'!BD5*'环工16-1分数统计'!BD$3/130</f>
        <v>1.0384615384615385</v>
      </c>
      <c r="AZ5" s="190">
        <f>'环工16-1分数统计'!BE5*'环工16-1分数统计'!BE$3/130</f>
        <v>1.2307692307692308</v>
      </c>
      <c r="BA5" s="190">
        <f>'环工16-1分数统计'!BF5*'环工16-1分数统计'!BF$3/130</f>
        <v>0.7</v>
      </c>
      <c r="BB5" s="190">
        <f>'环工16-1分数统计'!BG5*'环工16-1分数统计'!BG$3/130</f>
        <v>0.34615384615384615</v>
      </c>
      <c r="BC5" s="190">
        <f>'环工16-1分数统计'!BH5*'环工16-1分数统计'!BH$3/130</f>
        <v>1.3846153846153846</v>
      </c>
      <c r="BD5" s="190">
        <f>'环工16-1分数统计'!BI5*'环工16-1分数统计'!BI$3/130</f>
        <v>1.6730769230769231</v>
      </c>
      <c r="BE5" s="190">
        <f>'环工16-1分数统计'!BJ5*'环工16-1分数统计'!BJ$3/130</f>
        <v>2.0538461538461537</v>
      </c>
      <c r="BF5" s="190">
        <f>'环工16-1分数统计'!BK5*'环工16-1分数统计'!BK$3/130</f>
        <v>0.63846153846153841</v>
      </c>
      <c r="BG5" s="190">
        <f t="shared" ref="BG5:BG28" si="1">SUM(C5:BF5)</f>
        <v>86.272307692307677</v>
      </c>
      <c r="BH5" s="190">
        <f t="shared" ref="BH5:BH28" si="2">BG5*0.7</f>
        <v>60.390615384615373</v>
      </c>
      <c r="BI5" s="194">
        <f>'环工16-1两年综测'!BD5</f>
        <v>93.670310679166803</v>
      </c>
      <c r="BJ5" s="190">
        <f>'环工16-1两年综测'!BE5</f>
        <v>95.044360217560197</v>
      </c>
      <c r="BK5" s="190">
        <f>'环工16-1两年综测'!BF5</f>
        <v>102.97725570291777</v>
      </c>
      <c r="BL5" s="209">
        <f t="shared" ref="BL5:BL28" si="3">SUM(BI5:BK5)</f>
        <v>291.69192659964477</v>
      </c>
      <c r="BM5" s="190">
        <f t="shared" si="0"/>
        <v>84.376349445787142</v>
      </c>
      <c r="BN5" s="190">
        <f t="shared" ref="BN5:BN28" si="4">BM5*0.2</f>
        <v>16.87526988915743</v>
      </c>
      <c r="BO5" s="190">
        <f t="shared" ref="BO5:BO28" si="5">BH5+BN5</f>
        <v>77.265885273772795</v>
      </c>
    </row>
    <row r="6" spans="1:67">
      <c r="A6" s="195" t="s">
        <v>135</v>
      </c>
      <c r="B6" s="201" t="s">
        <v>136</v>
      </c>
      <c r="C6" s="190">
        <f>'环工16-1分数统计'!H6*'环工16-1分数统计'!H$3/130</f>
        <v>0.67692307692307696</v>
      </c>
      <c r="D6" s="190">
        <f>'环工16-1分数统计'!I6*'环工16-1分数统计'!I$3/130</f>
        <v>1.4153846153846155</v>
      </c>
      <c r="E6" s="190">
        <f>'环工16-1分数统计'!J6*'环工16-1分数统计'!J$3/130</f>
        <v>3.6</v>
      </c>
      <c r="F6" s="190">
        <f>'环工16-1分数统计'!K6*'环工16-1分数统计'!K$3/130</f>
        <v>3.15</v>
      </c>
      <c r="G6" s="190">
        <f>'环工16-1分数统计'!L6*'环工16-1分数统计'!L$3/130</f>
        <v>1.3538461538461539</v>
      </c>
      <c r="H6" s="190">
        <f>'环工16-1分数统计'!M6*'环工16-1分数统计'!M$3/130</f>
        <v>1.2461538461538462</v>
      </c>
      <c r="I6" s="190">
        <f>'环工16-1分数统计'!N6*'环工16-1分数统计'!N$3/130</f>
        <v>3.3969230769230765</v>
      </c>
      <c r="J6" s="190">
        <f>'环工16-1分数统计'!O6*'环工16-1分数统计'!O$3/130</f>
        <v>0.62307692307692308</v>
      </c>
      <c r="K6" s="190">
        <f>'环工16-1分数统计'!P6*'环工16-1分数统计'!P$3/130</f>
        <v>1.8461538461538463</v>
      </c>
      <c r="L6" s="190">
        <f>'环工16-1分数统计'!Q6*'环工16-1分数统计'!Q$3/130</f>
        <v>0.72307692307692306</v>
      </c>
      <c r="M6" s="190">
        <f>'环工16-1分数统计'!R6*'环工16-1分数统计'!R$3/130</f>
        <v>1.9846153846153847</v>
      </c>
      <c r="N6" s="190">
        <f>'环工16-1分数统计'!S6*'环工16-1分数统计'!S$3/130</f>
        <v>3.4615384615384617</v>
      </c>
      <c r="O6" s="190">
        <f>'环工16-1分数统计'!T6*'环工16-1分数统计'!T$3/130</f>
        <v>1.8461538461538463</v>
      </c>
      <c r="P6" s="190">
        <f>'环工16-1分数统计'!U6*'环工16-1分数统计'!U$3/130</f>
        <v>2.8923076923076922</v>
      </c>
      <c r="Q6" s="190">
        <f>'环工16-1分数统计'!V6*'环工16-1分数统计'!V$3/130</f>
        <v>1.9846153846153847</v>
      </c>
      <c r="R6" s="190">
        <f>'环工16-1分数统计'!W6*'环工16-1分数统计'!W$3/130</f>
        <v>3.2907692307692304</v>
      </c>
      <c r="S6" s="190">
        <f>'环工16-1分数统计'!X6*'环工16-1分数统计'!X$3/130</f>
        <v>0.75384615384615383</v>
      </c>
      <c r="T6" s="190">
        <f>'环工16-1分数统计'!Y6*'环工16-1分数统计'!Y$3/130</f>
        <v>1.3846153846153846</v>
      </c>
      <c r="U6" s="190">
        <f>'环工16-1分数统计'!Z6*'环工16-1分数统计'!Z$3/130</f>
        <v>1.8692307692307693</v>
      </c>
      <c r="V6" s="190">
        <f>'环工16-1分数统计'!AA6*'环工16-1分数统计'!AA$3/130</f>
        <v>1.9615384615384615</v>
      </c>
      <c r="W6" s="190">
        <f>'环工16-1分数统计'!AB6*'环工16-1分数统计'!AB$3/130</f>
        <v>1.3538461538461539</v>
      </c>
      <c r="X6" s="190">
        <f>'环工16-1分数统计'!AC6*'环工16-1分数统计'!AC$3/130</f>
        <v>1.2615384615384615</v>
      </c>
      <c r="Y6" s="190">
        <f>'环工16-1分数统计'!AD6*'环工16-1分数统计'!AD$3/130</f>
        <v>1.2307692307692308</v>
      </c>
      <c r="Z6" s="190">
        <f>'环工16-1分数统计'!AE6*'环工16-1分数统计'!AE$3/130</f>
        <v>1.6453846153846152</v>
      </c>
      <c r="AA6" s="190">
        <f>'环工16-1分数统计'!AF6*'环工16-1分数统计'!AF$3/130</f>
        <v>0.74615384615384617</v>
      </c>
      <c r="AB6" s="190">
        <f>'环工16-1分数统计'!AG6*'环工16-1分数统计'!AG$3/130</f>
        <v>1.6153846153846154</v>
      </c>
      <c r="AC6" s="190">
        <f>'环工16-1分数统计'!AH6*'环工16-1分数统计'!AH$3/130</f>
        <v>2.1692307692307691</v>
      </c>
      <c r="AD6" s="190">
        <f>'环工16-1分数统计'!AI6*'环工16-1分数统计'!AI$3/130</f>
        <v>1.4</v>
      </c>
      <c r="AE6" s="190">
        <f>'环工16-1分数统计'!AJ6*'环工16-1分数统计'!AJ$3/130</f>
        <v>0.70769230769230773</v>
      </c>
      <c r="AF6" s="190">
        <f>'环工16-1分数统计'!AK6*'环工16-1分数统计'!AK$3/130</f>
        <v>2.5538461538461537</v>
      </c>
      <c r="AG6" s="190">
        <f>'环工16-1分数统计'!AL6*'环工16-1分数统计'!AL$3/130</f>
        <v>1.4153846153846155</v>
      </c>
      <c r="AH6" s="190">
        <f>'环工16-1分数统计'!AM6*'环工16-1分数统计'!AM$3/130</f>
        <v>1.0384615384615385</v>
      </c>
      <c r="AI6" s="190">
        <f>'环工16-1分数统计'!AN6*'环工16-1分数统计'!AN$3/130</f>
        <v>2.0769230769230771</v>
      </c>
      <c r="AJ6" s="190">
        <f>'环工16-1分数统计'!AO6*'环工16-1分数统计'!AO$3/130</f>
        <v>1.8</v>
      </c>
      <c r="AK6" s="190">
        <f>'环工16-1分数统计'!AP6*'环工16-1分数统计'!AP$3/130</f>
        <v>1.0269230769230768</v>
      </c>
      <c r="AL6" s="190">
        <f>'环工16-1分数统计'!AQ6*'环工16-1分数统计'!AQ$3/130</f>
        <v>2.2153846153846155</v>
      </c>
      <c r="AM6" s="190">
        <f>'环工16-1分数统计'!AR6*'环工16-1分数统计'!AR$3/130</f>
        <v>1.4</v>
      </c>
      <c r="AN6" s="190">
        <f>'环工16-1分数统计'!AS6*'环工16-1分数统计'!AS$3/130</f>
        <v>1.4153846153846155</v>
      </c>
      <c r="AO6" s="190">
        <f>'环工16-1分数统计'!AT6*'环工16-1分数统计'!AT$3/130</f>
        <v>1.592307692307692</v>
      </c>
      <c r="AP6" s="190">
        <f>'环工16-1分数统计'!AU6*'环工16-1分数统计'!AU$3/130</f>
        <v>0.7153846153846154</v>
      </c>
      <c r="AQ6" s="190">
        <f>'环工16-1分数统计'!AV6*'环工16-1分数统计'!AV$3/130</f>
        <v>1.4307692307692308</v>
      </c>
      <c r="AR6" s="190">
        <f>'环工16-1分数统计'!AW6*'环工16-1分数统计'!AW$3/130</f>
        <v>0.70769230769230773</v>
      </c>
      <c r="AS6" s="190">
        <f>'环工16-1分数统计'!AX6*'环工16-1分数统计'!AX$3/130</f>
        <v>2.9846153846153847</v>
      </c>
      <c r="AT6" s="190">
        <f>'环工16-1分数统计'!AY6*'环工16-1分数统计'!AY$3/130</f>
        <v>1.4615384615384615</v>
      </c>
      <c r="AU6" s="190">
        <f>'环工16-1分数统计'!AZ6*'环工16-1分数统计'!AZ$3/130</f>
        <v>1.5076923076923077</v>
      </c>
      <c r="AV6" s="190">
        <f>'环工16-1分数统计'!BA6*'环工16-1分数统计'!BA$3/130</f>
        <v>1.5076923076923077</v>
      </c>
      <c r="AW6" s="190">
        <f>'环工16-1分数统计'!BB6*'环工16-1分数统计'!BB$3/130</f>
        <v>1.0384615384615385</v>
      </c>
      <c r="AX6" s="190">
        <f>'环工16-1分数统计'!BC6*'环工16-1分数统计'!BC$3/130</f>
        <v>2.2846153846153845</v>
      </c>
      <c r="AY6" s="190">
        <f>'环工16-1分数统计'!BD6*'环工16-1分数统计'!BD$3/130</f>
        <v>1.073076923076923</v>
      </c>
      <c r="AZ6" s="190">
        <f>'环工16-1分数统计'!BE6*'环工16-1分数统计'!BE$3/130</f>
        <v>1.3692307692307693</v>
      </c>
      <c r="BA6" s="190">
        <f>'环工16-1分数统计'!BF6*'环工16-1分数统计'!BF$3/130</f>
        <v>0.72307692307692306</v>
      </c>
      <c r="BB6" s="190">
        <f>'环工16-1分数统计'!BG6*'环工16-1分数统计'!BG$3/130</f>
        <v>0.3576923076923077</v>
      </c>
      <c r="BC6" s="190">
        <f>'环工16-1分数统计'!BH6*'环工16-1分数统计'!BH$3/130</f>
        <v>1.3846153846153846</v>
      </c>
      <c r="BD6" s="190">
        <f>'环工16-1分数统计'!BI6*'环工16-1分数统计'!BI$3/130</f>
        <v>1.8076923076923077</v>
      </c>
      <c r="BE6" s="190">
        <f>'环工16-1分数统计'!BJ6*'环工16-1分数统计'!BJ$3/130</f>
        <v>2.2615384615384615</v>
      </c>
      <c r="BF6" s="190">
        <f>'环工16-1分数统计'!BK6*'环工16-1分数统计'!BK$3/130</f>
        <v>0.70769230769230773</v>
      </c>
      <c r="BG6" s="190">
        <f t="shared" si="1"/>
        <v>91.44846153846153</v>
      </c>
      <c r="BH6" s="190">
        <f t="shared" si="2"/>
        <v>64.013923076923064</v>
      </c>
      <c r="BI6" s="194">
        <f>'环工16-1两年综测'!BD6</f>
        <v>99.193317312830203</v>
      </c>
      <c r="BJ6" s="190">
        <f>'环工16-1两年综测'!BE6</f>
        <v>102.292881429681</v>
      </c>
      <c r="BK6" s="190">
        <f>'环工16-1两年综测'!BF6</f>
        <v>119.85435915119362</v>
      </c>
      <c r="BL6" s="209">
        <f t="shared" si="3"/>
        <v>321.34055789370484</v>
      </c>
      <c r="BM6" s="190">
        <f t="shared" si="0"/>
        <v>92.952669345413582</v>
      </c>
      <c r="BN6" s="190">
        <f t="shared" si="4"/>
        <v>18.590533869082716</v>
      </c>
      <c r="BO6" s="190">
        <f t="shared" si="5"/>
        <v>82.604456946005783</v>
      </c>
    </row>
    <row r="7" spans="1:67">
      <c r="A7" s="195" t="s">
        <v>151</v>
      </c>
      <c r="B7" s="201" t="s">
        <v>152</v>
      </c>
      <c r="C7" s="190">
        <f>'环工16-1分数统计'!H7*'环工16-1分数统计'!H$3/130</f>
        <v>0.60769230769230764</v>
      </c>
      <c r="D7" s="190">
        <f>'环工16-1分数统计'!I7*'环工16-1分数统计'!I$3/130</f>
        <v>1.4</v>
      </c>
      <c r="E7" s="190">
        <f>'环工16-1分数统计'!J7*'环工16-1分数统计'!J$3/130</f>
        <v>3.5538461538461537</v>
      </c>
      <c r="F7" s="190">
        <f>'环工16-1分数统计'!K7*'环工16-1分数统计'!K$3/130</f>
        <v>3.046153846153846</v>
      </c>
      <c r="G7" s="190">
        <f>'环工16-1分数统计'!L7*'环工16-1分数统计'!L$3/130</f>
        <v>1.4</v>
      </c>
      <c r="H7" s="190">
        <f>'环工16-1分数统计'!M7*'环工16-1分数统计'!M$3/130</f>
        <v>1.1846153846153846</v>
      </c>
      <c r="I7" s="190">
        <f>'环工16-1分数统计'!N7*'环工16-1分数统计'!N$3/130</f>
        <v>2.7415384615384619</v>
      </c>
      <c r="J7" s="190">
        <f>'环工16-1分数统计'!O7*'环工16-1分数统计'!O$3/130</f>
        <v>0.55384615384615388</v>
      </c>
      <c r="K7" s="190">
        <f>'环工16-1分数统计'!P7*'环工16-1分数统计'!P$3/130</f>
        <v>1.6923076923076923</v>
      </c>
      <c r="L7" s="190">
        <f>'环工16-1分数统计'!Q7*'环工16-1分数统计'!Q$3/130</f>
        <v>0.70769230769230773</v>
      </c>
      <c r="M7" s="190">
        <f>'环工16-1分数统计'!R7*'环工16-1分数统计'!R$3/130</f>
        <v>1.8692307692307693</v>
      </c>
      <c r="N7" s="190">
        <f>'环工16-1分数统计'!S7*'环工16-1分数统计'!S$3/130</f>
        <v>3.6153846153846154</v>
      </c>
      <c r="O7" s="190">
        <f>'环工16-1分数统计'!T7*'环工16-1分数统计'!T$3/130</f>
        <v>1.6923076923076923</v>
      </c>
      <c r="P7" s="190">
        <f>'环工16-1分数统计'!U7*'环工16-1分数统计'!U$3/130</f>
        <v>2.6461538461538461</v>
      </c>
      <c r="Q7" s="190">
        <f>'环工16-1分数统计'!V7*'环工16-1分数统计'!V$3/130</f>
        <v>2.0538461538461537</v>
      </c>
      <c r="R7" s="190">
        <f>'环工16-1分数统计'!W7*'环工16-1分数统计'!W$3/130</f>
        <v>2.7415384615384619</v>
      </c>
      <c r="S7" s="190">
        <f>'环工16-1分数统计'!X7*'环工16-1分数统计'!X$3/130</f>
        <v>0.66923076923076918</v>
      </c>
      <c r="T7" s="190">
        <f>'环工16-1分数统计'!Y7*'环工16-1分数统计'!Y$3/130</f>
        <v>1.3846153846153846</v>
      </c>
      <c r="U7" s="190">
        <f>'环工16-1分数统计'!Z7*'环工16-1分数统计'!Z$3/130</f>
        <v>1.5461538461538462</v>
      </c>
      <c r="V7" s="190">
        <f>'环工16-1分数统计'!AA7*'环工16-1分数统计'!AA$3/130</f>
        <v>2.1</v>
      </c>
      <c r="W7" s="190">
        <f>'环工16-1分数统计'!AB7*'环工16-1分数统计'!AB$3/130</f>
        <v>1.2923076923076924</v>
      </c>
      <c r="X7" s="190">
        <f>'环工16-1分数统计'!AC7*'环工16-1分数统计'!AC$3/130</f>
        <v>1.2615384615384615</v>
      </c>
      <c r="Y7" s="190">
        <f>'环工16-1分数统计'!AD7*'环工16-1分数统计'!AD$3/130</f>
        <v>1.2307692307692308</v>
      </c>
      <c r="Z7" s="190">
        <f>'环工16-1分数统计'!AE7*'环工16-1分数统计'!AE$3/130</f>
        <v>1.303076923076923</v>
      </c>
      <c r="AA7" s="190">
        <f>'环工16-1分数统计'!AF7*'环工16-1分数统计'!AF$3/130</f>
        <v>0.61538461538461542</v>
      </c>
      <c r="AB7" s="190">
        <f>'环工16-1分数统计'!AG7*'环工16-1分数统计'!AG$3/130</f>
        <v>1.5961538461538463</v>
      </c>
      <c r="AC7" s="190">
        <f>'环工16-1分数统计'!AH7*'环工16-1分数统计'!AH$3/130</f>
        <v>1.9153846153846155</v>
      </c>
      <c r="AD7" s="190">
        <f>'环工16-1分数统计'!AI7*'环工16-1分数统计'!AI$3/130</f>
        <v>1.3384615384615384</v>
      </c>
      <c r="AE7" s="190">
        <f>'环工16-1分数统计'!AJ7*'环工16-1分数统计'!AJ$3/130</f>
        <v>0.70769230769230773</v>
      </c>
      <c r="AF7" s="190">
        <f>'环工16-1分数统计'!AK7*'环工16-1分数统计'!AK$3/130</f>
        <v>2.2461538461538462</v>
      </c>
      <c r="AG7" s="190">
        <f>'环工16-1分数统计'!AL7*'环工16-1分数统计'!AL$3/130</f>
        <v>1.3538461538461539</v>
      </c>
      <c r="AH7" s="190">
        <f>'环工16-1分数统计'!AM7*'环工16-1分数统计'!AM$3/130</f>
        <v>0.95769230769230773</v>
      </c>
      <c r="AI7" s="190">
        <f>'环工16-1分数统计'!AN7*'环工16-1分数统计'!AN$3/130</f>
        <v>1.9153846153846155</v>
      </c>
      <c r="AJ7" s="190">
        <f>'环工16-1分数统计'!AO7*'环工16-1分数统计'!AO$3/130</f>
        <v>1.7538461538461538</v>
      </c>
      <c r="AK7" s="190">
        <f>'环工16-1分数统计'!AP7*'环工16-1分数统计'!AP$3/130</f>
        <v>1.0038461538461538</v>
      </c>
      <c r="AL7" s="190">
        <f>'环工16-1分数统计'!AQ7*'环工16-1分数统计'!AQ$3/130</f>
        <v>1.9846153846153847</v>
      </c>
      <c r="AM7" s="190">
        <f>'环工16-1分数统计'!AR7*'环工16-1分数统计'!AR$3/130</f>
        <v>1.3384615384615384</v>
      </c>
      <c r="AN7" s="190">
        <f>'环工16-1分数统计'!AS7*'环工16-1分数统计'!AS$3/130</f>
        <v>1.4307692307692308</v>
      </c>
      <c r="AO7" s="190">
        <f>'环工16-1分数统计'!AT7*'环工16-1分数统计'!AT$3/130</f>
        <v>1.2692307692307692</v>
      </c>
      <c r="AP7" s="190">
        <f>'环工16-1分数统计'!AU7*'环工16-1分数统计'!AU$3/130</f>
        <v>0.63076923076923075</v>
      </c>
      <c r="AQ7" s="190">
        <f>'环工16-1分数统计'!AV7*'环工16-1分数统计'!AV$3/130</f>
        <v>1.2461538461538462</v>
      </c>
      <c r="AR7" s="190">
        <f>'环工16-1分数统计'!AW7*'环工16-1分数统计'!AW$3/130</f>
        <v>0.67692307692307696</v>
      </c>
      <c r="AS7" s="190">
        <f>'环工16-1分数统计'!AX7*'环工16-1分数统计'!AX$3/130</f>
        <v>2.8615384615384616</v>
      </c>
      <c r="AT7" s="190">
        <f>'环工16-1分数统计'!AY7*'环工16-1分数统计'!AY$3/130</f>
        <v>1.3384615384615384</v>
      </c>
      <c r="AU7" s="190">
        <f>'环工16-1分数统计'!AZ7*'环工16-1分数统计'!AZ$3/130</f>
        <v>1.3846153846153846</v>
      </c>
      <c r="AV7" s="190">
        <f>'环工16-1分数统计'!BA7*'环工16-1分数统计'!BA$3/130</f>
        <v>1.3846153846153846</v>
      </c>
      <c r="AW7" s="190">
        <f>'环工16-1分数统计'!BB7*'环工16-1分数统计'!BB$3/130</f>
        <v>1.0384615384615385</v>
      </c>
      <c r="AX7" s="190">
        <f>'环工16-1分数统计'!BC7*'环工16-1分数统计'!BC$3/130</f>
        <v>2.1230769230769231</v>
      </c>
      <c r="AY7" s="190">
        <f>'环工16-1分数统计'!BD7*'环工16-1分数统计'!BD$3/130</f>
        <v>1.0153846153846153</v>
      </c>
      <c r="AZ7" s="190">
        <f>'环工16-1分数统计'!BE7*'环工16-1分数统计'!BE$3/130</f>
        <v>1.3384615384615384</v>
      </c>
      <c r="BA7" s="190">
        <f>'环工16-1分数统计'!BF7*'环工16-1分数统计'!BF$3/130</f>
        <v>0.72307692307692306</v>
      </c>
      <c r="BB7" s="190">
        <f>'环工16-1分数统计'!BG7*'环工16-1分数统计'!BG$3/130</f>
        <v>0.35384615384615387</v>
      </c>
      <c r="BC7" s="190">
        <f>'环工16-1分数统计'!BH7*'环工16-1分数统计'!BH$3/130</f>
        <v>1.4153846153846155</v>
      </c>
      <c r="BD7" s="190">
        <f>'环工16-1分数统计'!BI7*'环工16-1分数统计'!BI$3/130</f>
        <v>1.6923076923076923</v>
      </c>
      <c r="BE7" s="190">
        <f>'环工16-1分数统计'!BJ7*'环工16-1分数统计'!BJ$3/130</f>
        <v>2.1230769230769231</v>
      </c>
      <c r="BF7" s="190">
        <f>'环工16-1分数统计'!BK7*'环工16-1分数统计'!BK$3/130</f>
        <v>0.68461538461538463</v>
      </c>
      <c r="BG7" s="190">
        <f t="shared" si="1"/>
        <v>85.751538461538473</v>
      </c>
      <c r="BH7" s="190">
        <f t="shared" si="2"/>
        <v>60.026076923076928</v>
      </c>
      <c r="BI7" s="194">
        <f>'环工16-1两年综测'!BD7</f>
        <v>90.949238104909398</v>
      </c>
      <c r="BJ7" s="190">
        <f>'环工16-1两年综测'!BE7</f>
        <v>90.222125874125794</v>
      </c>
      <c r="BK7" s="190">
        <f>'环工16-1两年综测'!BF7</f>
        <v>96.556147716265926</v>
      </c>
      <c r="BL7" s="209">
        <f t="shared" si="3"/>
        <v>277.72751169530113</v>
      </c>
      <c r="BM7" s="190">
        <f t="shared" si="0"/>
        <v>80.336928932815383</v>
      </c>
      <c r="BN7" s="190">
        <f t="shared" si="4"/>
        <v>16.067385786563076</v>
      </c>
      <c r="BO7" s="190">
        <f t="shared" si="5"/>
        <v>76.093462709640008</v>
      </c>
    </row>
    <row r="8" spans="1:67">
      <c r="A8" s="195" t="s">
        <v>133</v>
      </c>
      <c r="B8" s="202" t="s">
        <v>134</v>
      </c>
      <c r="C8" s="190">
        <f>'环工16-1分数统计'!H8*'环工16-1分数统计'!H$3/130</f>
        <v>0.62307692307692308</v>
      </c>
      <c r="D8" s="190">
        <f>'环工16-1分数统计'!I8*'环工16-1分数统计'!I$3/130</f>
        <v>1.3538461538461539</v>
      </c>
      <c r="E8" s="190">
        <f>'环工16-1分数统计'!J8*'环工16-1分数统计'!J$3/130</f>
        <v>4.523076923076923</v>
      </c>
      <c r="F8" s="190">
        <f>'环工16-1分数统计'!K8*'环工16-1分数统计'!K$3/130</f>
        <v>3.2192307692307693</v>
      </c>
      <c r="G8" s="190">
        <f>'环工16-1分数统计'!L8*'环工16-1分数统计'!L$3/130</f>
        <v>1.3846153846153846</v>
      </c>
      <c r="H8" s="190">
        <f>'环工16-1分数统计'!M8*'环工16-1分数统计'!M$3/130</f>
        <v>1.2307692307692308</v>
      </c>
      <c r="I8" s="190">
        <f>'环工16-1分数统计'!N8*'环工16-1分数统计'!N$3/130</f>
        <v>3.1384615384615384</v>
      </c>
      <c r="J8" s="190">
        <f>'环工16-1分数统计'!O8*'环工16-1分数统计'!O$3/130</f>
        <v>0.63846153846153841</v>
      </c>
      <c r="K8" s="190">
        <f>'环工16-1分数统计'!P8*'环工16-1分数统计'!P$3/130</f>
        <v>1.8461538461538463</v>
      </c>
      <c r="L8" s="190">
        <f>'环工16-1分数统计'!Q8*'环工16-1分数统计'!Q$3/130</f>
        <v>0.64615384615384619</v>
      </c>
      <c r="M8" s="190">
        <f>'环工16-1分数统计'!R8*'环工16-1分数统计'!R$3/130</f>
        <v>1.9384615384615385</v>
      </c>
      <c r="N8" s="190">
        <f>'环工16-1分数统计'!S8*'环工16-1分数统计'!S$3/130</f>
        <v>3.8461538461538463</v>
      </c>
      <c r="O8" s="190">
        <f>'环工16-1分数统计'!T8*'环工16-1分数统计'!T$3/130</f>
        <v>1.8076923076923077</v>
      </c>
      <c r="P8" s="190">
        <f>'环工16-1分数统计'!U8*'环工16-1分数统计'!U$3/130</f>
        <v>2.8923076923076922</v>
      </c>
      <c r="Q8" s="190">
        <f>'环工16-1分数统计'!V8*'环工16-1分数统计'!V$3/130</f>
        <v>2.2153846153846155</v>
      </c>
      <c r="R8" s="190">
        <f>'环工16-1分数统计'!W8*'环工16-1分数统计'!W$3/130</f>
        <v>3.1015384615384614</v>
      </c>
      <c r="S8" s="190">
        <f>'环工16-1分数统计'!X8*'环工16-1分数统计'!X$3/130</f>
        <v>0.69230769230769229</v>
      </c>
      <c r="T8" s="190">
        <f>'环工16-1分数统计'!Y8*'环工16-1分数统计'!Y$3/130</f>
        <v>1.3846153846153846</v>
      </c>
      <c r="U8" s="190">
        <f>'环工16-1分数统计'!Z8*'环工16-1分数统计'!Z$3/130</f>
        <v>2.1923076923076925</v>
      </c>
      <c r="V8" s="190">
        <f>'环工16-1分数统计'!AA8*'环工16-1分数统计'!AA$3/130</f>
        <v>2.2846153846153845</v>
      </c>
      <c r="W8" s="190">
        <f>'环工16-1分数统计'!AB8*'环工16-1分数统计'!AB$3/130</f>
        <v>1.4153846153846155</v>
      </c>
      <c r="X8" s="190">
        <f>'环工16-1分数统计'!AC8*'环工16-1分数统计'!AC$3/130</f>
        <v>1.3384615384615384</v>
      </c>
      <c r="Y8" s="190">
        <f>'环工16-1分数统计'!AD8*'环工16-1分数统计'!AD$3/130</f>
        <v>1.3692307692307693</v>
      </c>
      <c r="Z8" s="190">
        <f>'环工16-1分数统计'!AE8*'环工16-1分数统计'!AE$3/130</f>
        <v>1.5692307692307692</v>
      </c>
      <c r="AA8" s="190">
        <f>'环工16-1分数统计'!AF8*'环工16-1分数统计'!AF$3/130</f>
        <v>0.62307692307692308</v>
      </c>
      <c r="AB8" s="190">
        <f>'环工16-1分数统计'!AG8*'环工16-1分数统计'!AG$3/130</f>
        <v>1.7692307692307692</v>
      </c>
      <c r="AC8" s="190">
        <f>'环工16-1分数统计'!AH8*'环工16-1分数统计'!AH$3/130</f>
        <v>2.2615384615384615</v>
      </c>
      <c r="AD8" s="190">
        <f>'环工16-1分数统计'!AI8*'环工16-1分数统计'!AI$3/130</f>
        <v>1.4</v>
      </c>
      <c r="AE8" s="190">
        <f>'环工16-1分数统计'!AJ8*'环工16-1分数统计'!AJ$3/130</f>
        <v>0.7</v>
      </c>
      <c r="AF8" s="190">
        <f>'环工16-1分数统计'!AK8*'环工16-1分数统计'!AK$3/130</f>
        <v>2.6769230769230767</v>
      </c>
      <c r="AG8" s="190">
        <f>'环工16-1分数统计'!AL8*'环工16-1分数统计'!AL$3/130</f>
        <v>1.4</v>
      </c>
      <c r="AH8" s="190">
        <f>'环工16-1分数统计'!AM8*'环工16-1分数统计'!AM$3/130</f>
        <v>1.0846153846153845</v>
      </c>
      <c r="AI8" s="190">
        <f>'环工16-1分数统计'!AN8*'环工16-1分数统计'!AN$3/130</f>
        <v>2.2153846153846155</v>
      </c>
      <c r="AJ8" s="190">
        <f>'环工16-1分数统计'!AO8*'环工16-1分数统计'!AO$3/130</f>
        <v>2.0769230769230771</v>
      </c>
      <c r="AK8" s="190">
        <f>'环工16-1分数统计'!AP8*'环工16-1分数统计'!AP$3/130</f>
        <v>1.0269230769230768</v>
      </c>
      <c r="AL8" s="190">
        <f>'环工16-1分数统计'!AQ8*'环工16-1分数统计'!AQ$3/130</f>
        <v>2.2153846153846155</v>
      </c>
      <c r="AM8" s="190">
        <f>'环工16-1分数统计'!AR8*'环工16-1分数统计'!AR$3/130</f>
        <v>1.3692307692307693</v>
      </c>
      <c r="AN8" s="190">
        <f>'环工16-1分数统计'!AS8*'环工16-1分数统计'!AS$3/130</f>
        <v>1.4307692307692308</v>
      </c>
      <c r="AO8" s="190">
        <f>'环工16-1分数统计'!AT8*'环工16-1分数统计'!AT$3/130</f>
        <v>1.4330769230769229</v>
      </c>
      <c r="AP8" s="190">
        <f>'环工16-1分数统计'!AU8*'环工16-1分数统计'!AU$3/130</f>
        <v>0.68461538461538463</v>
      </c>
      <c r="AQ8" s="190">
        <f>'环工16-1分数统计'!AV8*'环工16-1分数统计'!AV$3/130</f>
        <v>1.4</v>
      </c>
      <c r="AR8" s="190">
        <f>'环工16-1分数统计'!AW8*'环工16-1分数统计'!AW$3/130</f>
        <v>0.66153846153846152</v>
      </c>
      <c r="AS8" s="190">
        <f>'环工16-1分数统计'!AX8*'环工16-1分数统计'!AX$3/130</f>
        <v>2.9230769230769229</v>
      </c>
      <c r="AT8" s="190">
        <f>'环工16-1分数统计'!AY8*'环工16-1分数统计'!AY$3/130</f>
        <v>1.4461538461538461</v>
      </c>
      <c r="AU8" s="190">
        <f>'环工16-1分数统计'!AZ8*'环工16-1分数统计'!AZ$3/130</f>
        <v>1.4923076923076923</v>
      </c>
      <c r="AV8" s="190">
        <f>'环工16-1分数统计'!BA8*'环工16-1分数统计'!BA$3/130</f>
        <v>1.4923076923076923</v>
      </c>
      <c r="AW8" s="190">
        <f>'环工16-1分数统计'!BB8*'环工16-1分数统计'!BB$3/130</f>
        <v>1.0384615384615385</v>
      </c>
      <c r="AX8" s="190">
        <f>'环工16-1分数统计'!BC8*'环工16-1分数统计'!BC$3/130</f>
        <v>2.2846153846153845</v>
      </c>
      <c r="AY8" s="190">
        <f>'环工16-1分数统计'!BD8*'环工16-1分数统计'!BD$3/130</f>
        <v>1.0269230769230768</v>
      </c>
      <c r="AZ8" s="190">
        <f>'环工16-1分数统计'!BE8*'环工16-1分数统计'!BE$3/130</f>
        <v>1.4615384615384615</v>
      </c>
      <c r="BA8" s="190">
        <f>'环工16-1分数统计'!BF8*'环工16-1分数统计'!BF$3/130</f>
        <v>0.7</v>
      </c>
      <c r="BB8" s="190">
        <f>'环工16-1分数统计'!BG8*'环工16-1分数统计'!BG$3/130</f>
        <v>0.36153846153846153</v>
      </c>
      <c r="BC8" s="190">
        <f>'环工16-1分数统计'!BH8*'环工16-1分数统计'!BH$3/130</f>
        <v>1.3076923076923077</v>
      </c>
      <c r="BD8" s="190">
        <f>'环工16-1分数统计'!BI8*'环工16-1分数统计'!BI$3/130</f>
        <v>1.8653846153846154</v>
      </c>
      <c r="BE8" s="190">
        <f>'环工16-1分数统计'!BJ8*'环工16-1分数统计'!BJ$3/130</f>
        <v>2.2384615384615385</v>
      </c>
      <c r="BF8" s="190">
        <f>'环工16-1分数统计'!BK8*'环工16-1分数统计'!BK$3/130</f>
        <v>0.68461538461538463</v>
      </c>
      <c r="BG8" s="190">
        <f t="shared" si="1"/>
        <v>93.403846153846146</v>
      </c>
      <c r="BH8" s="190">
        <f t="shared" si="2"/>
        <v>65.382692307692295</v>
      </c>
      <c r="BI8" s="194">
        <f>'环工16-1两年综测'!BD8</f>
        <v>99.388657246823598</v>
      </c>
      <c r="BJ8" s="190">
        <f>'环工16-1两年综测'!BE8</f>
        <v>117.401859207459</v>
      </c>
      <c r="BK8" s="190">
        <f>'环工16-1两年综测'!BF8</f>
        <v>128.91290460573907</v>
      </c>
      <c r="BL8" s="209">
        <f t="shared" si="3"/>
        <v>345.7034210600217</v>
      </c>
      <c r="BM8" s="190">
        <f>BL8/$BL$8*100</f>
        <v>100</v>
      </c>
      <c r="BN8" s="190">
        <f t="shared" si="4"/>
        <v>20</v>
      </c>
      <c r="BO8" s="190">
        <f t="shared" si="5"/>
        <v>85.382692307692295</v>
      </c>
    </row>
    <row r="9" spans="1:67">
      <c r="A9" s="195" t="s">
        <v>198</v>
      </c>
      <c r="B9" s="202" t="s">
        <v>199</v>
      </c>
      <c r="C9" s="190">
        <f>'环工16-1分数统计'!H9*'环工16-1分数统计'!H$3/130</f>
        <v>0.59230769230769231</v>
      </c>
      <c r="D9" s="190">
        <f>'环工16-1分数统计'!I9*'环工16-1分数统计'!I$3/130</f>
        <v>1.3384615384615384</v>
      </c>
      <c r="E9" s="190">
        <f>'环工16-1分数统计'!J9*'环工16-1分数统计'!J$3/130</f>
        <v>3.1846153846153844</v>
      </c>
      <c r="F9" s="190">
        <f>'环工16-1分数统计'!K9*'环工16-1分数统计'!K$3/130</f>
        <v>2.2846153846153845</v>
      </c>
      <c r="G9" s="190">
        <f>'环工16-1分数统计'!L9*'环工16-1分数统计'!L$3/130</f>
        <v>1.2307692307692308</v>
      </c>
      <c r="H9" s="190">
        <f>'环工16-1分数统计'!M9*'环工16-1分数统计'!M$3/130</f>
        <v>1.1230769230769231</v>
      </c>
      <c r="I9" s="190">
        <f>'环工16-1分数统计'!N9*'环工16-1分数统计'!N$3/130</f>
        <v>2.0307692307692307</v>
      </c>
      <c r="J9" s="190">
        <f>'环工16-1分数统计'!O9*'环工16-1分数统计'!O$3/130</f>
        <v>0.59230769230769231</v>
      </c>
      <c r="K9" s="190">
        <f>'环工16-1分数统计'!P9*'环工16-1分数统计'!P$3/130</f>
        <v>1.3076923076923077</v>
      </c>
      <c r="L9" s="190">
        <f>'环工16-1分数统计'!Q9*'环工16-1分数统计'!Q$3/130</f>
        <v>0.5461538461538461</v>
      </c>
      <c r="M9" s="190">
        <f>'环工16-1分数统计'!R9*'环工16-1分数统计'!R$3/130</f>
        <v>1.3846153846153846</v>
      </c>
      <c r="N9" s="190">
        <f>'环工16-1分数统计'!S9*'环工16-1分数统计'!S$3/130</f>
        <v>2.3076923076923075</v>
      </c>
      <c r="O9" s="190">
        <f>'环工16-1分数统计'!T9*'环工16-1分数统计'!T$3/130</f>
        <v>1.5</v>
      </c>
      <c r="P9" s="190">
        <f>'环工16-1分数统计'!U9*'环工16-1分数统计'!U$3/130</f>
        <v>2.1230769230769231</v>
      </c>
      <c r="Q9" s="190">
        <f>'环工16-1分数统计'!V9*'环工16-1分数统计'!V$3/130</f>
        <v>1.3846153846153846</v>
      </c>
      <c r="R9" s="190">
        <f>'环工16-1分数统计'!W9*'环工16-1分数统计'!W$3/130</f>
        <v>2.5046153846153847</v>
      </c>
      <c r="S9" s="190">
        <f>'环工16-1分数统计'!X9*'环工16-1分数统计'!X$3/130</f>
        <v>0.62307692307692308</v>
      </c>
      <c r="T9" s="190">
        <f>'环工16-1分数统计'!Y9*'环工16-1分数统计'!Y$3/130</f>
        <v>1.4153846153846155</v>
      </c>
      <c r="U9" s="190">
        <f>'环工16-1分数统计'!Z9*'环工16-1分数统计'!Z$3/130</f>
        <v>1.4076923076923078</v>
      </c>
      <c r="V9" s="190">
        <f>'环工16-1分数统计'!AA9*'环工16-1分数统计'!AA$3/130</f>
        <v>1.4076923076923078</v>
      </c>
      <c r="W9" s="190">
        <f>'环工16-1分数统计'!AB9*'环工16-1分数统计'!AB$3/130</f>
        <v>0.98461538461538467</v>
      </c>
      <c r="X9" s="190">
        <f>'环工16-1分数统计'!AC9*'环工16-1分数统计'!AC$3/130</f>
        <v>1.0769230769230769</v>
      </c>
      <c r="Y9" s="190">
        <f>'环工16-1分数统计'!AD9*'环工16-1分数统计'!AD$3/130</f>
        <v>1.1076923076923078</v>
      </c>
      <c r="Z9" s="190">
        <f>'环工16-1分数统计'!AE9*'环工16-1分数统计'!AE$3/130</f>
        <v>1.2353846153846155</v>
      </c>
      <c r="AA9" s="190">
        <f>'环工16-1分数统计'!AF9*'环工16-1分数统计'!AF$3/130</f>
        <v>0.66153846153846152</v>
      </c>
      <c r="AB9" s="190">
        <f>'环工16-1分数统计'!AG9*'环工16-1分数统计'!AG$3/130</f>
        <v>1.4615384615384615</v>
      </c>
      <c r="AC9" s="190">
        <f>'环工16-1分数统计'!AH9*'环工16-1分数统计'!AH$3/130</f>
        <v>1.6384615384615384</v>
      </c>
      <c r="AD9" s="190">
        <f>'环工16-1分数统计'!AI9*'环工16-1分数统计'!AI$3/130</f>
        <v>1.2307692307692308</v>
      </c>
      <c r="AE9" s="190">
        <f>'环工16-1分数统计'!AJ9*'环工16-1分数统计'!AJ$3/130</f>
        <v>0.69230769230769229</v>
      </c>
      <c r="AF9" s="190">
        <f>'环工16-1分数统计'!AK9*'环工16-1分数统计'!AK$3/130</f>
        <v>1.9384615384615385</v>
      </c>
      <c r="AG9" s="190">
        <f>'环工16-1分数统计'!AL9*'环工16-1分数统计'!AL$3/130</f>
        <v>1.1230769230769231</v>
      </c>
      <c r="AH9" s="190">
        <f>'环工16-1分数统计'!AM9*'环工16-1分数统计'!AM$3/130</f>
        <v>0.69230769230769229</v>
      </c>
      <c r="AI9" s="190">
        <f>'环工16-1分数统计'!AN9*'环工16-1分数统计'!AN$3/130</f>
        <v>1.4076923076923078</v>
      </c>
      <c r="AJ9" s="190">
        <f>'环工16-1分数统计'!AO9*'环工16-1分数统计'!AO$3/130</f>
        <v>1.5923076923076922</v>
      </c>
      <c r="AK9" s="190">
        <f>'环工16-1分数统计'!AP9*'环工16-1分数统计'!AP$3/130</f>
        <v>0.99230769230769234</v>
      </c>
      <c r="AL9" s="190">
        <f>'环工16-1分数统计'!AQ9*'环工16-1分数统计'!AQ$3/130</f>
        <v>1.523076923076923</v>
      </c>
      <c r="AM9" s="190">
        <f>'环工16-1分数统计'!AR9*'环工16-1分数统计'!AR$3/130</f>
        <v>1.3076923076923077</v>
      </c>
      <c r="AN9" s="190">
        <f>'环工16-1分数统计'!AS9*'环工16-1分数统计'!AS$3/130</f>
        <v>1.3384615384615384</v>
      </c>
      <c r="AO9" s="190">
        <f>'环工16-1分数统计'!AT9*'环工16-1分数统计'!AT$3/130</f>
        <v>1.1846153846153846</v>
      </c>
      <c r="AP9" s="190">
        <f>'环工16-1分数统计'!AU9*'环工16-1分数统计'!AU$3/130</f>
        <v>0.63846153846153841</v>
      </c>
      <c r="AQ9" s="190">
        <f>'环工16-1分数统计'!AV9*'环工16-1分数统计'!AV$3/130</f>
        <v>1.2615384615384615</v>
      </c>
      <c r="AR9" s="190">
        <f>'环工16-1分数统计'!AW9*'环工16-1分数统计'!AW$3/130</f>
        <v>0.56923076923076921</v>
      </c>
      <c r="AS9" s="190">
        <f>'环工16-1分数统计'!AX9*'环工16-1分数统计'!AX$3/130</f>
        <v>2.1538461538461537</v>
      </c>
      <c r="AT9" s="190">
        <f>'环工16-1分数统计'!AY9*'环工16-1分数统计'!AY$3/130</f>
        <v>1.1384615384615384</v>
      </c>
      <c r="AU9" s="190">
        <f>'环工16-1分数统计'!AZ9*'环工16-1分数统计'!AZ$3/130</f>
        <v>1.2615384615384615</v>
      </c>
      <c r="AV9" s="190">
        <f>'环工16-1分数统计'!BA9*'环工16-1分数统计'!BA$3/130</f>
        <v>1.1538461538461537</v>
      </c>
      <c r="AW9" s="190">
        <f>'环工16-1分数统计'!BB9*'环工16-1分数统计'!BB$3/130</f>
        <v>0.98076923076923073</v>
      </c>
      <c r="AX9" s="190">
        <f>'环工16-1分数统计'!BC9*'环工16-1分数统计'!BC$3/130</f>
        <v>1.9846153846153847</v>
      </c>
      <c r="AY9" s="190">
        <f>'环工16-1分数统计'!BD9*'环工16-1分数统计'!BD$3/130</f>
        <v>0.98076923076923073</v>
      </c>
      <c r="AZ9" s="190">
        <f>'环工16-1分数统计'!BE9*'环工16-1分数统计'!BE$3/130</f>
        <v>1.0769230769230769</v>
      </c>
      <c r="BA9" s="190">
        <f>'环工16-1分数统计'!BF9*'环工16-1分数统计'!BF$3/130</f>
        <v>0.65384615384615385</v>
      </c>
      <c r="BB9" s="190">
        <f>'环工16-1分数统计'!BG9*'环工16-1分数统计'!BG$3/130</f>
        <v>0.34230769230769231</v>
      </c>
      <c r="BC9" s="190">
        <f>'环工16-1分数统计'!BH9*'环工16-1分数统计'!BH$3/130</f>
        <v>1.1230769230769231</v>
      </c>
      <c r="BD9" s="190">
        <f>'环工16-1分数统计'!BI9*'环工16-1分数统计'!BI$3/130</f>
        <v>1.4230769230769231</v>
      </c>
      <c r="BE9" s="190">
        <f>'环工16-1分数统计'!BJ9*'环工16-1分数统计'!BJ$3/130</f>
        <v>1.7538461538461538</v>
      </c>
      <c r="BF9" s="190">
        <f>'环工16-1分数统计'!BK9*'环工16-1分数统计'!BK$3/130</f>
        <v>0.48461538461538461</v>
      </c>
      <c r="BG9" s="190">
        <f t="shared" si="1"/>
        <v>72.4592307692308</v>
      </c>
      <c r="BH9" s="190">
        <f t="shared" si="2"/>
        <v>50.721461538461554</v>
      </c>
      <c r="BI9" s="194">
        <f>'环工16-1两年综测'!BD9</f>
        <v>79.610752956394506</v>
      </c>
      <c r="BJ9" s="190">
        <f>'环工16-1两年综测'!BE9</f>
        <v>80.311129025640994</v>
      </c>
      <c r="BK9" s="190">
        <f>'环工16-1两年综测'!BF9</f>
        <v>83.069091648581292</v>
      </c>
      <c r="BL9" s="209">
        <f t="shared" si="3"/>
        <v>242.99097363061679</v>
      </c>
      <c r="BM9" s="190">
        <f t="shared" ref="BM9:BM28" si="6">BL9/$BL$8*100</f>
        <v>70.288854210797126</v>
      </c>
      <c r="BN9" s="190">
        <f t="shared" si="4"/>
        <v>14.057770842159426</v>
      </c>
      <c r="BO9" s="190">
        <f t="shared" si="5"/>
        <v>64.779232380620982</v>
      </c>
    </row>
    <row r="10" spans="1:67">
      <c r="A10" s="195" t="s">
        <v>156</v>
      </c>
      <c r="B10" s="202" t="s">
        <v>157</v>
      </c>
      <c r="C10" s="190">
        <f>'环工16-1分数统计'!H10*'环工16-1分数统计'!H$3/130</f>
        <v>0.63076923076923075</v>
      </c>
      <c r="D10" s="190">
        <f>'环工16-1分数统计'!I10*'环工16-1分数统计'!I$3/130</f>
        <v>1.3846153846153846</v>
      </c>
      <c r="E10" s="190">
        <f>'环工16-1分数统计'!J10*'环工16-1分数统计'!J$3/130</f>
        <v>4.0153846153846153</v>
      </c>
      <c r="F10" s="190">
        <f>'环工16-1分数统计'!K10*'环工16-1分数统计'!K$3/130</f>
        <v>3.15</v>
      </c>
      <c r="G10" s="190">
        <f>'环工16-1分数统计'!L10*'环工16-1分数统计'!L$3/130</f>
        <v>1.2923076923076924</v>
      </c>
      <c r="H10" s="190">
        <f>'环工16-1分数统计'!M10*'环工16-1分数统计'!M$3/130</f>
        <v>1.1076923076923078</v>
      </c>
      <c r="I10" s="190">
        <f>'环工16-1分数统计'!N10*'环工16-1分数统计'!N$3/130</f>
        <v>3.184615384615384</v>
      </c>
      <c r="J10" s="190">
        <f>'环工16-1分数统计'!O10*'环工16-1分数统计'!O$3/130</f>
        <v>0.59230769230769231</v>
      </c>
      <c r="K10" s="190">
        <f>'环工16-1分数统计'!P10*'环工16-1分数统计'!P$3/130</f>
        <v>1.7307692307692308</v>
      </c>
      <c r="L10" s="190">
        <f>'环工16-1分数统计'!Q10*'环工16-1分数统计'!Q$3/130</f>
        <v>0.56153846153846154</v>
      </c>
      <c r="M10" s="190">
        <f>'环工16-1分数统计'!R10*'环工16-1分数统计'!R$3/130</f>
        <v>1.9846153846153847</v>
      </c>
      <c r="N10" s="190">
        <f>'环工16-1分数统计'!S10*'环工16-1分数统计'!S$3/130</f>
        <v>3.3461538461538463</v>
      </c>
      <c r="O10" s="190">
        <f>'环工16-1分数统计'!T10*'环工16-1分数统计'!T$3/130</f>
        <v>1.6730769230769231</v>
      </c>
      <c r="P10" s="190">
        <f>'环工16-1分数统计'!U10*'环工16-1分数统计'!U$3/130</f>
        <v>2.7692307692307692</v>
      </c>
      <c r="Q10" s="190">
        <f>'环工16-1分数统计'!V10*'环工16-1分数统计'!V$3/130</f>
        <v>2.0307692307692307</v>
      </c>
      <c r="R10" s="190">
        <f>'环工16-1分数统计'!W10*'环工16-1分数统计'!W$3/130</f>
        <v>3.0076923076923072</v>
      </c>
      <c r="S10" s="190">
        <f>'环工16-1分数统计'!X10*'环工16-1分数统计'!X$3/130</f>
        <v>0.66153846153846152</v>
      </c>
      <c r="T10" s="190">
        <f>'环工16-1分数统计'!Y10*'环工16-1分数统计'!Y$3/130</f>
        <v>1.3538461538461539</v>
      </c>
      <c r="U10" s="190">
        <f>'环工16-1分数统计'!Z10*'环工16-1分数统计'!Z$3/130</f>
        <v>1.3846153846153846</v>
      </c>
      <c r="V10" s="190">
        <f>'环工16-1分数统计'!AA10*'环工16-1分数统计'!AA$3/130</f>
        <v>1.9846153846153847</v>
      </c>
      <c r="W10" s="190">
        <f>'环工16-1分数统计'!AB10*'环工16-1分数统计'!AB$3/130</f>
        <v>1.0923076923076922</v>
      </c>
      <c r="X10" s="190">
        <f>'环工16-1分数统计'!AC10*'环工16-1分数统计'!AC$3/130</f>
        <v>1.2</v>
      </c>
      <c r="Y10" s="190">
        <f>'环工16-1分数统计'!AD10*'环工16-1分数统计'!AD$3/130</f>
        <v>1.3076923076923077</v>
      </c>
      <c r="Z10" s="190">
        <f>'环工16-1分数统计'!AE10*'环工16-1分数统计'!AE$3/130</f>
        <v>1.5392307692307692</v>
      </c>
      <c r="AA10" s="190">
        <f>'环工16-1分数统计'!AF10*'环工16-1分数统计'!AF$3/130</f>
        <v>0.68461538461538463</v>
      </c>
      <c r="AB10" s="190">
        <f>'环工16-1分数统计'!AG10*'环工16-1分数统计'!AG$3/130</f>
        <v>1.5384615384615385</v>
      </c>
      <c r="AC10" s="190">
        <f>'环工16-1分数统计'!AH10*'环工16-1分数统计'!AH$3/130</f>
        <v>1.6846153846153846</v>
      </c>
      <c r="AD10" s="190">
        <f>'环工16-1分数统计'!AI10*'环工16-1分数统计'!AI$3/130</f>
        <v>1.2923076923076924</v>
      </c>
      <c r="AE10" s="190">
        <f>'环工16-1分数统计'!AJ10*'环工16-1分数统计'!AJ$3/130</f>
        <v>0.69230769230769229</v>
      </c>
      <c r="AF10" s="190">
        <f>'环工16-1分数统计'!AK10*'环工16-1分数统计'!AK$3/130</f>
        <v>2.1538461538461537</v>
      </c>
      <c r="AG10" s="190">
        <f>'环工16-1分数统计'!AL10*'环工16-1分数统计'!AL$3/130</f>
        <v>1.1384615384615384</v>
      </c>
      <c r="AH10" s="190">
        <f>'环工16-1分数统计'!AM10*'环工16-1分数统计'!AM$3/130</f>
        <v>0.88846153846153841</v>
      </c>
      <c r="AI10" s="190">
        <f>'环工16-1分数统计'!AN10*'环工16-1分数统计'!AN$3/130</f>
        <v>1.523076923076923</v>
      </c>
      <c r="AJ10" s="190">
        <f>'环工16-1分数统计'!AO10*'环工16-1分数统计'!AO$3/130</f>
        <v>1.823076923076923</v>
      </c>
      <c r="AK10" s="190">
        <f>'环工16-1分数统计'!AP10*'环工16-1分数统计'!AP$3/130</f>
        <v>0.95769230769230773</v>
      </c>
      <c r="AL10" s="190">
        <f>'环工16-1分数统计'!AQ10*'环工16-1分数统计'!AQ$3/130</f>
        <v>1.9615384615384615</v>
      </c>
      <c r="AM10" s="190">
        <f>'环工16-1分数统计'!AR10*'环工16-1分数统计'!AR$3/130</f>
        <v>1.3538461538461539</v>
      </c>
      <c r="AN10" s="190">
        <f>'环工16-1分数统计'!AS10*'环工16-1分数统计'!AS$3/130</f>
        <v>1.3692307692307693</v>
      </c>
      <c r="AO10" s="190">
        <f>'环工16-1分数统计'!AT10*'环工16-1分数统计'!AT$3/130</f>
        <v>1.3092307692307692</v>
      </c>
      <c r="AP10" s="190">
        <f>'环工16-1分数统计'!AU10*'环工16-1分数统计'!AU$3/130</f>
        <v>0.69230769230769229</v>
      </c>
      <c r="AQ10" s="190">
        <f>'环工16-1分数统计'!AV10*'环工16-1分数统计'!AV$3/130</f>
        <v>1.3846153846153846</v>
      </c>
      <c r="AR10" s="190">
        <f>'环工16-1分数统计'!AW10*'环工16-1分数统计'!AW$3/130</f>
        <v>0.58461538461538465</v>
      </c>
      <c r="AS10" s="190">
        <f>'环工16-1分数统计'!AX10*'环工16-1分数统计'!AX$3/130</f>
        <v>2.4307692307692306</v>
      </c>
      <c r="AT10" s="190">
        <f>'环工16-1分数统计'!AY10*'环工16-1分数统计'!AY$3/130</f>
        <v>1.2615384615384615</v>
      </c>
      <c r="AU10" s="190">
        <f>'环工16-1分数统计'!AZ10*'环工16-1分数统计'!AZ$3/130</f>
        <v>1.2461538461538462</v>
      </c>
      <c r="AV10" s="190">
        <f>'环工16-1分数统计'!BA10*'环工16-1分数统计'!BA$3/130</f>
        <v>1.5076923076923077</v>
      </c>
      <c r="AW10" s="190">
        <f>'环工16-1分数统计'!BB10*'环工16-1分数统计'!BB$3/130</f>
        <v>1.0038461538461538</v>
      </c>
      <c r="AX10" s="190">
        <f>'环工16-1分数统计'!BC10*'环工16-1分数统计'!BC$3/130</f>
        <v>1.9153846153846155</v>
      </c>
      <c r="AY10" s="190">
        <f>'环工16-1分数统计'!BD10*'环工16-1分数统计'!BD$3/130</f>
        <v>0.87692307692307692</v>
      </c>
      <c r="AZ10" s="190">
        <f>'环工16-1分数统计'!BE10*'环工16-1分数统计'!BE$3/130</f>
        <v>1.1692307692307693</v>
      </c>
      <c r="BA10" s="190">
        <f>'环工16-1分数统计'!BF10*'环工16-1分数统计'!BF$3/130</f>
        <v>0.66923076923076918</v>
      </c>
      <c r="BB10" s="190">
        <f>'环工16-1分数统计'!BG10*'环工16-1分数统计'!BG$3/130</f>
        <v>0.33461538461538459</v>
      </c>
      <c r="BC10" s="190">
        <f>'环工16-1分数统计'!BH10*'环工16-1分数统计'!BH$3/130</f>
        <v>1.2461538461538462</v>
      </c>
      <c r="BD10" s="190">
        <f>'环工16-1分数统计'!BI10*'环工16-1分数统计'!BI$3/130</f>
        <v>1.6153846153846154</v>
      </c>
      <c r="BE10" s="190">
        <f>'环工16-1分数统计'!BJ10*'环工16-1分数统计'!BJ$3/130</f>
        <v>1.5461538461538462</v>
      </c>
      <c r="BF10" s="190">
        <f>'环工16-1分数统计'!BK10*'环工16-1分数统计'!BK$3/130</f>
        <v>0.59230769230769231</v>
      </c>
      <c r="BG10" s="190">
        <f t="shared" si="1"/>
        <v>83.433076923076939</v>
      </c>
      <c r="BH10" s="190">
        <f t="shared" si="2"/>
        <v>58.403153846153856</v>
      </c>
      <c r="BI10" s="194">
        <f>'环工16-1两年综测'!BD10</f>
        <v>92.151059887087598</v>
      </c>
      <c r="BJ10" s="190">
        <f>'环工16-1两年综测'!BE10</f>
        <v>90.774735975135897</v>
      </c>
      <c r="BK10" s="190">
        <f>'环工16-1两年综测'!BF10</f>
        <v>106.23491087533158</v>
      </c>
      <c r="BL10" s="209">
        <f t="shared" si="3"/>
        <v>289.16070673755507</v>
      </c>
      <c r="BM10" s="190">
        <f t="shared" si="6"/>
        <v>83.644155400866111</v>
      </c>
      <c r="BN10" s="190">
        <f t="shared" si="4"/>
        <v>16.728831080173222</v>
      </c>
      <c r="BO10" s="190">
        <f t="shared" si="5"/>
        <v>75.131984926327078</v>
      </c>
    </row>
    <row r="11" spans="1:67">
      <c r="A11" s="195" t="s">
        <v>145</v>
      </c>
      <c r="B11" s="203" t="s">
        <v>146</v>
      </c>
      <c r="C11" s="190">
        <f>'环工16-1分数统计'!H11*'环工16-1分数统计'!H$3/130</f>
        <v>0.64615384615384619</v>
      </c>
      <c r="D11" s="190">
        <f>'环工16-1分数统计'!I11*'环工16-1分数统计'!I$3/130</f>
        <v>1.4615384615384615</v>
      </c>
      <c r="E11" s="190">
        <f>'环工16-1分数统计'!J11*'环工16-1分数统计'!J$3/130</f>
        <v>3.7846153846153845</v>
      </c>
      <c r="F11" s="190">
        <f>'环工16-1分数统计'!K11*'环工16-1分数统计'!K$3/130</f>
        <v>2.7</v>
      </c>
      <c r="G11" s="190">
        <f>'环工16-1分数统计'!L11*'环工16-1分数统计'!L$3/130</f>
        <v>1.2615384615384615</v>
      </c>
      <c r="H11" s="190">
        <f>'环工16-1分数统计'!M11*'环工16-1分数统计'!M$3/130</f>
        <v>1.3538461538461539</v>
      </c>
      <c r="I11" s="190">
        <f>'环工16-1分数统计'!N11*'环工16-1分数统计'!N$3/130</f>
        <v>2.8430769230769233</v>
      </c>
      <c r="J11" s="190">
        <f>'环工16-1分数统计'!O11*'环工16-1分数统计'!O$3/130</f>
        <v>0.68461538461538463</v>
      </c>
      <c r="K11" s="190">
        <f>'环工16-1分数统计'!P11*'环工16-1分数统计'!P$3/130</f>
        <v>1.75</v>
      </c>
      <c r="L11" s="190">
        <f>'环工16-1分数统计'!Q11*'环工16-1分数统计'!Q$3/130</f>
        <v>0.63076923076923075</v>
      </c>
      <c r="M11" s="190">
        <f>'环工16-1分数统计'!R11*'环工16-1分数统计'!R$3/130</f>
        <v>1.6384615384615384</v>
      </c>
      <c r="N11" s="190">
        <f>'环工16-1分数统计'!S11*'环工16-1分数统计'!S$3/130</f>
        <v>3.4230769230769229</v>
      </c>
      <c r="O11" s="190">
        <f>'环工16-1分数统计'!T11*'环工16-1分数统计'!T$3/130</f>
        <v>1.75</v>
      </c>
      <c r="P11" s="190">
        <f>'环工16-1分数统计'!U11*'环工16-1分数统计'!U$3/130</f>
        <v>2.523076923076923</v>
      </c>
      <c r="Q11" s="190">
        <f>'环工16-1分数统计'!V11*'环工16-1分数统计'!V$3/130</f>
        <v>2.0076923076923077</v>
      </c>
      <c r="R11" s="190">
        <f>'环工16-1分数统计'!W11*'环工16-1分数统计'!W$3/130</f>
        <v>3.0461538461538464</v>
      </c>
      <c r="S11" s="190">
        <f>'环工16-1分数统计'!X11*'环工16-1分数统计'!X$3/130</f>
        <v>0.7384615384615385</v>
      </c>
      <c r="T11" s="190">
        <f>'环工16-1分数统计'!Y11*'环工16-1分数统计'!Y$3/130</f>
        <v>1.4461538461538461</v>
      </c>
      <c r="U11" s="190">
        <f>'环工16-1分数统计'!Z11*'环工16-1分数统计'!Z$3/130</f>
        <v>1.476923076923077</v>
      </c>
      <c r="V11" s="190">
        <f>'环工16-1分数统计'!AA11*'环工16-1分数统计'!AA$3/130</f>
        <v>1.7769230769230768</v>
      </c>
      <c r="W11" s="190">
        <f>'环工16-1分数统计'!AB11*'环工16-1分数统计'!AB$3/130</f>
        <v>1.2</v>
      </c>
      <c r="X11" s="190">
        <f>'环工16-1分数统计'!AC11*'环工16-1分数统计'!AC$3/130</f>
        <v>1.4</v>
      </c>
      <c r="Y11" s="190">
        <f>'环工16-1分数统计'!AD11*'环工16-1分数统计'!AD$3/130</f>
        <v>1.323076923076923</v>
      </c>
      <c r="Z11" s="190">
        <f>'环工16-1分数统计'!AE11*'环工16-1分数统计'!AE$3/130</f>
        <v>1.4723076923076923</v>
      </c>
      <c r="AA11" s="190">
        <f>'环工16-1分数统计'!AF11*'环工16-1分数统计'!AF$3/130</f>
        <v>0.70769230769230773</v>
      </c>
      <c r="AB11" s="190">
        <f>'环工16-1分数统计'!AG11*'环工16-1分数统计'!AG$3/130</f>
        <v>1.5384615384615385</v>
      </c>
      <c r="AC11" s="190">
        <f>'环工16-1分数统计'!AH11*'环工16-1分数统计'!AH$3/130</f>
        <v>1.7538461538461538</v>
      </c>
      <c r="AD11" s="190">
        <f>'环工16-1分数统计'!AI11*'环工16-1分数统计'!AI$3/130</f>
        <v>1.3384615384615384</v>
      </c>
      <c r="AE11" s="190">
        <f>'环工16-1分数统计'!AJ11*'环工16-1分数统计'!AJ$3/130</f>
        <v>0.7153846153846154</v>
      </c>
      <c r="AF11" s="190">
        <f>'环工16-1分数统计'!AK11*'环工16-1分数统计'!AK$3/130</f>
        <v>2.1538461538461537</v>
      </c>
      <c r="AG11" s="190">
        <f>'环工16-1分数统计'!AL11*'环工16-1分数统计'!AL$3/130</f>
        <v>1.3384615384615384</v>
      </c>
      <c r="AH11" s="190">
        <f>'环工16-1分数统计'!AM11*'环工16-1分数统计'!AM$3/130</f>
        <v>0.80769230769230771</v>
      </c>
      <c r="AI11" s="190">
        <f>'环工16-1分数统计'!AN11*'环工16-1分数统计'!AN$3/130</f>
        <v>1.8692307692307693</v>
      </c>
      <c r="AJ11" s="190">
        <f>'环工16-1分数统计'!AO11*'环工16-1分数统计'!AO$3/130</f>
        <v>1.476923076923077</v>
      </c>
      <c r="AK11" s="190">
        <f>'环工16-1分数统计'!AP11*'环工16-1分数统计'!AP$3/130</f>
        <v>1.0153846153846153</v>
      </c>
      <c r="AL11" s="190">
        <f>'环工16-1分数统计'!AQ11*'环工16-1分数统计'!AQ$3/130</f>
        <v>2.1461538461538461</v>
      </c>
      <c r="AM11" s="190">
        <f>'环工16-1分数统计'!AR11*'环工16-1分数统计'!AR$3/130</f>
        <v>1.3846153846153846</v>
      </c>
      <c r="AN11" s="190">
        <f>'环工16-1分数统计'!AS11*'环工16-1分数统计'!AS$3/130</f>
        <v>1.3846153846153846</v>
      </c>
      <c r="AO11" s="190">
        <f>'环工16-1分数统计'!AT11*'环工16-1分数统计'!AT$3/130</f>
        <v>1.3876923076923078</v>
      </c>
      <c r="AP11" s="190">
        <f>'环工16-1分数统计'!AU11*'环工16-1分数统计'!AU$3/130</f>
        <v>0.7</v>
      </c>
      <c r="AQ11" s="190">
        <f>'环工16-1分数统计'!AV11*'环工16-1分数统计'!AV$3/130</f>
        <v>1.5076923076923077</v>
      </c>
      <c r="AR11" s="190">
        <f>'环工16-1分数统计'!AW11*'环工16-1分数统计'!AW$3/130</f>
        <v>0.65384615384615385</v>
      </c>
      <c r="AS11" s="190">
        <f>'环工16-1分数统计'!AX11*'环工16-1分数统计'!AX$3/130</f>
        <v>2.6153846153846154</v>
      </c>
      <c r="AT11" s="190">
        <f>'环工16-1分数统计'!AY11*'环工16-1分数统计'!AY$3/130</f>
        <v>1.4</v>
      </c>
      <c r="AU11" s="190">
        <f>'环工16-1分数统计'!AZ11*'环工16-1分数统计'!AZ$3/130</f>
        <v>1.4615384615384615</v>
      </c>
      <c r="AV11" s="190">
        <f>'环工16-1分数统计'!BA11*'环工16-1分数统计'!BA$3/130</f>
        <v>1.523076923076923</v>
      </c>
      <c r="AW11" s="190">
        <f>'环工16-1分数统计'!BB11*'环工16-1分数统计'!BB$3/130</f>
        <v>1.0153846153846153</v>
      </c>
      <c r="AX11" s="190">
        <f>'环工16-1分数统计'!BC11*'环工16-1分数统计'!BC$3/130</f>
        <v>2.1</v>
      </c>
      <c r="AY11" s="190">
        <f>'环工16-1分数统计'!BD11*'环工16-1分数统计'!BD$3/130</f>
        <v>1.0153846153846153</v>
      </c>
      <c r="AZ11" s="190">
        <f>'环工16-1分数统计'!BE11*'环工16-1分数统计'!BE$3/130</f>
        <v>1.323076923076923</v>
      </c>
      <c r="BA11" s="190">
        <f>'环工16-1分数统计'!BF11*'环工16-1分数统计'!BF$3/130</f>
        <v>0.72307692307692306</v>
      </c>
      <c r="BB11" s="190">
        <f>'环工16-1分数统计'!BG11*'环工16-1分数统计'!BG$3/130</f>
        <v>0.34615384615384615</v>
      </c>
      <c r="BC11" s="190">
        <f>'环工16-1分数统计'!BH11*'环工16-1分数统计'!BH$3/130</f>
        <v>1.3846153846153846</v>
      </c>
      <c r="BD11" s="190">
        <f>'环工16-1分数统计'!BI11*'环工16-1分数统计'!BI$3/130</f>
        <v>1.7692307692307692</v>
      </c>
      <c r="BE11" s="190">
        <f>'环工16-1分数统计'!BJ11*'环工16-1分数统计'!BJ$3/130</f>
        <v>2.0538461538461537</v>
      </c>
      <c r="BF11" s="190">
        <f>'环工16-1分数统计'!BK11*'环工16-1分数统计'!BK$3/130</f>
        <v>0.65384615384615385</v>
      </c>
      <c r="BG11" s="190">
        <f t="shared" si="1"/>
        <v>85.603076923076955</v>
      </c>
      <c r="BH11" s="190">
        <f t="shared" si="2"/>
        <v>59.922153846153861</v>
      </c>
      <c r="BI11" s="194">
        <f>'环工16-1两年综测'!BD11</f>
        <v>92.943865134612395</v>
      </c>
      <c r="BJ11" s="190">
        <f>'环工16-1两年综测'!BE11</f>
        <v>97.876659207459099</v>
      </c>
      <c r="BK11" s="190">
        <f>'环工16-1两年综测'!BF11</f>
        <v>119.40926719717065</v>
      </c>
      <c r="BL11" s="209">
        <f t="shared" si="3"/>
        <v>310.22979153924217</v>
      </c>
      <c r="BM11" s="190">
        <f t="shared" si="6"/>
        <v>89.738710304917547</v>
      </c>
      <c r="BN11" s="190">
        <f t="shared" si="4"/>
        <v>17.947742060983511</v>
      </c>
      <c r="BO11" s="190">
        <f t="shared" si="5"/>
        <v>77.869895907137376</v>
      </c>
    </row>
    <row r="12" spans="1:67">
      <c r="A12" s="195" t="s">
        <v>153</v>
      </c>
      <c r="B12" s="203" t="s">
        <v>154</v>
      </c>
      <c r="C12" s="190">
        <f>'环工16-1分数统计'!H12*'环工16-1分数统计'!H$3/130</f>
        <v>0.67692307692307696</v>
      </c>
      <c r="D12" s="190">
        <f>'环工16-1分数统计'!I12*'环工16-1分数统计'!I$3/130</f>
        <v>1.4461538461538461</v>
      </c>
      <c r="E12" s="190">
        <f>'环工16-1分数统计'!J12*'环工16-1分数统计'!J$3/130</f>
        <v>3.8769230769230769</v>
      </c>
      <c r="F12" s="190">
        <f>'环工16-1分数统计'!K12*'环工16-1分数统计'!K$3/130</f>
        <v>2.7692307692307692</v>
      </c>
      <c r="G12" s="190">
        <f>'环工16-1分数统计'!L12*'环工16-1分数统计'!L$3/130</f>
        <v>1.323076923076923</v>
      </c>
      <c r="H12" s="190">
        <f>'环工16-1分数统计'!M12*'环工16-1分数统计'!M$3/130</f>
        <v>1.3384615384615384</v>
      </c>
      <c r="I12" s="190">
        <f>'环工16-1分数统计'!N12*'环工16-1分数统计'!N$3/130</f>
        <v>2.7076923076923078</v>
      </c>
      <c r="J12" s="190">
        <f>'环工16-1分数统计'!O12*'环工16-1分数统计'!O$3/130</f>
        <v>0.61538461538461542</v>
      </c>
      <c r="K12" s="190">
        <f>'环工16-1分数统计'!P12*'环工16-1分数统计'!P$3/130</f>
        <v>1.6153846153846154</v>
      </c>
      <c r="L12" s="190">
        <f>'环工16-1分数统计'!Q12*'环工16-1分数统计'!Q$3/130</f>
        <v>0.6</v>
      </c>
      <c r="M12" s="190">
        <f>'环工16-1分数统计'!R12*'环工16-1分数统计'!R$3/130</f>
        <v>1.7307692307692308</v>
      </c>
      <c r="N12" s="190">
        <f>'环工16-1分数统计'!S12*'环工16-1分数统计'!S$3/130</f>
        <v>3.1538461538461537</v>
      </c>
      <c r="O12" s="190">
        <f>'环工16-1分数统计'!T12*'环工16-1分数统计'!T$3/130</f>
        <v>1.6923076923076923</v>
      </c>
      <c r="P12" s="190">
        <f>'环工16-1分数统计'!U12*'环工16-1分数统计'!U$3/130</f>
        <v>2.4923076923076923</v>
      </c>
      <c r="Q12" s="190">
        <f>'环工16-1分数统计'!V12*'环工16-1分数统计'!V$3/130</f>
        <v>1.7538461538461538</v>
      </c>
      <c r="R12" s="190">
        <f>'环工16-1分数统计'!W12*'环工16-1分数统计'!W$3/130</f>
        <v>3.08</v>
      </c>
      <c r="S12" s="190">
        <f>'环工16-1分数统计'!X12*'环工16-1分数统计'!X$3/130</f>
        <v>0.67692307692307696</v>
      </c>
      <c r="T12" s="190">
        <f>'环工16-1分数统计'!Y12*'环工16-1分数统计'!Y$3/130</f>
        <v>1.3846153846153846</v>
      </c>
      <c r="U12" s="190">
        <f>'环工16-1分数统计'!Z12*'环工16-1分数统计'!Z$3/130</f>
        <v>1.476923076923077</v>
      </c>
      <c r="V12" s="190">
        <f>'环工16-1分数统计'!AA12*'环工16-1分数统计'!AA$3/130</f>
        <v>1.9615384615384615</v>
      </c>
      <c r="W12" s="190">
        <f>'环工16-1分数统计'!AB12*'环工16-1分数统计'!AB$3/130</f>
        <v>1.1692307692307693</v>
      </c>
      <c r="X12" s="190">
        <f>'环工16-1分数统计'!AC12*'环工16-1分数统计'!AC$3/130</f>
        <v>1.323076923076923</v>
      </c>
      <c r="Y12" s="190">
        <f>'环工16-1分数统计'!AD12*'环工16-1分数统计'!AD$3/130</f>
        <v>1.3384615384615384</v>
      </c>
      <c r="Z12" s="190">
        <f>'环工16-1分数统计'!AE12*'环工16-1分数统计'!AE$3/130</f>
        <v>1.4723076923076923</v>
      </c>
      <c r="AA12" s="190">
        <f>'环工16-1分数统计'!AF12*'环工16-1分数统计'!AF$3/130</f>
        <v>0.68461538461538463</v>
      </c>
      <c r="AB12" s="190">
        <f>'环工16-1分数统计'!AG12*'环工16-1分数统计'!AG$3/130</f>
        <v>1.4423076923076923</v>
      </c>
      <c r="AC12" s="190">
        <f>'环工16-1分数统计'!AH12*'环工16-1分数统计'!AH$3/130</f>
        <v>1.8923076923076922</v>
      </c>
      <c r="AD12" s="190">
        <f>'环工16-1分数统计'!AI12*'环工16-1分数统计'!AI$3/130</f>
        <v>1.3692307692307693</v>
      </c>
      <c r="AE12" s="190">
        <f>'环工16-1分数统计'!AJ12*'环工16-1分数统计'!AJ$3/130</f>
        <v>0.70769230769230773</v>
      </c>
      <c r="AF12" s="190">
        <f>'环工16-1分数统计'!AK12*'环工16-1分数统计'!AK$3/130</f>
        <v>2.3076923076923075</v>
      </c>
      <c r="AG12" s="190">
        <f>'环工16-1分数统计'!AL12*'环工16-1分数统计'!AL$3/130</f>
        <v>1.3692307692307693</v>
      </c>
      <c r="AH12" s="190">
        <f>'环工16-1分数统计'!AM12*'环工16-1分数统计'!AM$3/130</f>
        <v>0.98076923076923073</v>
      </c>
      <c r="AI12" s="190">
        <f>'环工16-1分数统计'!AN12*'环工16-1分数统计'!AN$3/130</f>
        <v>2.1</v>
      </c>
      <c r="AJ12" s="190">
        <f>'环工16-1分数统计'!AO12*'环工16-1分数统计'!AO$3/130</f>
        <v>1.9615384615384615</v>
      </c>
      <c r="AK12" s="190">
        <f>'环工16-1分数统计'!AP12*'环工16-1分数统计'!AP$3/130</f>
        <v>1.0384615384615385</v>
      </c>
      <c r="AL12" s="190">
        <f>'环工16-1分数统计'!AQ12*'环工16-1分数统计'!AQ$3/130</f>
        <v>2.1461538461538461</v>
      </c>
      <c r="AM12" s="190">
        <f>'环工16-1分数统计'!AR12*'环工16-1分数统计'!AR$3/130</f>
        <v>1.3538461538461539</v>
      </c>
      <c r="AN12" s="190">
        <f>'环工16-1分数统计'!AS12*'环工16-1分数统计'!AS$3/130</f>
        <v>1.4307692307692308</v>
      </c>
      <c r="AO12" s="190">
        <f>'环工16-1分数统计'!AT12*'环工16-1分数统计'!AT$3/130</f>
        <v>1.5061538461538462</v>
      </c>
      <c r="AP12" s="190">
        <f>'环工16-1分数统计'!AU12*'环工16-1分数统计'!AU$3/130</f>
        <v>0.63076923076923075</v>
      </c>
      <c r="AQ12" s="190">
        <f>'环工16-1分数统计'!AV12*'环工16-1分数统计'!AV$3/130</f>
        <v>1.3692307692307693</v>
      </c>
      <c r="AR12" s="190">
        <f>'环工16-1分数统计'!AW12*'环工16-1分数统计'!AW$3/130</f>
        <v>0.62307692307692308</v>
      </c>
      <c r="AS12" s="190">
        <f>'环工16-1分数统计'!AX12*'环工16-1分数统计'!AX$3/130</f>
        <v>2.1538461538461537</v>
      </c>
      <c r="AT12" s="190">
        <f>'环工16-1分数统计'!AY12*'环工16-1分数统计'!AY$3/130</f>
        <v>1.3538461538461539</v>
      </c>
      <c r="AU12" s="190">
        <f>'环工16-1分数统计'!AZ12*'环工16-1分数统计'!AZ$3/130</f>
        <v>1.3076923076923077</v>
      </c>
      <c r="AV12" s="190">
        <f>'环工16-1分数统计'!BA12*'环工16-1分数统计'!BA$3/130</f>
        <v>1.3384615384615384</v>
      </c>
      <c r="AW12" s="190">
        <f>'环工16-1分数统计'!BB12*'环工16-1分数统计'!BB$3/130</f>
        <v>1.0384615384615385</v>
      </c>
      <c r="AX12" s="190">
        <f>'环工16-1分数统计'!BC12*'环工16-1分数统计'!BC$3/130</f>
        <v>1.9615384615384615</v>
      </c>
      <c r="AY12" s="190">
        <f>'环工16-1分数统计'!BD12*'环工16-1分数统计'!BD$3/130</f>
        <v>1.05</v>
      </c>
      <c r="AZ12" s="190">
        <f>'环工16-1分数统计'!BE12*'环工16-1分数统计'!BE$3/130</f>
        <v>1.2615384615384615</v>
      </c>
      <c r="BA12" s="190">
        <f>'环工16-1分数统计'!BF12*'环工16-1分数统计'!BF$3/130</f>
        <v>0.69230769230769229</v>
      </c>
      <c r="BB12" s="190">
        <f>'环工16-1分数统计'!BG12*'环工16-1分数统计'!BG$3/130</f>
        <v>0.35</v>
      </c>
      <c r="BC12" s="190">
        <f>'环工16-1分数统计'!BH12*'环工16-1分数统计'!BH$3/130</f>
        <v>1.4307692307692308</v>
      </c>
      <c r="BD12" s="190">
        <f>'环工16-1分数统计'!BI12*'环工16-1分数统计'!BI$3/130</f>
        <v>1.6346153846153846</v>
      </c>
      <c r="BE12" s="190">
        <f>'环工16-1分数统计'!BJ12*'环工16-1分数统计'!BJ$3/130</f>
        <v>2.1</v>
      </c>
      <c r="BF12" s="190">
        <f>'环工16-1分数统计'!BK12*'环工16-1分数统计'!BK$3/130</f>
        <v>0.69230769230769229</v>
      </c>
      <c r="BG12" s="190">
        <f t="shared" si="1"/>
        <v>84.95461538461538</v>
      </c>
      <c r="BH12" s="190">
        <f t="shared" si="2"/>
        <v>59.468230769230765</v>
      </c>
      <c r="BI12" s="194">
        <f>'环工16-1两年综测'!BD12</f>
        <v>92.926584639562904</v>
      </c>
      <c r="BJ12" s="190">
        <f>'环工16-1两年综测'!BE12</f>
        <v>91.325487490287401</v>
      </c>
      <c r="BK12" s="190">
        <f>'环工16-1两年综测'!BF12</f>
        <v>98.33694535809019</v>
      </c>
      <c r="BL12" s="209">
        <f t="shared" si="3"/>
        <v>282.58901748794051</v>
      </c>
      <c r="BM12" s="190">
        <f t="shared" si="6"/>
        <v>81.74319381088128</v>
      </c>
      <c r="BN12" s="190">
        <f t="shared" si="4"/>
        <v>16.348638762176257</v>
      </c>
      <c r="BO12" s="190">
        <f t="shared" si="5"/>
        <v>75.816869531407022</v>
      </c>
    </row>
    <row r="13" spans="1:67">
      <c r="A13" s="195" t="s">
        <v>158</v>
      </c>
      <c r="B13" s="203" t="s">
        <v>159</v>
      </c>
      <c r="C13" s="190">
        <f>'环工16-1分数统计'!H13*'环工16-1分数统计'!H$3/130</f>
        <v>0.63846153846153841</v>
      </c>
      <c r="D13" s="190">
        <f>'环工16-1分数统计'!I13*'环工16-1分数统计'!I$3/130</f>
        <v>1.4307692307692308</v>
      </c>
      <c r="E13" s="190">
        <f>'环工16-1分数统计'!J13*'环工16-1分数统计'!J$3/130</f>
        <v>3.046153846153846</v>
      </c>
      <c r="F13" s="190">
        <f>'环工16-1分数统计'!K13*'环工16-1分数统计'!K$3/130</f>
        <v>2.7692307692307692</v>
      </c>
      <c r="G13" s="190">
        <f>'环工16-1分数统计'!L13*'环工16-1分数统计'!L$3/130</f>
        <v>1.2615384615384615</v>
      </c>
      <c r="H13" s="190">
        <f>'环工16-1分数统计'!M13*'环工16-1分数统计'!M$3/130</f>
        <v>1.2615384615384615</v>
      </c>
      <c r="I13" s="190">
        <f>'环工16-1分数统计'!N13*'环工16-1分数统计'!N$3/130</f>
        <v>3.0461538461538464</v>
      </c>
      <c r="J13" s="190">
        <f>'环工16-1分数统计'!O13*'环工16-1分数统计'!O$3/130</f>
        <v>0.68461538461538463</v>
      </c>
      <c r="K13" s="190">
        <f>'环工16-1分数统计'!P13*'环工16-1分数统计'!P$3/130</f>
        <v>1.5</v>
      </c>
      <c r="L13" s="190">
        <f>'环工16-1分数统计'!Q13*'环工16-1分数统计'!Q$3/130</f>
        <v>0.62307692307692308</v>
      </c>
      <c r="M13" s="190">
        <f>'环工16-1分数统计'!R13*'环工16-1分数统计'!R$3/130</f>
        <v>1.8</v>
      </c>
      <c r="N13" s="190">
        <f>'环工16-1分数统计'!S13*'环工16-1分数统计'!S$3/130</f>
        <v>3.1153846153846154</v>
      </c>
      <c r="O13" s="190">
        <f>'环工16-1分数统计'!T13*'环工16-1分数统计'!T$3/130</f>
        <v>1.7692307692307692</v>
      </c>
      <c r="P13" s="190">
        <f>'环工16-1分数统计'!U13*'环工16-1分数统计'!U$3/130</f>
        <v>2.0615384615384613</v>
      </c>
      <c r="Q13" s="190">
        <f>'环工16-1分数统计'!V13*'环工16-1分数统计'!V$3/130</f>
        <v>1.9384615384615385</v>
      </c>
      <c r="R13" s="190">
        <f>'环工16-1分数统计'!W13*'环工16-1分数统计'!W$3/130</f>
        <v>3.1138461538461542</v>
      </c>
      <c r="S13" s="190">
        <f>'环工16-1分数统计'!X13*'环工16-1分数统计'!X$3/130</f>
        <v>0.73076923076923073</v>
      </c>
      <c r="T13" s="190">
        <f>'环工16-1分数统计'!Y13*'环工16-1分数统计'!Y$3/130</f>
        <v>1.4153846153846155</v>
      </c>
      <c r="U13" s="190">
        <f>'环工16-1分数统计'!Z13*'环工16-1分数统计'!Z$3/130</f>
        <v>1.8923076923076922</v>
      </c>
      <c r="V13" s="190">
        <f>'环工16-1分数统计'!AA13*'环工16-1分数统计'!AA$3/130</f>
        <v>1.9384615384615385</v>
      </c>
      <c r="W13" s="190">
        <f>'环工16-1分数统计'!AB13*'环工16-1分数统计'!AB$3/130</f>
        <v>1.1692307692307693</v>
      </c>
      <c r="X13" s="190">
        <f>'环工16-1分数统计'!AC13*'环工16-1分数统计'!AC$3/130</f>
        <v>1.4153846153846155</v>
      </c>
      <c r="Y13" s="190">
        <f>'环工16-1分数统计'!AD13*'环工16-1分数统计'!AD$3/130</f>
        <v>1.3384615384615384</v>
      </c>
      <c r="Z13" s="190">
        <f>'环工16-1分数统计'!AE13*'环工16-1分数统计'!AE$3/130</f>
        <v>1.5569230769230771</v>
      </c>
      <c r="AA13" s="190">
        <f>'环工16-1分数统计'!AF13*'环工16-1分数统计'!AF$3/130</f>
        <v>0.7153846153846154</v>
      </c>
      <c r="AB13" s="190">
        <f>'环工16-1分数统计'!AG13*'环工16-1分数统计'!AG$3/130</f>
        <v>1.4807692307692308</v>
      </c>
      <c r="AC13" s="190">
        <f>'环工16-1分数统计'!AH13*'环工16-1分数统计'!AH$3/130</f>
        <v>1.9846153846153847</v>
      </c>
      <c r="AD13" s="190">
        <f>'环工16-1分数统计'!AI13*'环工16-1分数统计'!AI$3/130</f>
        <v>1.3384615384615384</v>
      </c>
      <c r="AE13" s="190">
        <f>'环工16-1分数统计'!AJ13*'环工16-1分数统计'!AJ$3/130</f>
        <v>0.7</v>
      </c>
      <c r="AF13" s="190">
        <f>'环工16-1分数统计'!AK13*'环工16-1分数统计'!AK$3/130</f>
        <v>1.9076923076923078</v>
      </c>
      <c r="AG13" s="190">
        <f>'环工16-1分数统计'!AL13*'环工16-1分数统计'!AL$3/130</f>
        <v>1.3384615384615384</v>
      </c>
      <c r="AH13" s="190">
        <f>'环工16-1分数统计'!AM13*'环工16-1分数统计'!AM$3/130</f>
        <v>0.77307692307692311</v>
      </c>
      <c r="AI13" s="190">
        <f>'环工16-1分数统计'!AN13*'环工16-1分数统计'!AN$3/130</f>
        <v>2.0769230769230771</v>
      </c>
      <c r="AJ13" s="190">
        <f>'环工16-1分数统计'!AO13*'环工16-1分数统计'!AO$3/130</f>
        <v>1.523076923076923</v>
      </c>
      <c r="AK13" s="190">
        <f>'环工16-1分数统计'!AP13*'环工16-1分数统计'!AP$3/130</f>
        <v>1.0153846153846153</v>
      </c>
      <c r="AL13" s="190">
        <f>'环工16-1分数统计'!AQ13*'环工16-1分数统计'!AQ$3/130</f>
        <v>1.6846153846153846</v>
      </c>
      <c r="AM13" s="190">
        <f>'环工16-1分数统计'!AR13*'环工16-1分数统计'!AR$3/130</f>
        <v>1.323076923076923</v>
      </c>
      <c r="AN13" s="190">
        <f>'环工16-1分数统计'!AS13*'环工16-1分数统计'!AS$3/130</f>
        <v>1.3846153846153846</v>
      </c>
      <c r="AO13" s="190">
        <f>'环工16-1分数统计'!AT13*'环工16-1分数统计'!AT$3/130</f>
        <v>1.4384615384615387</v>
      </c>
      <c r="AP13" s="190">
        <f>'环工16-1分数统计'!AU13*'环工16-1分数统计'!AU$3/130</f>
        <v>0.69230769230769229</v>
      </c>
      <c r="AQ13" s="190">
        <f>'环工16-1分数统计'!AV13*'环工16-1分数统计'!AV$3/130</f>
        <v>1.4461538461538461</v>
      </c>
      <c r="AR13" s="190">
        <f>'环工16-1分数统计'!AW13*'环工16-1分数统计'!AW$3/130</f>
        <v>0.63076923076923075</v>
      </c>
      <c r="AS13" s="190">
        <f>'环工16-1分数统计'!AX13*'环工16-1分数统计'!AX$3/130</f>
        <v>2.3692307692307693</v>
      </c>
      <c r="AT13" s="190">
        <f>'环工16-1分数统计'!AY13*'环工16-1分数统计'!AY$3/130</f>
        <v>1.476923076923077</v>
      </c>
      <c r="AU13" s="190">
        <f>'环工16-1分数统计'!AZ13*'环工16-1分数统计'!AZ$3/130</f>
        <v>1.4153846153846155</v>
      </c>
      <c r="AV13" s="190">
        <f>'环工16-1分数统计'!BA13*'环工16-1分数统计'!BA$3/130</f>
        <v>1.0769230769230769</v>
      </c>
      <c r="AW13" s="190">
        <f>'环工16-1分数统计'!BB13*'环工16-1分数统计'!BB$3/130</f>
        <v>1.0153846153846153</v>
      </c>
      <c r="AX13" s="190">
        <f>'环工16-1分数统计'!BC13*'环工16-1分数统计'!BC$3/130</f>
        <v>1.9384615384615385</v>
      </c>
      <c r="AY13" s="190">
        <f>'环工16-1分数统计'!BD13*'环工16-1分数统计'!BD$3/130</f>
        <v>1.05</v>
      </c>
      <c r="AZ13" s="190">
        <f>'环工16-1分数统计'!BE13*'环工16-1分数统计'!BE$3/130</f>
        <v>1.1692307692307693</v>
      </c>
      <c r="BA13" s="190">
        <f>'环工16-1分数统计'!BF13*'环工16-1分数统计'!BF$3/130</f>
        <v>0.7153846153846154</v>
      </c>
      <c r="BB13" s="190">
        <f>'环工16-1分数统计'!BG13*'环工16-1分数统计'!BG$3/130</f>
        <v>0.35</v>
      </c>
      <c r="BC13" s="190">
        <f>'环工16-1分数统计'!BH13*'环工16-1分数统计'!BH$3/130</f>
        <v>1.4</v>
      </c>
      <c r="BD13" s="190">
        <f>'环工16-1分数统计'!BI13*'环工16-1分数统计'!BI$3/130</f>
        <v>1.6153846153846154</v>
      </c>
      <c r="BE13" s="190">
        <f>'环工16-1分数统计'!BJ13*'环工16-1分数统计'!BJ$3/130</f>
        <v>0</v>
      </c>
      <c r="BF13" s="190">
        <f>'环工16-1分数统计'!BK13*'环工16-1分数统计'!BK$3/130</f>
        <v>0.63846153846153841</v>
      </c>
      <c r="BG13" s="190">
        <f t="shared" si="1"/>
        <v>81.201538461538462</v>
      </c>
      <c r="BH13" s="190">
        <f t="shared" si="2"/>
        <v>56.841076923076919</v>
      </c>
      <c r="BI13" s="194">
        <f>'环工16-1两年综测'!BD13</f>
        <v>92.997544936592604</v>
      </c>
      <c r="BJ13" s="190">
        <f>'环工16-1两年综测'!BE13</f>
        <v>94.0410066822066</v>
      </c>
      <c r="BK13" s="190">
        <f>'环工16-1两年综测'!BF13</f>
        <v>100.01054120532785</v>
      </c>
      <c r="BL13" s="209">
        <f t="shared" si="3"/>
        <v>287.04909282412706</v>
      </c>
      <c r="BM13" s="190">
        <f t="shared" si="6"/>
        <v>83.033338791949376</v>
      </c>
      <c r="BN13" s="190">
        <f t="shared" si="4"/>
        <v>16.606667758389875</v>
      </c>
      <c r="BO13" s="190">
        <f t="shared" si="5"/>
        <v>73.447744681466787</v>
      </c>
    </row>
    <row r="14" spans="1:67">
      <c r="A14" s="207" t="s">
        <v>190</v>
      </c>
      <c r="B14" s="204" t="s">
        <v>191</v>
      </c>
      <c r="C14" s="190">
        <f>'环工16-1分数统计'!H14*'环工16-1分数统计'!H$3/130</f>
        <v>0.55384615384615388</v>
      </c>
      <c r="D14" s="190">
        <f>'环工16-1分数统计'!I14*'环工16-1分数统计'!I$3/130</f>
        <v>1.3384615384615384</v>
      </c>
      <c r="E14" s="190">
        <f>'环工16-1分数统计'!J14*'环工16-1分数统计'!J$3/130</f>
        <v>2.8615384615384616</v>
      </c>
      <c r="F14" s="190">
        <f>'环工16-1分数统计'!K14*'环工16-1分数统计'!K$3/130</f>
        <v>2.25</v>
      </c>
      <c r="G14" s="190">
        <f>'环工16-1分数统计'!L14*'环工16-1分数统计'!L$3/130</f>
        <v>1.3076923076923077</v>
      </c>
      <c r="H14" s="190">
        <f>'环工16-1分数统计'!M14*'环工16-1分数统计'!M$3/130</f>
        <v>1.0153846153846153</v>
      </c>
      <c r="I14" s="190">
        <f>'环工16-1分数统计'!N14*'环工16-1分数统计'!N$3/130</f>
        <v>2.4707692307692311</v>
      </c>
      <c r="J14" s="190">
        <f>'环工16-1分数统计'!O14*'环工16-1分数统计'!O$3/130</f>
        <v>0.68461538461538463</v>
      </c>
      <c r="K14" s="190">
        <f>'环工16-1分数统计'!P14*'环工16-1分数统计'!P$3/130</f>
        <v>1.2884615384615385</v>
      </c>
      <c r="L14" s="190">
        <f>'环工16-1分数统计'!Q14*'环工16-1分数统计'!Q$3/130</f>
        <v>0.57692307692307687</v>
      </c>
      <c r="M14" s="190">
        <f>'环工16-1分数统计'!R14*'环工16-1分数统计'!R$3/130</f>
        <v>1.4076923076923078</v>
      </c>
      <c r="N14" s="190">
        <f>'环工16-1分数统计'!S14*'环工16-1分数统计'!S$3/130</f>
        <v>2.3076923076923075</v>
      </c>
      <c r="O14" s="190">
        <f>'环工16-1分数统计'!T14*'环工16-1分数统计'!T$3/130</f>
        <v>1.4807692307692308</v>
      </c>
      <c r="P14" s="190">
        <f>'环工16-1分数统计'!U14*'环工16-1分数统计'!U$3/130</f>
        <v>2</v>
      </c>
      <c r="Q14" s="190">
        <f>'环工16-1分数统计'!V14*'环工16-1分数统计'!V$3/130</f>
        <v>1.5692307692307692</v>
      </c>
      <c r="R14" s="190">
        <f>'环工16-1分数统计'!W14*'环工16-1分数统计'!W$3/130</f>
        <v>2.7076923076923078</v>
      </c>
      <c r="S14" s="190">
        <f>'环工16-1分数统计'!X14*'环工16-1分数统计'!X$3/130</f>
        <v>0.7384615384615385</v>
      </c>
      <c r="T14" s="190">
        <f>'环工16-1分数统计'!Y14*'环工16-1分数统计'!Y$3/130</f>
        <v>1.3846153846153846</v>
      </c>
      <c r="U14" s="190">
        <f>'环工16-1分数统计'!Z14*'环工16-1分数统计'!Z$3/130</f>
        <v>1.4076923076923078</v>
      </c>
      <c r="V14" s="190">
        <f>'环工16-1分数统计'!AA14*'环工16-1分数统计'!AA$3/130</f>
        <v>1.3846153846153846</v>
      </c>
      <c r="W14" s="190">
        <f>'环工16-1分数统计'!AB14*'环工16-1分数统计'!AB$3/130</f>
        <v>1.0307692307692307</v>
      </c>
      <c r="X14" s="190">
        <f>'环工16-1分数统计'!AC14*'环工16-1分数统计'!AC$3/130</f>
        <v>1.2</v>
      </c>
      <c r="Y14" s="190">
        <f>'环工16-1分数统计'!AD14*'环工16-1分数统计'!AD$3/130</f>
        <v>1.1692307692307693</v>
      </c>
      <c r="Z14" s="190">
        <f>'环工16-1分数统计'!AE14*'环工16-1分数统计'!AE$3/130</f>
        <v>1.3876923076923078</v>
      </c>
      <c r="AA14" s="190">
        <f>'环工16-1分数统计'!AF14*'环工16-1分数统计'!AF$3/130</f>
        <v>0.69230769230769229</v>
      </c>
      <c r="AB14" s="190">
        <f>'环工16-1分数统计'!AG14*'环工16-1分数统计'!AG$3/130</f>
        <v>1.5961538461538463</v>
      </c>
      <c r="AC14" s="190">
        <f>'环工16-1分数统计'!AH14*'环工16-1分数统计'!AH$3/130</f>
        <v>1.9153846153846155</v>
      </c>
      <c r="AD14" s="190">
        <f>'环工16-1分数统计'!AI14*'环工16-1分数统计'!AI$3/130</f>
        <v>1.2307692307692308</v>
      </c>
      <c r="AE14" s="190">
        <f>'环工16-1分数统计'!AJ14*'环工16-1分数统计'!AJ$3/130</f>
        <v>0.7</v>
      </c>
      <c r="AF14" s="190">
        <f>'环工16-1分数统计'!AK14*'环工16-1分数统计'!AK$3/130</f>
        <v>1.7538461538461538</v>
      </c>
      <c r="AG14" s="190">
        <f>'环工16-1分数统计'!AL14*'环工16-1分数统计'!AL$3/130</f>
        <v>1.2769230769230768</v>
      </c>
      <c r="AH14" s="190">
        <f>'环工16-1分数统计'!AM14*'环工16-1分数统计'!AM$3/130</f>
        <v>0.69230769230769229</v>
      </c>
      <c r="AI14" s="190">
        <f>'环工16-1分数统计'!AN14*'环工16-1分数统计'!AN$3/130</f>
        <v>1.8923076923076922</v>
      </c>
      <c r="AJ14" s="190">
        <f>'环工16-1分数统计'!AO14*'环工16-1分数统计'!AO$3/130</f>
        <v>2.1692307692307691</v>
      </c>
      <c r="AK14" s="190">
        <f>'环工16-1分数统计'!AP14*'环工16-1分数统计'!AP$3/130</f>
        <v>0.99230769230769234</v>
      </c>
      <c r="AL14" s="190">
        <f>'环工16-1分数统计'!AQ14*'环工16-1分数统计'!AQ$3/130</f>
        <v>1.3846153846153846</v>
      </c>
      <c r="AM14" s="190">
        <f>'环工16-1分数统计'!AR14*'环工16-1分数统计'!AR$3/130</f>
        <v>1.3076923076923077</v>
      </c>
      <c r="AN14" s="190">
        <f>'环工16-1分数统计'!AS14*'环工16-1分数统计'!AS$3/130</f>
        <v>1.323076923076923</v>
      </c>
      <c r="AO14" s="190">
        <f>'环工16-1分数统计'!AT14*'环工16-1分数统计'!AT$3/130</f>
        <v>1.2184615384615385</v>
      </c>
      <c r="AP14" s="190">
        <f>'环工16-1分数统计'!AU14*'环工16-1分数统计'!AU$3/130</f>
        <v>0.67692307692307696</v>
      </c>
      <c r="AQ14" s="190">
        <f>'环工16-1分数统计'!AV14*'环工16-1分数统计'!AV$3/130</f>
        <v>1.2307692307692308</v>
      </c>
      <c r="AR14" s="190">
        <f>'环工16-1分数统计'!AW14*'环工16-1分数统计'!AW$3/130</f>
        <v>0.52307692307692311</v>
      </c>
      <c r="AS14" s="190">
        <f>'环工16-1分数统计'!AX14*'环工16-1分数统计'!AX$3/130</f>
        <v>1.8461538461538463</v>
      </c>
      <c r="AT14" s="190">
        <f>'环工16-1分数统计'!AY14*'环工16-1分数统计'!AY$3/130</f>
        <v>1.3076923076923077</v>
      </c>
      <c r="AU14" s="190">
        <f>'环工16-1分数统计'!AZ14*'环工16-1分数统计'!AZ$3/130</f>
        <v>1.0307692307692307</v>
      </c>
      <c r="AV14" s="190">
        <f>'环工16-1分数统计'!BA14*'环工16-1分数统计'!BA$3/130</f>
        <v>1.0923076923076922</v>
      </c>
      <c r="AW14" s="190">
        <f>'环工16-1分数统计'!BB14*'环工16-1分数统计'!BB$3/130</f>
        <v>0.93461538461538463</v>
      </c>
      <c r="AX14" s="190">
        <f>'环工16-1分数统计'!BC14*'环工16-1分数统计'!BC$3/130</f>
        <v>1.3153846153846154</v>
      </c>
      <c r="AY14" s="190">
        <f>'环工16-1分数统计'!BD14*'环工16-1分数统计'!BD$3/130</f>
        <v>0.98076923076923073</v>
      </c>
      <c r="AZ14" s="190">
        <f>'环工16-1分数统计'!BE14*'环工16-1分数统计'!BE$3/130</f>
        <v>1.0461538461538462</v>
      </c>
      <c r="BA14" s="190">
        <f>'环工16-1分数统计'!BF14*'环工16-1分数统计'!BF$3/130</f>
        <v>0.6</v>
      </c>
      <c r="BB14" s="190">
        <f>'环工16-1分数统计'!BG14*'环工16-1分数统计'!BG$3/130</f>
        <v>0.35</v>
      </c>
      <c r="BC14" s="190">
        <f>'环工16-1分数统计'!BH14*'环工16-1分数统计'!BH$3/130</f>
        <v>0.92307692307692313</v>
      </c>
      <c r="BD14" s="190">
        <f>'环工16-1分数统计'!BI14*'环工16-1分数统计'!BI$3/130</f>
        <v>1.2307692307692308</v>
      </c>
      <c r="BE14" s="190">
        <f>'环工16-1分数统计'!BJ14*'环工16-1分数统计'!BJ$3/130</f>
        <v>1.476923076923077</v>
      </c>
      <c r="BF14" s="190">
        <f>'环工16-1分数统计'!BK14*'环工16-1分数统计'!BK$3/130</f>
        <v>0.5461538461538461</v>
      </c>
      <c r="BG14" s="190">
        <f t="shared" si="1"/>
        <v>72.780769230769209</v>
      </c>
      <c r="BH14" s="190">
        <f t="shared" si="2"/>
        <v>50.946538461538445</v>
      </c>
      <c r="BI14" s="194">
        <f>'环工16-1两年综测'!BD14</f>
        <v>82.651413022401101</v>
      </c>
      <c r="BJ14" s="190">
        <f>'环工16-1两年综测'!BE14</f>
        <v>84.651742035742004</v>
      </c>
      <c r="BK14" s="190">
        <f>'环工16-1两年综测'!BF14</f>
        <v>80.256102097902101</v>
      </c>
      <c r="BL14" s="209">
        <f t="shared" si="3"/>
        <v>247.55925715604519</v>
      </c>
      <c r="BM14" s="190">
        <f t="shared" si="6"/>
        <v>71.610300064998043</v>
      </c>
      <c r="BN14" s="190">
        <f t="shared" si="4"/>
        <v>14.322060012999609</v>
      </c>
      <c r="BO14" s="190">
        <f t="shared" si="5"/>
        <v>65.268598474538052</v>
      </c>
    </row>
    <row r="15" spans="1:67">
      <c r="A15" s="195" t="s">
        <v>188</v>
      </c>
      <c r="B15" s="203" t="s">
        <v>189</v>
      </c>
      <c r="C15" s="190">
        <f>'环工16-1分数统计'!H15*'环工16-1分数统计'!H$3/130</f>
        <v>0.63846153846153841</v>
      </c>
      <c r="D15" s="190">
        <f>'环工16-1分数统计'!I15*'环工16-1分数统计'!I$3/130</f>
        <v>1.4</v>
      </c>
      <c r="E15" s="190">
        <f>'环工16-1分数统计'!J15*'环工16-1分数统计'!J$3/130</f>
        <v>2.7692307692307692</v>
      </c>
      <c r="F15" s="190">
        <f>'环工16-1分数统计'!K15*'环工16-1分数统计'!K$3/130</f>
        <v>2.1461538461538461</v>
      </c>
      <c r="G15" s="190">
        <f>'环工16-1分数统计'!L15*'环工16-1分数统计'!L$3/130</f>
        <v>1.3538461538461539</v>
      </c>
      <c r="H15" s="190">
        <f>'环工16-1分数统计'!M15*'环工16-1分数统计'!M$3/130</f>
        <v>1.1692307692307693</v>
      </c>
      <c r="I15" s="190">
        <f>'环工16-1分数统计'!N15*'环工16-1分数统计'!N$3/130</f>
        <v>2.0984615384615384</v>
      </c>
      <c r="J15" s="190">
        <f>'环工16-1分数统计'!O15*'环工16-1分数统计'!O$3/130</f>
        <v>0.64615384615384619</v>
      </c>
      <c r="K15" s="190">
        <f>'环工16-1分数统计'!P15*'环工16-1分数统计'!P$3/130</f>
        <v>1.5961538461538463</v>
      </c>
      <c r="L15" s="190">
        <f>'环工16-1分数统计'!Q15*'环工16-1分数统计'!Q$3/130</f>
        <v>0.53846153846153844</v>
      </c>
      <c r="M15" s="190">
        <f>'环工16-1分数统计'!R15*'环工16-1分数统计'!R$3/130</f>
        <v>1.5461538461538462</v>
      </c>
      <c r="N15" s="190">
        <f>'环工16-1分数统计'!S15*'环工16-1分数统计'!S$3/130</f>
        <v>3.1923076923076925</v>
      </c>
      <c r="O15" s="190">
        <f>'环工16-1分数统计'!T15*'环工16-1分数统计'!T$3/130</f>
        <v>1.6538461538461537</v>
      </c>
      <c r="P15" s="190">
        <f>'环工16-1分数统计'!U15*'环工16-1分数统计'!U$3/130</f>
        <v>2.2153846153846155</v>
      </c>
      <c r="Q15" s="190">
        <f>'环工16-1分数统计'!V15*'环工16-1分数统计'!V$3/130</f>
        <v>1.3846153846153846</v>
      </c>
      <c r="R15" s="190">
        <f>'环工16-1分数统计'!W15*'环工16-1分数统计'!W$3/130</f>
        <v>2.7076923076923078</v>
      </c>
      <c r="S15" s="190">
        <f>'环工16-1分数统计'!X15*'环工16-1分数统计'!X$3/130</f>
        <v>0.69230769230769229</v>
      </c>
      <c r="T15" s="190">
        <f>'环工16-1分数统计'!Y15*'环工16-1分数统计'!Y$3/130</f>
        <v>1.4307692307692308</v>
      </c>
      <c r="U15" s="190">
        <f>'环工16-1分数统计'!Z15*'环工16-1分数统计'!Z$3/130</f>
        <v>1.4076923076923078</v>
      </c>
      <c r="V15" s="190">
        <f>'环工16-1分数统计'!AA15*'环工16-1分数统计'!AA$3/130</f>
        <v>1.476923076923077</v>
      </c>
      <c r="W15" s="190">
        <f>'环工16-1分数统计'!AB15*'环工16-1分数统计'!AB$3/130</f>
        <v>1.2153846153846153</v>
      </c>
      <c r="X15" s="190">
        <f>'环工16-1分数统计'!AC15*'环工16-1分数统计'!AC$3/130</f>
        <v>1.2</v>
      </c>
      <c r="Y15" s="190">
        <f>'环工16-1分数统计'!AD15*'环工16-1分数统计'!AD$3/130</f>
        <v>1.1846153846153846</v>
      </c>
      <c r="Z15" s="190">
        <f>'环工16-1分数统计'!AE15*'环工16-1分数统计'!AE$3/130</f>
        <v>1.2523076923076923</v>
      </c>
      <c r="AA15" s="190">
        <f>'环工16-1分数统计'!AF15*'环工16-1分数统计'!AF$3/130</f>
        <v>0.70769230769230773</v>
      </c>
      <c r="AB15" s="190">
        <f>'环工16-1分数统计'!AG15*'环工16-1分数统计'!AG$3/130</f>
        <v>1.5192307692307692</v>
      </c>
      <c r="AC15" s="190">
        <f>'环工16-1分数统计'!AH15*'环工16-1分数统计'!AH$3/130</f>
        <v>1.5692307692307692</v>
      </c>
      <c r="AD15" s="190">
        <f>'环工16-1分数统计'!AI15*'环工16-1分数统计'!AI$3/130</f>
        <v>1.2923076923076924</v>
      </c>
      <c r="AE15" s="190">
        <f>'环工16-1分数统计'!AJ15*'环工16-1分数统计'!AJ$3/130</f>
        <v>0.66923076923076918</v>
      </c>
      <c r="AF15" s="190">
        <f>'环工16-1分数统计'!AK15*'环工16-1分数统计'!AK$3/130</f>
        <v>1.8461538461538463</v>
      </c>
      <c r="AG15" s="190">
        <f>'环工16-1分数统计'!AL15*'环工16-1分数统计'!AL$3/130</f>
        <v>1.3538461538461539</v>
      </c>
      <c r="AH15" s="190">
        <f>'环工16-1分数统计'!AM15*'环工16-1分数统计'!AM$3/130</f>
        <v>0.7384615384615385</v>
      </c>
      <c r="AI15" s="190">
        <f>'环工16-1分数统计'!AN15*'环工16-1分数统计'!AN$3/130</f>
        <v>1.523076923076923</v>
      </c>
      <c r="AJ15" s="190">
        <f>'环工16-1分数统计'!AO15*'环工16-1分数统计'!AO$3/130</f>
        <v>1.4307692307692308</v>
      </c>
      <c r="AK15" s="190">
        <f>'环工16-1分数统计'!AP15*'环工16-1分数统计'!AP$3/130</f>
        <v>1.0153846153846153</v>
      </c>
      <c r="AL15" s="190">
        <f>'环工16-1分数统计'!AQ15*'环工16-1分数统计'!AQ$3/130</f>
        <v>1.5461538461538462</v>
      </c>
      <c r="AM15" s="190">
        <f>'环工16-1分数统计'!AR15*'环工16-1分数统计'!AR$3/130</f>
        <v>1.2923076923076924</v>
      </c>
      <c r="AN15" s="190">
        <f>'环工16-1分数统计'!AS15*'环工16-1分数统计'!AS$3/130</f>
        <v>1.4</v>
      </c>
      <c r="AO15" s="190">
        <f>'环工16-1分数统计'!AT15*'环工16-1分数统计'!AT$3/130</f>
        <v>1.1846153846153846</v>
      </c>
      <c r="AP15" s="190">
        <f>'环工16-1分数统计'!AU15*'环工16-1分数统计'!AU$3/130</f>
        <v>0.59230769230769231</v>
      </c>
      <c r="AQ15" s="190">
        <f>'环工16-1分数统计'!AV15*'环工16-1分数统计'!AV$3/130</f>
        <v>1.2769230769230768</v>
      </c>
      <c r="AR15" s="190">
        <f>'环工16-1分数统计'!AW15*'环工16-1分数统计'!AW$3/130</f>
        <v>0.58461538461538465</v>
      </c>
      <c r="AS15" s="190">
        <f>'环工16-1分数统计'!AX15*'环工16-1分数统计'!AX$3/130</f>
        <v>1.6923076923076923</v>
      </c>
      <c r="AT15" s="190">
        <f>'环工16-1分数统计'!AY15*'环工16-1分数统计'!AY$3/130</f>
        <v>1.0461538461538462</v>
      </c>
      <c r="AU15" s="190">
        <f>'环工16-1分数统计'!AZ15*'环工16-1分数统计'!AZ$3/130</f>
        <v>1.3076923076923077</v>
      </c>
      <c r="AV15" s="190">
        <f>'环工16-1分数统计'!BA15*'环工16-1分数统计'!BA$3/130</f>
        <v>0.96923076923076923</v>
      </c>
      <c r="AW15" s="190">
        <f>'环工16-1分数统计'!BB15*'环工16-1分数统计'!BB$3/130</f>
        <v>0.96923076923076923</v>
      </c>
      <c r="AX15" s="190">
        <f>'环工16-1分数统计'!BC15*'环工16-1分数统计'!BC$3/130</f>
        <v>1.8</v>
      </c>
      <c r="AY15" s="190">
        <f>'环工16-1分数统计'!BD15*'环工16-1分数统计'!BD$3/130</f>
        <v>0.99230769230769234</v>
      </c>
      <c r="AZ15" s="190">
        <f>'环工16-1分数统计'!BE15*'环工16-1分数统计'!BE$3/130</f>
        <v>1.2</v>
      </c>
      <c r="BA15" s="190">
        <f>'环工16-1分数统计'!BF15*'环工16-1分数统计'!BF$3/130</f>
        <v>0.7</v>
      </c>
      <c r="BB15" s="190">
        <f>'环工16-1分数统计'!BG15*'环工16-1分数统计'!BG$3/130</f>
        <v>0.34615384615384615</v>
      </c>
      <c r="BC15" s="190">
        <f>'环工16-1分数统计'!BH15*'环工16-1分数统计'!BH$3/130</f>
        <v>1.2461538461538462</v>
      </c>
      <c r="BD15" s="190">
        <f>'环工16-1分数统计'!BI15*'环工16-1分数统计'!BI$3/130</f>
        <v>1.5576923076923077</v>
      </c>
      <c r="BE15" s="190">
        <f>'环工16-1分数统计'!BJ15*'环工16-1分数统计'!BJ$3/130</f>
        <v>1.7307692307692308</v>
      </c>
      <c r="BF15" s="190">
        <f>'环工16-1分数统计'!BK15*'环工16-1分数统计'!BK$3/130</f>
        <v>0.58461538461538465</v>
      </c>
      <c r="BG15" s="190">
        <f t="shared" si="1"/>
        <v>74.600769230769217</v>
      </c>
      <c r="BH15" s="190">
        <f t="shared" si="2"/>
        <v>52.220538461538446</v>
      </c>
      <c r="BI15" s="194">
        <f>'环工16-1两年综测'!BD15</f>
        <v>80.639287609859906</v>
      </c>
      <c r="BJ15" s="190">
        <f>'环工16-1两年综测'!BE15</f>
        <v>82.414732917532803</v>
      </c>
      <c r="BK15" s="190">
        <f>'环工16-1两年综测'!BF15</f>
        <v>83.497052346658336</v>
      </c>
      <c r="BL15" s="209">
        <f t="shared" si="3"/>
        <v>246.55107287405104</v>
      </c>
      <c r="BM15" s="190">
        <f t="shared" si="6"/>
        <v>71.318667347305293</v>
      </c>
      <c r="BN15" s="190">
        <f t="shared" si="4"/>
        <v>14.263733469461059</v>
      </c>
      <c r="BO15" s="190">
        <f t="shared" si="5"/>
        <v>66.484271930999512</v>
      </c>
    </row>
    <row r="16" spans="1:67">
      <c r="A16" s="195" t="s">
        <v>147</v>
      </c>
      <c r="B16" s="203" t="s">
        <v>148</v>
      </c>
      <c r="C16" s="190">
        <f>'环工16-1分数统计'!H16*'环工16-1分数统计'!H$3/130</f>
        <v>0.59230769230769231</v>
      </c>
      <c r="D16" s="190">
        <f>'环工16-1分数统计'!I16*'环工16-1分数统计'!I$3/130</f>
        <v>1.3384615384615384</v>
      </c>
      <c r="E16" s="190">
        <f>'环工16-1分数统计'!J16*'环工16-1分数统计'!J$3/130</f>
        <v>3.8769230769230769</v>
      </c>
      <c r="F16" s="190">
        <f>'环工16-1分数统计'!K16*'环工16-1分数统计'!K$3/130</f>
        <v>3.2192307692307693</v>
      </c>
      <c r="G16" s="190">
        <f>'环工16-1分数统计'!L16*'环工16-1分数统计'!L$3/130</f>
        <v>1.2769230769230768</v>
      </c>
      <c r="H16" s="190">
        <f>'环工16-1分数统计'!M16*'环工16-1分数统计'!M$3/130</f>
        <v>1.2</v>
      </c>
      <c r="I16" s="190">
        <f>'环工16-1分数统计'!N16*'环工16-1分数统计'!N$3/130</f>
        <v>1.9384615384615385</v>
      </c>
      <c r="J16" s="190">
        <f>'环工16-1分数统计'!O16*'环工16-1分数统计'!O$3/130</f>
        <v>0.65384615384615385</v>
      </c>
      <c r="K16" s="190">
        <f>'环工16-1分数统计'!P16*'环工16-1分数统计'!P$3/130</f>
        <v>1.6730769230769231</v>
      </c>
      <c r="L16" s="190">
        <f>'环工16-1分数统计'!Q16*'环工16-1分数统计'!Q$3/130</f>
        <v>0.70769230769230773</v>
      </c>
      <c r="M16" s="190">
        <f>'环工16-1分数统计'!R16*'环工16-1分数统计'!R$3/130</f>
        <v>1.7538461538461538</v>
      </c>
      <c r="N16" s="190">
        <f>'环工16-1分数统计'!S16*'环工16-1分数统计'!S$3/130</f>
        <v>3.7692307692307692</v>
      </c>
      <c r="O16" s="190">
        <f>'环工16-1分数统计'!T16*'环工16-1分数统计'!T$3/130</f>
        <v>1.75</v>
      </c>
      <c r="P16" s="190">
        <f>'环工16-1分数统计'!U16*'环工16-1分数统计'!U$3/130</f>
        <v>2.8</v>
      </c>
      <c r="Q16" s="190">
        <f>'环工16-1分数统计'!V16*'环工16-1分数统计'!V$3/130</f>
        <v>2.1923076923076925</v>
      </c>
      <c r="R16" s="190">
        <f>'环工16-1分数统计'!W16*'环工16-1分数统计'!W$3/130</f>
        <v>1.8769230769230769</v>
      </c>
      <c r="S16" s="190">
        <f>'环工16-1分数统计'!X16*'环工16-1分数统计'!X$3/130</f>
        <v>0.7153846153846154</v>
      </c>
      <c r="T16" s="190">
        <f>'环工16-1分数统计'!Y16*'环工16-1分数统计'!Y$3/130</f>
        <v>1.4307692307692308</v>
      </c>
      <c r="U16" s="190">
        <f>'环工16-1分数统计'!Z16*'环工16-1分数统计'!Z$3/130</f>
        <v>1.8461538461538463</v>
      </c>
      <c r="V16" s="190">
        <f>'环工16-1分数统计'!AA16*'环工16-1分数统计'!AA$3/130</f>
        <v>2.1</v>
      </c>
      <c r="W16" s="190">
        <f>'环工16-1分数统计'!AB16*'环工16-1分数统计'!AB$3/130</f>
        <v>1.323076923076923</v>
      </c>
      <c r="X16" s="190">
        <f>'环工16-1分数统计'!AC16*'环工16-1分数统计'!AC$3/130</f>
        <v>1.2461538461538462</v>
      </c>
      <c r="Y16" s="190">
        <f>'环工16-1分数统计'!AD16*'环工16-1分数统计'!AD$3/130</f>
        <v>1.2153846153846153</v>
      </c>
      <c r="Z16" s="190">
        <f>'环工16-1分数统计'!AE16*'环工16-1分数统计'!AE$3/130</f>
        <v>1.1384615384615384</v>
      </c>
      <c r="AA16" s="190">
        <f>'环工16-1分数统计'!AF16*'环工16-1分数统计'!AF$3/130</f>
        <v>0.7</v>
      </c>
      <c r="AB16" s="190">
        <f>'环工16-1分数统计'!AG16*'环工16-1分数统计'!AG$3/130</f>
        <v>1.5384615384615385</v>
      </c>
      <c r="AC16" s="190">
        <f>'环工16-1分数统计'!AH16*'环工16-1分数统计'!AH$3/130</f>
        <v>1.9384615384615385</v>
      </c>
      <c r="AD16" s="190">
        <f>'环工16-1分数统计'!AI16*'环工16-1分数统计'!AI$3/130</f>
        <v>1.3846153846153846</v>
      </c>
      <c r="AE16" s="190">
        <f>'环工16-1分数统计'!AJ16*'环工16-1分数统计'!AJ$3/130</f>
        <v>0.67692307692307696</v>
      </c>
      <c r="AF16" s="190">
        <f>'环工16-1分数统计'!AK16*'环工16-1分数统计'!AK$3/130</f>
        <v>2.5846153846153848</v>
      </c>
      <c r="AG16" s="190">
        <f>'环工16-1分数统计'!AL16*'环工16-1分数统计'!AL$3/130</f>
        <v>1.3692307692307693</v>
      </c>
      <c r="AH16" s="190">
        <f>'环工16-1分数统计'!AM16*'环工16-1分数统计'!AM$3/130</f>
        <v>0.96923076923076923</v>
      </c>
      <c r="AI16" s="190">
        <f>'环工16-1分数统计'!AN16*'环工16-1分数统计'!AN$3/130</f>
        <v>1.9846153846153847</v>
      </c>
      <c r="AJ16" s="190">
        <f>'环工16-1分数统计'!AO16*'环工16-1分数统计'!AO$3/130</f>
        <v>1.8923076923076922</v>
      </c>
      <c r="AK16" s="190">
        <f>'环工16-1分数统计'!AP16*'环工16-1分数统计'!AP$3/130</f>
        <v>1.0384615384615385</v>
      </c>
      <c r="AL16" s="190">
        <f>'环工16-1分数统计'!AQ16*'环工16-1分数统计'!AQ$3/130</f>
        <v>2.1461538461538461</v>
      </c>
      <c r="AM16" s="190">
        <f>'环工16-1分数统计'!AR16*'环工16-1分数统计'!AR$3/130</f>
        <v>1.3384615384615384</v>
      </c>
      <c r="AN16" s="190">
        <f>'环工16-1分数统计'!AS16*'环工16-1分数统计'!AS$3/130</f>
        <v>1.3846153846153846</v>
      </c>
      <c r="AO16" s="190">
        <f>'环工16-1分数统计'!AT16*'环工16-1分数统计'!AT$3/130</f>
        <v>1.2307692307692308</v>
      </c>
      <c r="AP16" s="190">
        <f>'环工16-1分数统计'!AU16*'环工16-1分数统计'!AU$3/130</f>
        <v>0.72307692307692306</v>
      </c>
      <c r="AQ16" s="190">
        <f>'环工16-1分数统计'!AV16*'环工16-1分数统计'!AV$3/130</f>
        <v>1.3384615384615384</v>
      </c>
      <c r="AR16" s="190">
        <f>'环工16-1分数统计'!AW16*'环工16-1分数统计'!AW$3/130</f>
        <v>0.65384615384615385</v>
      </c>
      <c r="AS16" s="190">
        <f>'环工16-1分数统计'!AX16*'环工16-1分数统计'!AX$3/130</f>
        <v>2.8</v>
      </c>
      <c r="AT16" s="190">
        <f>'环工16-1分数统计'!AY16*'环工16-1分数统计'!AY$3/130</f>
        <v>1.3076923076923077</v>
      </c>
      <c r="AU16" s="190">
        <f>'环工16-1分数统计'!AZ16*'环工16-1分数统计'!AZ$3/130</f>
        <v>1.3384615384615384</v>
      </c>
      <c r="AV16" s="190">
        <f>'环工16-1分数统计'!BA16*'环工16-1分数统计'!BA$3/130</f>
        <v>1.4923076923076923</v>
      </c>
      <c r="AW16" s="190">
        <f>'环工16-1分数统计'!BB16*'环工16-1分数统计'!BB$3/130</f>
        <v>1.0153846153846153</v>
      </c>
      <c r="AX16" s="190">
        <f>'环工16-1分数统计'!BC16*'环工16-1分数统计'!BC$3/130</f>
        <v>1.9384615384615385</v>
      </c>
      <c r="AY16" s="190">
        <f>'环工16-1分数统计'!BD16*'环工16-1分数统计'!BD$3/130</f>
        <v>1.05</v>
      </c>
      <c r="AZ16" s="190">
        <f>'环工16-1分数统计'!BE16*'环工16-1分数统计'!BE$3/130</f>
        <v>1.4307692307692308</v>
      </c>
      <c r="BA16" s="190">
        <f>'环工16-1分数统计'!BF16*'环工16-1分数统计'!BF$3/130</f>
        <v>0.69230769230769229</v>
      </c>
      <c r="BB16" s="190">
        <f>'环工16-1分数统计'!BG16*'环工16-1分数统计'!BG$3/130</f>
        <v>0.35</v>
      </c>
      <c r="BC16" s="190">
        <f>'环工16-1分数统计'!BH16*'环工16-1分数统计'!BH$3/130</f>
        <v>1.4461538461538461</v>
      </c>
      <c r="BD16" s="190">
        <f>'环工16-1分数统计'!BI16*'环工16-1分数统计'!BI$3/130</f>
        <v>1.6346153846153846</v>
      </c>
      <c r="BE16" s="190">
        <f>'环工16-1分数统计'!BJ16*'环工16-1分数统计'!BJ$3/130</f>
        <v>2.2153846153846155</v>
      </c>
      <c r="BF16" s="190">
        <f>'环工16-1分数统计'!BK16*'环工16-1分数统计'!BK$3/130</f>
        <v>0.68461538461538463</v>
      </c>
      <c r="BG16" s="190">
        <f t="shared" si="1"/>
        <v>85.923076923076948</v>
      </c>
      <c r="BH16" s="190">
        <f t="shared" si="2"/>
        <v>60.146153846153858</v>
      </c>
      <c r="BI16" s="194">
        <f>'环工16-1两年综测'!BD16</f>
        <v>91.168733154414298</v>
      </c>
      <c r="BJ16" s="190">
        <f>'环工16-1两年综测'!BE16</f>
        <v>98.030679409479305</v>
      </c>
      <c r="BK16" s="190">
        <f>'环工16-1两年综测'!BF16</f>
        <v>94.45784190981432</v>
      </c>
      <c r="BL16" s="209">
        <f t="shared" si="3"/>
        <v>283.65725447370789</v>
      </c>
      <c r="BM16" s="190">
        <f t="shared" si="6"/>
        <v>82.052197691286011</v>
      </c>
      <c r="BN16" s="190">
        <f t="shared" si="4"/>
        <v>16.410439538257204</v>
      </c>
      <c r="BO16" s="190">
        <f t="shared" si="5"/>
        <v>76.556593384411059</v>
      </c>
    </row>
    <row r="17" spans="1:67">
      <c r="A17" s="195" t="s">
        <v>149</v>
      </c>
      <c r="B17" s="203" t="s">
        <v>150</v>
      </c>
      <c r="C17" s="190">
        <f>'环工16-1分数统计'!H17*'环工16-1分数统计'!H$3/130</f>
        <v>0.62307692307692308</v>
      </c>
      <c r="D17" s="190">
        <f>'环工16-1分数统计'!I17*'环工16-1分数统计'!I$3/130</f>
        <v>1.4</v>
      </c>
      <c r="E17" s="190">
        <f>'环工16-1分数统计'!J17*'环工16-1分数统计'!J$3/130</f>
        <v>3.8769230769230769</v>
      </c>
      <c r="F17" s="190">
        <f>'环工16-1分数统计'!K17*'环工16-1分数统计'!K$3/130</f>
        <v>2.8038461538461537</v>
      </c>
      <c r="G17" s="190">
        <f>'环工16-1分数统计'!L17*'环工16-1分数统计'!L$3/130</f>
        <v>1.1846153846153846</v>
      </c>
      <c r="H17" s="190">
        <f>'环工16-1分数统计'!M17*'环工16-1分数统计'!M$3/130</f>
        <v>1.1076923076923078</v>
      </c>
      <c r="I17" s="190">
        <f>'环工16-1分数统计'!N17*'环工16-1分数统计'!N$3/130</f>
        <v>3.184615384615384</v>
      </c>
      <c r="J17" s="190">
        <f>'环工16-1分数统计'!O17*'环工16-1分数统计'!O$3/130</f>
        <v>0.60769230769230764</v>
      </c>
      <c r="K17" s="190">
        <f>'环工16-1分数统计'!P17*'环工16-1分数统计'!P$3/130</f>
        <v>1.4038461538461537</v>
      </c>
      <c r="L17" s="190">
        <f>'环工16-1分数统计'!Q17*'环工16-1分数统计'!Q$3/130</f>
        <v>0.57692307692307687</v>
      </c>
      <c r="M17" s="190">
        <f>'环工16-1分数统计'!R17*'环工16-1分数统计'!R$3/130</f>
        <v>1.5692307692307692</v>
      </c>
      <c r="N17" s="190">
        <f>'环工16-1分数统计'!S17*'环工16-1分数统计'!S$3/130</f>
        <v>3.2692307692307692</v>
      </c>
      <c r="O17" s="190">
        <f>'环工16-1分数统计'!T17*'环工16-1分数统计'!T$3/130</f>
        <v>1.6538461538461537</v>
      </c>
      <c r="P17" s="190">
        <f>'环工16-1分数统计'!U17*'环工16-1分数统计'!U$3/130</f>
        <v>2.6461538461538461</v>
      </c>
      <c r="Q17" s="190">
        <f>'环工16-1分数统计'!V17*'环工16-1分数统计'!V$3/130</f>
        <v>2.0538461538461537</v>
      </c>
      <c r="R17" s="190">
        <f>'环工16-1分数统计'!W17*'环工16-1分数统计'!W$3/130</f>
        <v>3.0784615384615384</v>
      </c>
      <c r="S17" s="190">
        <f>'环工16-1分数统计'!X17*'环工16-1分数统计'!X$3/130</f>
        <v>0.65384615384615385</v>
      </c>
      <c r="T17" s="190">
        <f>'环工16-1分数统计'!Y17*'环工16-1分数统计'!Y$3/130</f>
        <v>1.3692307692307693</v>
      </c>
      <c r="U17" s="190">
        <f>'环工16-1分数统计'!Z17*'环工16-1分数统计'!Z$3/130</f>
        <v>1.8461538461538463</v>
      </c>
      <c r="V17" s="190">
        <f>'环工16-1分数统计'!AA17*'环工16-1分数统计'!AA$3/130</f>
        <v>2.0769230769230771</v>
      </c>
      <c r="W17" s="190">
        <f>'环工16-1分数统计'!AB17*'环工16-1分数统计'!AB$3/130</f>
        <v>1.323076923076923</v>
      </c>
      <c r="X17" s="190">
        <f>'环工16-1分数统计'!AC17*'环工16-1分数统计'!AC$3/130</f>
        <v>1.3538461538461539</v>
      </c>
      <c r="Y17" s="190">
        <f>'环工16-1分数统计'!AD17*'环工16-1分数统计'!AD$3/130</f>
        <v>1.2923076923076924</v>
      </c>
      <c r="Z17" s="190">
        <f>'环工16-1分数统计'!AE17*'环工16-1分数统计'!AE$3/130</f>
        <v>1.4861538461538462</v>
      </c>
      <c r="AA17" s="190">
        <f>'环工16-1分数统计'!AF17*'环工16-1分数统计'!AF$3/130</f>
        <v>0.68461538461538463</v>
      </c>
      <c r="AB17" s="190">
        <f>'环工16-1分数统计'!AG17*'环工16-1分数统计'!AG$3/130</f>
        <v>1.4423076923076923</v>
      </c>
      <c r="AC17" s="190">
        <f>'环工16-1分数统计'!AH17*'环工16-1分数统计'!AH$3/130</f>
        <v>1.9384615384615385</v>
      </c>
      <c r="AD17" s="190">
        <f>'环工16-1分数统计'!AI17*'环工16-1分数统计'!AI$3/130</f>
        <v>1.3538461538461539</v>
      </c>
      <c r="AE17" s="190">
        <f>'环工16-1分数统计'!AJ17*'环工16-1分数统计'!AJ$3/130</f>
        <v>0.66923076923076918</v>
      </c>
      <c r="AF17" s="190">
        <f>'环工16-1分数统计'!AK17*'环工16-1分数统计'!AK$3/130</f>
        <v>2.4615384615384617</v>
      </c>
      <c r="AG17" s="190">
        <f>'环工16-1分数统计'!AL17*'环工16-1分数统计'!AL$3/130</f>
        <v>1.4153846153846155</v>
      </c>
      <c r="AH17" s="190">
        <f>'环工16-1分数统计'!AM17*'环工16-1分数统计'!AM$3/130</f>
        <v>0.9</v>
      </c>
      <c r="AI17" s="190">
        <f>'环工16-1分数统计'!AN17*'环工16-1分数统计'!AN$3/130</f>
        <v>2.0076923076923077</v>
      </c>
      <c r="AJ17" s="190">
        <f>'环工16-1分数统计'!AO17*'环工16-1分数统计'!AO$3/130</f>
        <v>1.9153846153846155</v>
      </c>
      <c r="AK17" s="190">
        <f>'环工16-1分数统计'!AP17*'环工16-1分数统计'!AP$3/130</f>
        <v>1.0269230769230768</v>
      </c>
      <c r="AL17" s="190">
        <f>'环工16-1分数统计'!AQ17*'环工16-1分数统计'!AQ$3/130</f>
        <v>2.0076923076923077</v>
      </c>
      <c r="AM17" s="190">
        <f>'环工16-1分数统计'!AR17*'环工16-1分数统计'!AR$3/130</f>
        <v>1.3384615384615384</v>
      </c>
      <c r="AN17" s="190">
        <f>'环工16-1分数统计'!AS17*'环工16-1分数统计'!AS$3/130</f>
        <v>1.4153846153846155</v>
      </c>
      <c r="AO17" s="190">
        <f>'环工16-1分数统计'!AT17*'环工16-1分数统计'!AT$3/130</f>
        <v>1.3446153846153845</v>
      </c>
      <c r="AP17" s="190">
        <f>'环工16-1分数统计'!AU17*'环工16-1分数统计'!AU$3/130</f>
        <v>0.7153846153846154</v>
      </c>
      <c r="AQ17" s="190">
        <f>'环工16-1分数统计'!AV17*'环工16-1分数统计'!AV$3/130</f>
        <v>1.3846153846153846</v>
      </c>
      <c r="AR17" s="190">
        <f>'环工16-1分数统计'!AW17*'环工16-1分数统计'!AW$3/130</f>
        <v>0.61538461538461542</v>
      </c>
      <c r="AS17" s="190">
        <f>'环工16-1分数统计'!AX17*'环工16-1分数统计'!AX$3/130</f>
        <v>2.8307692307692309</v>
      </c>
      <c r="AT17" s="190">
        <f>'环工16-1分数统计'!AY17*'环工16-1分数统计'!AY$3/130</f>
        <v>1.4461538461538461</v>
      </c>
      <c r="AU17" s="190">
        <f>'环工16-1分数统计'!AZ17*'环工16-1分数统计'!AZ$3/130</f>
        <v>1.3384615384615384</v>
      </c>
      <c r="AV17" s="190">
        <f>'环工16-1分数统计'!BA17*'环工16-1分数统计'!BA$3/130</f>
        <v>1.4</v>
      </c>
      <c r="AW17" s="190">
        <f>'环工16-1分数统计'!BB17*'环工16-1分数统计'!BB$3/130</f>
        <v>1.0038461538461538</v>
      </c>
      <c r="AX17" s="190">
        <f>'环工16-1分数统计'!BC17*'环工16-1分数统计'!BC$3/130</f>
        <v>2.0307692307692307</v>
      </c>
      <c r="AY17" s="190">
        <f>'环工16-1分数统计'!BD17*'环工16-1分数统计'!BD$3/130</f>
        <v>1.0269230769230768</v>
      </c>
      <c r="AZ17" s="190">
        <f>'环工16-1分数统计'!BE17*'环工16-1分数统计'!BE$3/130</f>
        <v>1.1076923076923078</v>
      </c>
      <c r="BA17" s="190">
        <f>'环工16-1分数统计'!BF17*'环工16-1分数统计'!BF$3/130</f>
        <v>0.7384615384615385</v>
      </c>
      <c r="BB17" s="190">
        <f>'环工16-1分数统计'!BG17*'环工16-1分数统计'!BG$3/130</f>
        <v>0.35</v>
      </c>
      <c r="BC17" s="190">
        <f>'环工16-1分数统计'!BH17*'环工16-1分数统计'!BH$3/130</f>
        <v>1.4307692307692308</v>
      </c>
      <c r="BD17" s="190">
        <f>'环工16-1分数统计'!BI17*'环工16-1分数统计'!BI$3/130</f>
        <v>1.7307692307692308</v>
      </c>
      <c r="BE17" s="190">
        <f>'环工16-1分数统计'!BJ17*'环工16-1分数统计'!BJ$3/130</f>
        <v>2.0769230769230771</v>
      </c>
      <c r="BF17" s="190">
        <f>'环工16-1分数统计'!BK17*'环工16-1分数统计'!BK$3/130</f>
        <v>0.64615384615384619</v>
      </c>
      <c r="BG17" s="190">
        <f t="shared" si="1"/>
        <v>86.236153846153883</v>
      </c>
      <c r="BH17" s="190">
        <f t="shared" si="2"/>
        <v>60.365307692307717</v>
      </c>
      <c r="BI17" s="194">
        <f>'环工16-1两年综测'!BD17</f>
        <v>89.371215002599101</v>
      </c>
      <c r="BJ17" s="190">
        <f>'环工16-1两年综测'!BE17</f>
        <v>90.014368298368197</v>
      </c>
      <c r="BK17" s="190">
        <f>'环工16-1两年综测'!BF17</f>
        <v>96.206585901454872</v>
      </c>
      <c r="BL17" s="209">
        <f t="shared" si="3"/>
        <v>275.59216920242216</v>
      </c>
      <c r="BM17" s="190">
        <f t="shared" si="6"/>
        <v>79.719248469506269</v>
      </c>
      <c r="BN17" s="190">
        <f t="shared" si="4"/>
        <v>15.943849693901255</v>
      </c>
      <c r="BO17" s="190">
        <f t="shared" si="5"/>
        <v>76.309157386208966</v>
      </c>
    </row>
    <row r="18" spans="1:67">
      <c r="A18" s="195" t="s">
        <v>137</v>
      </c>
      <c r="B18" s="205" t="s">
        <v>138</v>
      </c>
      <c r="C18" s="190">
        <f>'环工16-1分数统计'!H18*'环工16-1分数统计'!H$3/130</f>
        <v>0.69230769230769229</v>
      </c>
      <c r="D18" s="190">
        <f>'环工16-1分数统计'!I18*'环工16-1分数统计'!I$3/130</f>
        <v>1.4461538461538461</v>
      </c>
      <c r="E18" s="190">
        <f>'环工16-1分数统计'!J18*'环工16-1分数统计'!J$3/130</f>
        <v>4.523076923076923</v>
      </c>
      <c r="F18" s="190">
        <f>'环工16-1分数统计'!K18*'环工16-1分数统计'!K$3/130</f>
        <v>3.2192307692307693</v>
      </c>
      <c r="G18" s="190">
        <f>'环工16-1分数统计'!L18*'环工16-1分数统计'!L$3/130</f>
        <v>1.3538461538461539</v>
      </c>
      <c r="H18" s="190">
        <f>'环工16-1分数统计'!M18*'环工16-1分数统计'!M$3/130</f>
        <v>1.323076923076923</v>
      </c>
      <c r="I18" s="190">
        <f>'环工16-1分数统计'!N18*'环工16-1分数统计'!N$3/130</f>
        <v>2.910769230769231</v>
      </c>
      <c r="J18" s="190">
        <f>'环工16-1分数统计'!O18*'环工16-1分数统计'!O$3/130</f>
        <v>0.60769230769230764</v>
      </c>
      <c r="K18" s="190">
        <f>'环工16-1分数统计'!P18*'环工16-1分数统计'!P$3/130</f>
        <v>1.7307692307692308</v>
      </c>
      <c r="L18" s="190">
        <f>'环工16-1分数统计'!Q18*'环工16-1分数统计'!Q$3/130</f>
        <v>0.63076923076923075</v>
      </c>
      <c r="M18" s="190">
        <f>'环工16-1分数统计'!R18*'环工16-1分数统计'!R$3/130</f>
        <v>1.9153846153846155</v>
      </c>
      <c r="N18" s="190">
        <f>'环工16-1分数统计'!S18*'环工16-1分数统计'!S$3/130</f>
        <v>3.5769230769230771</v>
      </c>
      <c r="O18" s="190">
        <f>'环工16-1分数统计'!T18*'环工16-1分数统计'!T$3/130</f>
        <v>1.7307692307692308</v>
      </c>
      <c r="P18" s="190">
        <f>'环工16-1分数统计'!U18*'环工16-1分数统计'!U$3/130</f>
        <v>2.8</v>
      </c>
      <c r="Q18" s="190">
        <f>'环工16-1分数统计'!V18*'环工16-1分数统计'!V$3/130</f>
        <v>2.1461538461538461</v>
      </c>
      <c r="R18" s="190">
        <f>'环工16-1分数统计'!W18*'环工16-1分数统计'!W$3/130</f>
        <v>2.9446153846153846</v>
      </c>
      <c r="S18" s="190">
        <f>'环工16-1分数统计'!X18*'环工16-1分数统计'!X$3/130</f>
        <v>0.7153846153846154</v>
      </c>
      <c r="T18" s="190">
        <f>'环工16-1分数统计'!Y18*'环工16-1分数统计'!Y$3/130</f>
        <v>1.3846153846153846</v>
      </c>
      <c r="U18" s="190">
        <f>'环工16-1分数统计'!Z18*'环工16-1分数统计'!Z$3/130</f>
        <v>1.9846153846153847</v>
      </c>
      <c r="V18" s="190">
        <f>'环工16-1分数统计'!AA18*'环工16-1分数统计'!AA$3/130</f>
        <v>2.1</v>
      </c>
      <c r="W18" s="190">
        <f>'环工16-1分数统计'!AB18*'环工16-1分数统计'!AB$3/130</f>
        <v>1.323076923076923</v>
      </c>
      <c r="X18" s="190">
        <f>'环工16-1分数统计'!AC18*'环工16-1分数统计'!AC$3/130</f>
        <v>1.3076923076923077</v>
      </c>
      <c r="Y18" s="190">
        <f>'环工16-1分数统计'!AD18*'环工16-1分数统计'!AD$3/130</f>
        <v>1.3384615384615384</v>
      </c>
      <c r="Z18" s="190">
        <f>'环工16-1分数统计'!AE18*'环工16-1分数统计'!AE$3/130</f>
        <v>1.5907692307692309</v>
      </c>
      <c r="AA18" s="190">
        <f>'环工16-1分数统计'!AF18*'环工16-1分数统计'!AF$3/130</f>
        <v>0.7153846153846154</v>
      </c>
      <c r="AB18" s="190">
        <f>'环工16-1分数统计'!AG18*'环工16-1分数统计'!AG$3/130</f>
        <v>1.5</v>
      </c>
      <c r="AC18" s="190">
        <f>'环工16-1分数统计'!AH18*'环工16-1分数统计'!AH$3/130</f>
        <v>1.9846153846153847</v>
      </c>
      <c r="AD18" s="190">
        <f>'环工16-1分数统计'!AI18*'环工16-1分数统计'!AI$3/130</f>
        <v>1.3846153846153846</v>
      </c>
      <c r="AE18" s="190">
        <f>'环工16-1分数统计'!AJ18*'环工16-1分数统计'!AJ$3/130</f>
        <v>0.69230769230769229</v>
      </c>
      <c r="AF18" s="190">
        <f>'环工16-1分数统计'!AK18*'环工16-1分数统计'!AK$3/130</f>
        <v>2.2769230769230768</v>
      </c>
      <c r="AG18" s="190">
        <f>'环工16-1分数统计'!AL18*'环工16-1分数统计'!AL$3/130</f>
        <v>1.3076923076923077</v>
      </c>
      <c r="AH18" s="190">
        <f>'环工16-1分数统计'!AM18*'环工16-1分数统计'!AM$3/130</f>
        <v>0.94615384615384612</v>
      </c>
      <c r="AI18" s="190">
        <f>'环工16-1分数统计'!AN18*'环工16-1分数统计'!AN$3/130</f>
        <v>1.8692307692307693</v>
      </c>
      <c r="AJ18" s="190">
        <f>'环工16-1分数统计'!AO18*'环工16-1分数统计'!AO$3/130</f>
        <v>1.8461538461538463</v>
      </c>
      <c r="AK18" s="190">
        <f>'环工16-1分数统计'!AP18*'环工16-1分数统计'!AP$3/130</f>
        <v>1.0269230769230768</v>
      </c>
      <c r="AL18" s="190">
        <f>'环工16-1分数统计'!AQ18*'环工16-1分数统计'!AQ$3/130</f>
        <v>1.9846153846153847</v>
      </c>
      <c r="AM18" s="190">
        <f>'环工16-1分数统计'!AR18*'环工16-1分数统计'!AR$3/130</f>
        <v>1.3076923076923077</v>
      </c>
      <c r="AN18" s="190">
        <f>'环工16-1分数统计'!AS18*'环工16-1分数统计'!AS$3/130</f>
        <v>1.4307692307692308</v>
      </c>
      <c r="AO18" s="190">
        <f>'环工16-1分数统计'!AT18*'环工16-1分数统计'!AT$3/130</f>
        <v>1.5230769230769232</v>
      </c>
      <c r="AP18" s="190">
        <f>'环工16-1分数统计'!AU18*'环工16-1分数统计'!AU$3/130</f>
        <v>0.63076923076923075</v>
      </c>
      <c r="AQ18" s="190">
        <f>'环工16-1分数统计'!AV18*'环工16-1分数统计'!AV$3/130</f>
        <v>1.4</v>
      </c>
      <c r="AR18" s="190">
        <f>'环工16-1分数统计'!AW18*'环工16-1分数统计'!AW$3/130</f>
        <v>0.64615384615384619</v>
      </c>
      <c r="AS18" s="190">
        <f>'环工16-1分数统计'!AX18*'环工16-1分数统计'!AX$3/130</f>
        <v>2.4307692307692306</v>
      </c>
      <c r="AT18" s="190">
        <f>'环工16-1分数统计'!AY18*'环工16-1分数统计'!AY$3/130</f>
        <v>1.2769230769230768</v>
      </c>
      <c r="AU18" s="190">
        <f>'环工16-1分数统计'!AZ18*'环工16-1分数统计'!AZ$3/130</f>
        <v>1.4153846153846155</v>
      </c>
      <c r="AV18" s="190">
        <f>'环工16-1分数统计'!BA18*'环工16-1分数统计'!BA$3/130</f>
        <v>1.3384615384615384</v>
      </c>
      <c r="AW18" s="190">
        <f>'环工16-1分数统计'!BB18*'环工16-1分数统计'!BB$3/130</f>
        <v>1.0384615384615385</v>
      </c>
      <c r="AX18" s="190">
        <f>'环工16-1分数统计'!BC18*'环工16-1分数统计'!BC$3/130</f>
        <v>2.1923076923076925</v>
      </c>
      <c r="AY18" s="190">
        <f>'环工16-1分数统计'!BD18*'环工16-1分数统计'!BD$3/130</f>
        <v>1.0615384615384615</v>
      </c>
      <c r="AZ18" s="190">
        <f>'环工16-1分数统计'!BE18*'环工16-1分数统计'!BE$3/130</f>
        <v>1.3538461538461539</v>
      </c>
      <c r="BA18" s="190">
        <f>'环工16-1分数统计'!BF18*'环工16-1分数统计'!BF$3/130</f>
        <v>0.69230769230769229</v>
      </c>
      <c r="BB18" s="190">
        <f>'环工16-1分数统计'!BG18*'环工16-1分数统计'!BG$3/130</f>
        <v>0.36153846153846153</v>
      </c>
      <c r="BC18" s="190">
        <f>'环工16-1分数统计'!BH18*'环工16-1分数统计'!BH$3/130</f>
        <v>1.4</v>
      </c>
      <c r="BD18" s="190">
        <f>'环工16-1分数统计'!BI18*'环工16-1分数统计'!BI$3/130</f>
        <v>1.8076923076923077</v>
      </c>
      <c r="BE18" s="190">
        <f>'环工16-1分数统计'!BJ18*'环工16-1分数统计'!BJ$3/130</f>
        <v>2.1692307692307691</v>
      </c>
      <c r="BF18" s="190">
        <f>'环工16-1分数统计'!BK18*'环工16-1分数统计'!BK$3/130</f>
        <v>0.66153846153846152</v>
      </c>
      <c r="BG18" s="190">
        <f t="shared" si="1"/>
        <v>88.969230769230776</v>
      </c>
      <c r="BH18" s="190">
        <f t="shared" si="2"/>
        <v>62.278461538461542</v>
      </c>
      <c r="BI18" s="194">
        <f>'环工16-1两年综测'!BD18</f>
        <v>98.439922373336202</v>
      </c>
      <c r="BJ18" s="190">
        <f>'环工16-1两年综测'!BE18</f>
        <v>105.295693550894</v>
      </c>
      <c r="BK18" s="190">
        <f>'环工16-1两年综测'!BF18</f>
        <v>111.15358196286473</v>
      </c>
      <c r="BL18" s="209">
        <f t="shared" si="3"/>
        <v>314.88919788709495</v>
      </c>
      <c r="BM18" s="190">
        <f t="shared" si="6"/>
        <v>91.086514828681217</v>
      </c>
      <c r="BN18" s="190">
        <f t="shared" si="4"/>
        <v>18.217302965736245</v>
      </c>
      <c r="BO18" s="190">
        <f t="shared" si="5"/>
        <v>80.49576450419778</v>
      </c>
    </row>
    <row r="19" spans="1:67">
      <c r="A19" s="195" t="s">
        <v>139</v>
      </c>
      <c r="B19" s="203" t="s">
        <v>140</v>
      </c>
      <c r="C19" s="190">
        <f>'环工16-1分数统计'!H19*'环工16-1分数统计'!H$3/130</f>
        <v>0.63846153846153841</v>
      </c>
      <c r="D19" s="190">
        <f>'环工16-1分数统计'!I19*'环工16-1分数统计'!I$3/130</f>
        <v>1.4461538461538461</v>
      </c>
      <c r="E19" s="190">
        <f>'环工16-1分数统计'!J19*'环工16-1分数统计'!J$3/130</f>
        <v>4.2</v>
      </c>
      <c r="F19" s="190">
        <f>'环工16-1分数统计'!K19*'环工16-1分数统计'!K$3/130</f>
        <v>3.1153846153846154</v>
      </c>
      <c r="G19" s="190">
        <f>'环工16-1分数统计'!L19*'环工16-1分数统计'!L$3/130</f>
        <v>1.3692307692307693</v>
      </c>
      <c r="H19" s="190">
        <f>'环工16-1分数统计'!M19*'环工16-1分数统计'!M$3/130</f>
        <v>1.2</v>
      </c>
      <c r="I19" s="190">
        <f>'环工16-1分数统计'!N19*'环工16-1分数统计'!N$3/130</f>
        <v>2.5384615384615383</v>
      </c>
      <c r="J19" s="190">
        <f>'环工16-1分数统计'!O19*'环工16-1分数统计'!O$3/130</f>
        <v>0.72307692307692306</v>
      </c>
      <c r="K19" s="190">
        <f>'环工16-1分数统计'!P19*'环工16-1分数统计'!P$3/130</f>
        <v>1.6346153846153846</v>
      </c>
      <c r="L19" s="190">
        <f>'环工16-1分数统计'!Q19*'环工16-1分数统计'!Q$3/130</f>
        <v>0.62307692307692308</v>
      </c>
      <c r="M19" s="190">
        <f>'环工16-1分数统计'!R19*'环工16-1分数统计'!R$3/130</f>
        <v>1.5692307692307692</v>
      </c>
      <c r="N19" s="190">
        <f>'环工16-1分数统计'!S19*'环工16-1分数统计'!S$3/130</f>
        <v>3.8461538461538463</v>
      </c>
      <c r="O19" s="190">
        <f>'环工16-1分数统计'!T19*'环工16-1分数统计'!T$3/130</f>
        <v>1.6538461538461537</v>
      </c>
      <c r="P19" s="190">
        <f>'环工16-1分数统计'!U19*'环工16-1分数统计'!U$3/130</f>
        <v>2.5538461538461537</v>
      </c>
      <c r="Q19" s="190">
        <f>'环工16-1分数统计'!V19*'环工16-1分数统计'!V$3/130</f>
        <v>1.9846153846153847</v>
      </c>
      <c r="R19" s="190">
        <f>'环工16-1分数统计'!W19*'环工16-1分数统计'!W$3/130</f>
        <v>2.8769230769230774</v>
      </c>
      <c r="S19" s="190">
        <f>'环工16-1分数统计'!X19*'环工16-1分数统计'!X$3/130</f>
        <v>0.72307692307692306</v>
      </c>
      <c r="T19" s="190">
        <f>'环工16-1分数统计'!Y19*'环工16-1分数统计'!Y$3/130</f>
        <v>1.476923076923077</v>
      </c>
      <c r="U19" s="190">
        <f>'环工16-1分数统计'!Z19*'环工16-1分数统计'!Z$3/130</f>
        <v>1.6615384615384616</v>
      </c>
      <c r="V19" s="190">
        <f>'环工16-1分数统计'!AA19*'环工16-1分数统计'!AA$3/130</f>
        <v>2.1230769230769231</v>
      </c>
      <c r="W19" s="190">
        <f>'环工16-1分数统计'!AB19*'环工16-1分数统计'!AB$3/130</f>
        <v>1.2</v>
      </c>
      <c r="X19" s="190">
        <f>'环工16-1分数统计'!AC19*'环工16-1分数统计'!AC$3/130</f>
        <v>1.3538461538461539</v>
      </c>
      <c r="Y19" s="190">
        <f>'环工16-1分数统计'!AD19*'环工16-1分数统计'!AD$3/130</f>
        <v>1.3384615384615384</v>
      </c>
      <c r="Z19" s="190">
        <f>'环工16-1分数统计'!AE19*'环工16-1分数统计'!AE$3/130</f>
        <v>1.3538461538461539</v>
      </c>
      <c r="AA19" s="190">
        <f>'环工16-1分数统计'!AF19*'环工16-1分数统计'!AF$3/130</f>
        <v>0.73076923076923073</v>
      </c>
      <c r="AB19" s="190">
        <f>'环工16-1分数统计'!AG19*'环工16-1分数统计'!AG$3/130</f>
        <v>1.6538461538461537</v>
      </c>
      <c r="AC19" s="190">
        <f>'环工16-1分数统计'!AH19*'环工16-1分数统计'!AH$3/130</f>
        <v>2.1692307692307691</v>
      </c>
      <c r="AD19" s="190">
        <f>'环工16-1分数统计'!AI19*'环工16-1分数统计'!AI$3/130</f>
        <v>1.3692307692307693</v>
      </c>
      <c r="AE19" s="190">
        <f>'环工16-1分数统计'!AJ19*'环工16-1分数统计'!AJ$3/130</f>
        <v>0.70769230769230773</v>
      </c>
      <c r="AF19" s="190">
        <f>'环工16-1分数统计'!AK19*'环工16-1分数统计'!AK$3/130</f>
        <v>2.2153846153846155</v>
      </c>
      <c r="AG19" s="190">
        <f>'环工16-1分数统计'!AL19*'环工16-1分数统计'!AL$3/130</f>
        <v>1.3538461538461539</v>
      </c>
      <c r="AH19" s="190">
        <f>'环工16-1分数统计'!AM19*'环工16-1分数统计'!AM$3/130</f>
        <v>0.85384615384615381</v>
      </c>
      <c r="AI19" s="190">
        <f>'环工16-1分数统计'!AN19*'环工16-1分数统计'!AN$3/130</f>
        <v>1.9846153846153847</v>
      </c>
      <c r="AJ19" s="190">
        <f>'环工16-1分数统计'!AO19*'环工16-1分数统计'!AO$3/130</f>
        <v>2.0076923076923077</v>
      </c>
      <c r="AK19" s="190">
        <f>'环工16-1分数统计'!AP19*'环工16-1分数统计'!AP$3/130</f>
        <v>1.0269230769230768</v>
      </c>
      <c r="AL19" s="190">
        <f>'环工16-1分数统计'!AQ19*'环工16-1分数统计'!AQ$3/130</f>
        <v>2.0769230769230771</v>
      </c>
      <c r="AM19" s="190">
        <f>'环工16-1分数统计'!AR19*'环工16-1分数统计'!AR$3/130</f>
        <v>1.3538461538461539</v>
      </c>
      <c r="AN19" s="190">
        <f>'环工16-1分数统计'!AS19*'环工16-1分数统计'!AS$3/130</f>
        <v>1.3076923076923077</v>
      </c>
      <c r="AO19" s="190">
        <f>'环工16-1分数统计'!AT19*'环工16-1分数统计'!AT$3/130</f>
        <v>1.2353846153846155</v>
      </c>
      <c r="AP19" s="190">
        <f>'环工16-1分数统计'!AU19*'环工16-1分数统计'!AU$3/130</f>
        <v>0.72307692307692306</v>
      </c>
      <c r="AQ19" s="190">
        <f>'环工16-1分数统计'!AV19*'环工16-1分数统计'!AV$3/130</f>
        <v>1.3538461538461539</v>
      </c>
      <c r="AR19" s="190">
        <f>'环工16-1分数统计'!AW19*'环工16-1分数统计'!AW$3/130</f>
        <v>0.62307692307692308</v>
      </c>
      <c r="AS19" s="190">
        <f>'环工16-1分数统计'!AX19*'环工16-1分数统计'!AX$3/130</f>
        <v>2.523076923076923</v>
      </c>
      <c r="AT19" s="190">
        <f>'环工16-1分数统计'!AY19*'环工16-1分数统计'!AY$3/130</f>
        <v>1.3846153846153846</v>
      </c>
      <c r="AU19" s="190">
        <f>'环工16-1分数统计'!AZ19*'环工16-1分数统计'!AZ$3/130</f>
        <v>1.3846153846153846</v>
      </c>
      <c r="AV19" s="190">
        <f>'环工16-1分数统计'!BA19*'环工16-1分数统计'!BA$3/130</f>
        <v>1.3692307692307693</v>
      </c>
      <c r="AW19" s="190">
        <f>'环工16-1分数统计'!BB19*'环工16-1分数统计'!BB$3/130</f>
        <v>1.0153846153846153</v>
      </c>
      <c r="AX19" s="190">
        <f>'环工16-1分数统计'!BC19*'环工16-1分数统计'!BC$3/130</f>
        <v>2.0307692307692307</v>
      </c>
      <c r="AY19" s="190">
        <f>'环工16-1分数统计'!BD19*'环工16-1分数统计'!BD$3/130</f>
        <v>1.0153846153846153</v>
      </c>
      <c r="AZ19" s="190">
        <f>'环工16-1分数统计'!BE19*'环工16-1分数统计'!BE$3/130</f>
        <v>1.2923076923076924</v>
      </c>
      <c r="BA19" s="190">
        <f>'环工16-1分数统计'!BF19*'环工16-1分数统计'!BF$3/130</f>
        <v>0.67692307692307696</v>
      </c>
      <c r="BB19" s="190">
        <f>'环工16-1分数统计'!BG19*'环工16-1分数统计'!BG$3/130</f>
        <v>0.35</v>
      </c>
      <c r="BC19" s="190">
        <f>'环工16-1分数统计'!BH19*'环工16-1分数统计'!BH$3/130</f>
        <v>1.3846153846153846</v>
      </c>
      <c r="BD19" s="190">
        <f>'环工16-1分数统计'!BI19*'环工16-1分数统计'!BI$3/130</f>
        <v>1.7307692307692308</v>
      </c>
      <c r="BE19" s="190">
        <f>'环工16-1分数统计'!BJ19*'环工16-1分数统计'!BJ$3/130</f>
        <v>1.9846153846153847</v>
      </c>
      <c r="BF19" s="190">
        <f>'环工16-1分数统计'!BK19*'环工16-1分数统计'!BK$3/130</f>
        <v>0.67692307692307696</v>
      </c>
      <c r="BG19" s="190">
        <f t="shared" si="1"/>
        <v>86.77</v>
      </c>
      <c r="BH19" s="190">
        <f t="shared" si="2"/>
        <v>60.73899999999999</v>
      </c>
      <c r="BI19" s="194">
        <f>'环工16-1两年综测'!BD19</f>
        <v>95.244703418440693</v>
      </c>
      <c r="BJ19" s="190">
        <f>'环工16-1两年综测'!BE19</f>
        <v>109.451422843823</v>
      </c>
      <c r="BK19" s="190">
        <f>'环工16-1两年综测'!BF19</f>
        <v>107.46141662245802</v>
      </c>
      <c r="BL19" s="209">
        <f t="shared" si="3"/>
        <v>312.15754288472169</v>
      </c>
      <c r="BM19" s="190">
        <f t="shared" si="6"/>
        <v>90.296341854981037</v>
      </c>
      <c r="BN19" s="190">
        <f t="shared" si="4"/>
        <v>18.059268370996207</v>
      </c>
      <c r="BO19" s="190">
        <f t="shared" si="5"/>
        <v>78.798268370996198</v>
      </c>
    </row>
    <row r="20" spans="1:67">
      <c r="A20" s="195" t="s">
        <v>178</v>
      </c>
      <c r="B20" s="203" t="s">
        <v>179</v>
      </c>
      <c r="C20" s="190">
        <f>'环工16-1分数统计'!H20*'环工16-1分数统计'!H$3/130</f>
        <v>0.62307692307692308</v>
      </c>
      <c r="D20" s="190">
        <f>'环工16-1分数统计'!I20*'环工16-1分数统计'!I$3/130</f>
        <v>1.3692307692307693</v>
      </c>
      <c r="E20" s="190">
        <f>'环工16-1分数统计'!J20*'环工16-1分数统计'!J$3/130</f>
        <v>3.8307692307692309</v>
      </c>
      <c r="F20" s="190">
        <f>'环工16-1分数统计'!K20*'环工16-1分数统计'!K$3/130</f>
        <v>2.5269230769230768</v>
      </c>
      <c r="G20" s="190">
        <f>'环工16-1分数统计'!L20*'环工16-1分数统计'!L$3/130</f>
        <v>1.2461538461538462</v>
      </c>
      <c r="H20" s="190">
        <f>'环工16-1分数统计'!M20*'环工16-1分数统计'!M$3/130</f>
        <v>1.2</v>
      </c>
      <c r="I20" s="190">
        <f>'环工16-1分数统计'!N20*'环工16-1分数统计'!N$3/130</f>
        <v>2.1323076923076925</v>
      </c>
      <c r="J20" s="190">
        <f>'环工16-1分数统计'!O20*'环工16-1分数统计'!O$3/130</f>
        <v>0.53076923076923077</v>
      </c>
      <c r="K20" s="190">
        <f>'环工16-1分数统计'!P20*'环工16-1分数统计'!P$3/130</f>
        <v>1.5</v>
      </c>
      <c r="L20" s="190">
        <f>'环工16-1分数统计'!Q20*'环工16-1分数统计'!Q$3/130</f>
        <v>0.64615384615384619</v>
      </c>
      <c r="M20" s="190">
        <f>'环工16-1分数统计'!R20*'环工16-1分数统计'!R$3/130</f>
        <v>1.3846153846153846</v>
      </c>
      <c r="N20" s="190">
        <f>'环工16-1分数统计'!S20*'环工16-1分数统计'!S$3/130</f>
        <v>3.4615384615384617</v>
      </c>
      <c r="O20" s="190">
        <f>'环工16-1分数统计'!T20*'环工16-1分数统计'!T$3/130</f>
        <v>1.5</v>
      </c>
      <c r="P20" s="190">
        <f>'环工16-1分数统计'!U20*'环工16-1分数统计'!U$3/130</f>
        <v>2.3692307692307693</v>
      </c>
      <c r="Q20" s="190">
        <f>'环工16-1分数统计'!V20*'环工16-1分数统计'!V$3/130</f>
        <v>1.7538461538461538</v>
      </c>
      <c r="R20" s="190">
        <f>'环工16-1分数统计'!W20*'环工16-1分数统计'!W$3/130</f>
        <v>2.8430769230769233</v>
      </c>
      <c r="S20" s="190">
        <f>'环工16-1分数统计'!X20*'环工16-1分数统计'!X$3/130</f>
        <v>0.67692307692307696</v>
      </c>
      <c r="T20" s="190">
        <f>'环工16-1分数统计'!Y20*'环工16-1分数统计'!Y$3/130</f>
        <v>1.4461538461538461</v>
      </c>
      <c r="U20" s="190">
        <f>'环工16-1分数统计'!Z20*'环工16-1分数统计'!Z$3/130</f>
        <v>1.4307692307692308</v>
      </c>
      <c r="V20" s="190">
        <f>'环工16-1分数统计'!AA20*'环工16-1分数统计'!AA$3/130</f>
        <v>1.7076923076923076</v>
      </c>
      <c r="W20" s="190">
        <f>'环工16-1分数统计'!AB20*'环工16-1分数统计'!AB$3/130</f>
        <v>1.1538461538461537</v>
      </c>
      <c r="X20" s="190">
        <f>'环工16-1分数统计'!AC20*'环工16-1分数统计'!AC$3/130</f>
        <v>1.2769230769230768</v>
      </c>
      <c r="Y20" s="190">
        <f>'环工16-1分数统计'!AD20*'环工16-1分数统计'!AD$3/130</f>
        <v>1.1846153846153846</v>
      </c>
      <c r="Z20" s="190">
        <f>'环工16-1分数统计'!AE20*'环工16-1分数统计'!AE$3/130</f>
        <v>1.3200000000000003</v>
      </c>
      <c r="AA20" s="190">
        <f>'环工16-1分数统计'!AF20*'环工16-1分数统计'!AF$3/130</f>
        <v>0.67692307692307696</v>
      </c>
      <c r="AB20" s="190">
        <f>'环工16-1分数统计'!AG20*'环工16-1分数统计'!AG$3/130</f>
        <v>1.5192307692307692</v>
      </c>
      <c r="AC20" s="190">
        <f>'环工16-1分数统计'!AH20*'环工16-1分数统计'!AH$3/130</f>
        <v>1.7076923076923076</v>
      </c>
      <c r="AD20" s="190">
        <f>'环工16-1分数统计'!AI20*'环工16-1分数统计'!AI$3/130</f>
        <v>1.2307692307692308</v>
      </c>
      <c r="AE20" s="190">
        <f>'环工16-1分数统计'!AJ20*'环工16-1分数统计'!AJ$3/130</f>
        <v>0.64615384615384619</v>
      </c>
      <c r="AF20" s="190">
        <f>'环工16-1分数统计'!AK20*'环工16-1分数统计'!AK$3/130</f>
        <v>2</v>
      </c>
      <c r="AG20" s="190">
        <f>'环工16-1分数统计'!AL20*'环工16-1分数统计'!AL$3/130</f>
        <v>1.2615384615384615</v>
      </c>
      <c r="AH20" s="190">
        <f>'环工16-1分数统计'!AM20*'环工16-1分数统计'!AM$3/130</f>
        <v>0.69230769230769229</v>
      </c>
      <c r="AI20" s="190">
        <f>'环工16-1分数统计'!AN20*'环工16-1分数统计'!AN$3/130</f>
        <v>2.0769230769230771</v>
      </c>
      <c r="AJ20" s="190">
        <f>'环工16-1分数统计'!AO20*'环工16-1分数统计'!AO$3/130</f>
        <v>1.8461538461538463</v>
      </c>
      <c r="AK20" s="190">
        <f>'环工16-1分数统计'!AP20*'环工16-1分数统计'!AP$3/130</f>
        <v>0.94615384615384612</v>
      </c>
      <c r="AL20" s="190">
        <f>'环工16-1分数统计'!AQ20*'环工16-1分数统计'!AQ$3/130</f>
        <v>1.8</v>
      </c>
      <c r="AM20" s="190">
        <f>'环工16-1分数统计'!AR20*'环工16-1分数统计'!AR$3/130</f>
        <v>1.3538461538461539</v>
      </c>
      <c r="AN20" s="190">
        <f>'环工16-1分数统计'!AS20*'环工16-1分数统计'!AS$3/130</f>
        <v>1.4</v>
      </c>
      <c r="AO20" s="190">
        <f>'环工16-1分数统计'!AT20*'环工16-1分数统计'!AT$3/130</f>
        <v>1.2861538461538462</v>
      </c>
      <c r="AP20" s="190">
        <f>'环工16-1分数统计'!AU20*'环工16-1分数统计'!AU$3/130</f>
        <v>0.63076923076923075</v>
      </c>
      <c r="AQ20" s="190">
        <f>'环工16-1分数统计'!AV20*'环工16-1分数统计'!AV$3/130</f>
        <v>1.2923076923076924</v>
      </c>
      <c r="AR20" s="190">
        <f>'环工16-1分数统计'!AW20*'环工16-1分数统计'!AW$3/130</f>
        <v>0.57692307692307687</v>
      </c>
      <c r="AS20" s="190">
        <f>'环工16-1分数统计'!AX20*'环工16-1分数统计'!AX$3/130</f>
        <v>2.2153846153846155</v>
      </c>
      <c r="AT20" s="190">
        <f>'环工16-1分数统计'!AY20*'环工16-1分数统计'!AY$3/130</f>
        <v>1.4</v>
      </c>
      <c r="AU20" s="190">
        <f>'环工16-1分数统计'!AZ20*'环工16-1分数统计'!AZ$3/130</f>
        <v>1.2461538461538462</v>
      </c>
      <c r="AV20" s="190">
        <f>'环工16-1分数统计'!BA20*'环工16-1分数统计'!BA$3/130</f>
        <v>1.1384615384615384</v>
      </c>
      <c r="AW20" s="190">
        <f>'环工16-1分数统计'!BB20*'环工16-1分数统计'!BB$3/130</f>
        <v>0.99230769230769234</v>
      </c>
      <c r="AX20" s="190">
        <f>'环工16-1分数统计'!BC20*'环工16-1分数统计'!BC$3/130</f>
        <v>2.0538461538461537</v>
      </c>
      <c r="AY20" s="190">
        <f>'环工16-1分数统计'!BD20*'环工16-1分数统计'!BD$3/130</f>
        <v>0.94615384615384612</v>
      </c>
      <c r="AZ20" s="190">
        <f>'环工16-1分数统计'!BE20*'环工16-1分数统计'!BE$3/130</f>
        <v>1.1230769230769231</v>
      </c>
      <c r="BA20" s="190">
        <f>'环工16-1分数统计'!BF20*'环工16-1分数统计'!BF$3/130</f>
        <v>0.64615384615384619</v>
      </c>
      <c r="BB20" s="190">
        <f>'环工16-1分数统计'!BG20*'环工16-1分数统计'!BG$3/130</f>
        <v>0.33846153846153848</v>
      </c>
      <c r="BC20" s="190">
        <f>'环工16-1分数统计'!BH20*'环工16-1分数统计'!BH$3/130</f>
        <v>1.3538461538461539</v>
      </c>
      <c r="BD20" s="190">
        <f>'环工16-1分数统计'!BI20*'环工16-1分数统计'!BI$3/130</f>
        <v>1.4615384615384615</v>
      </c>
      <c r="BE20" s="190">
        <f>'环工16-1分数统计'!BJ20*'环工16-1分数统计'!BJ$3/130</f>
        <v>1.7307692307692308</v>
      </c>
      <c r="BF20" s="190">
        <f>'环工16-1分数统计'!BK20*'环工16-1分数统计'!BK$3/130</f>
        <v>0.56153846153846154</v>
      </c>
      <c r="BG20" s="190">
        <f t="shared" si="1"/>
        <v>79.266153846153856</v>
      </c>
      <c r="BH20" s="190">
        <f t="shared" si="2"/>
        <v>55.486307692307697</v>
      </c>
      <c r="BI20" s="194">
        <f>'环工16-1两年综测'!BD20</f>
        <v>86.611884936592602</v>
      </c>
      <c r="BJ20" s="190">
        <f>'环工16-1两年综测'!BE20</f>
        <v>85.578376379176305</v>
      </c>
      <c r="BK20" s="190">
        <f>'环工16-1两年综测'!BF20</f>
        <v>88.379677855477851</v>
      </c>
      <c r="BL20" s="209">
        <f t="shared" si="3"/>
        <v>260.56993917124674</v>
      </c>
      <c r="BM20" s="190">
        <f t="shared" si="6"/>
        <v>75.37383875816667</v>
      </c>
      <c r="BN20" s="190">
        <f t="shared" si="4"/>
        <v>15.074767751633335</v>
      </c>
      <c r="BO20" s="190">
        <f t="shared" si="5"/>
        <v>70.561075443941036</v>
      </c>
    </row>
    <row r="21" spans="1:67">
      <c r="A21" s="195" t="s">
        <v>166</v>
      </c>
      <c r="B21" s="203" t="s">
        <v>167</v>
      </c>
      <c r="C21" s="190">
        <f>'环工16-1分数统计'!H21*'环工16-1分数统计'!H$3/130</f>
        <v>0.59230769230769231</v>
      </c>
      <c r="D21" s="190">
        <f>'环工16-1分数统计'!I21*'环工16-1分数统计'!I$3/130</f>
        <v>1.4153846153846155</v>
      </c>
      <c r="E21" s="190">
        <f>'环工16-1分数统计'!J21*'环工16-1分数统计'!J$3/130</f>
        <v>3.6923076923076925</v>
      </c>
      <c r="F21" s="190">
        <f>'环工16-1分数统计'!K21*'环工16-1分数统计'!K$3/130</f>
        <v>3.1153846153846154</v>
      </c>
      <c r="G21" s="190">
        <f>'环工16-1分数统计'!L21*'环工16-1分数统计'!L$3/130</f>
        <v>1.3384615384615384</v>
      </c>
      <c r="H21" s="190">
        <f>'环工16-1分数统计'!M21*'环工16-1分数统计'!M$3/130</f>
        <v>1.1230769230769231</v>
      </c>
      <c r="I21" s="190">
        <f>'环工16-1分数统计'!N21*'环工16-1分数统计'!N$3/130</f>
        <v>2.2338461538461543</v>
      </c>
      <c r="J21" s="190">
        <f>'环工16-1分数统计'!O21*'环工16-1分数统计'!O$3/130</f>
        <v>0.56923076923076921</v>
      </c>
      <c r="K21" s="190">
        <f>'环工16-1分数统计'!P21*'环工16-1分数统计'!P$3/130</f>
        <v>1.6730769230769231</v>
      </c>
      <c r="L21" s="190">
        <f>'环工16-1分数统计'!Q21*'环工16-1分数统计'!Q$3/130</f>
        <v>0.7153846153846154</v>
      </c>
      <c r="M21" s="190">
        <f>'环工16-1分数统计'!R21*'环工16-1分数统计'!R$3/130</f>
        <v>1.8</v>
      </c>
      <c r="N21" s="190">
        <f>'环工16-1分数统计'!S21*'环工16-1分数统计'!S$3/130</f>
        <v>3.5769230769230771</v>
      </c>
      <c r="O21" s="190">
        <f>'环工16-1分数统计'!T21*'环工16-1分数统计'!T$3/130</f>
        <v>1.5961538461538463</v>
      </c>
      <c r="P21" s="190">
        <f>'环工16-1分数统计'!U21*'环工16-1分数统计'!U$3/130</f>
        <v>2.4615384615384617</v>
      </c>
      <c r="Q21" s="190">
        <f>'环工16-1分数统计'!V21*'环工16-1分数统计'!V$3/130</f>
        <v>2.1230769230769231</v>
      </c>
      <c r="R21" s="190">
        <f>'环工16-1分数统计'!W21*'环工16-1分数统计'!W$3/130</f>
        <v>2.7415384615384619</v>
      </c>
      <c r="S21" s="190">
        <f>'环工16-1分数统计'!X21*'环工16-1分数统计'!X$3/130</f>
        <v>0.66923076923076918</v>
      </c>
      <c r="T21" s="190">
        <f>'环工16-1分数统计'!Y21*'环工16-1分数统计'!Y$3/130</f>
        <v>1.3846153846153846</v>
      </c>
      <c r="U21" s="190">
        <f>'环工16-1分数统计'!Z21*'环工16-1分数统计'!Z$3/130</f>
        <v>1.5692307692307692</v>
      </c>
      <c r="V21" s="190">
        <f>'环工16-1分数统计'!AA21*'环工16-1分数统计'!AA$3/130</f>
        <v>2.1</v>
      </c>
      <c r="W21" s="190">
        <f>'环工16-1分数统计'!AB21*'环工16-1分数统计'!AB$3/130</f>
        <v>1.1846153846153846</v>
      </c>
      <c r="X21" s="190">
        <f>'环工16-1分数统计'!AC21*'环工16-1分数统计'!AC$3/130</f>
        <v>1.2153846153846153</v>
      </c>
      <c r="Y21" s="190">
        <f>'环工16-1分数统计'!AD21*'环工16-1分数统计'!AD$3/130</f>
        <v>1.2153846153846153</v>
      </c>
      <c r="Z21" s="190">
        <f>'环工16-1分数统计'!AE21*'环工16-1分数统计'!AE$3/130</f>
        <v>1.303076923076923</v>
      </c>
      <c r="AA21" s="190">
        <f>'环工16-1分数统计'!AF21*'环工16-1分数统计'!AF$3/130</f>
        <v>0.60769230769230764</v>
      </c>
      <c r="AB21" s="190">
        <f>'环工16-1分数统计'!AG21*'环工16-1分数统计'!AG$3/130</f>
        <v>1.3269230769230769</v>
      </c>
      <c r="AC21" s="190">
        <f>'环工16-1分数统计'!AH21*'环工16-1分数统计'!AH$3/130</f>
        <v>1.6846153846153846</v>
      </c>
      <c r="AD21" s="190">
        <f>'环工16-1分数统计'!AI21*'环工16-1分数统计'!AI$3/130</f>
        <v>1.2769230769230768</v>
      </c>
      <c r="AE21" s="190">
        <f>'环工16-1分数统计'!AJ21*'环工16-1分数统计'!AJ$3/130</f>
        <v>0.66153846153846152</v>
      </c>
      <c r="AF21" s="190">
        <f>'环工16-1分数统计'!AK21*'环工16-1分数统计'!AK$3/130</f>
        <v>1.8461538461538463</v>
      </c>
      <c r="AG21" s="190">
        <f>'环工16-1分数统计'!AL21*'环工16-1分数统计'!AL$3/130</f>
        <v>1.323076923076923</v>
      </c>
      <c r="AH21" s="190">
        <f>'环工16-1分数统计'!AM21*'环工16-1分数统计'!AM$3/130</f>
        <v>0.75</v>
      </c>
      <c r="AI21" s="190">
        <f>'环工16-1分数统计'!AN21*'环工16-1分数统计'!AN$3/130</f>
        <v>1.6615384615384616</v>
      </c>
      <c r="AJ21" s="190">
        <f>'环工16-1分数统计'!AO21*'环工16-1分数统计'!AO$3/130</f>
        <v>1.5923076923076922</v>
      </c>
      <c r="AK21" s="190">
        <f>'环工16-1分数统计'!AP21*'环工16-1分数统计'!AP$3/130</f>
        <v>0.94615384615384612</v>
      </c>
      <c r="AL21" s="190">
        <f>'环工16-1分数统计'!AQ21*'环工16-1分数统计'!AQ$3/130</f>
        <v>1.8923076923076922</v>
      </c>
      <c r="AM21" s="190">
        <f>'环工16-1分数统计'!AR21*'环工16-1分数统计'!AR$3/130</f>
        <v>1.323076923076923</v>
      </c>
      <c r="AN21" s="190">
        <f>'环工16-1分数统计'!AS21*'环工16-1分数统计'!AS$3/130</f>
        <v>1.2615384615384615</v>
      </c>
      <c r="AO21" s="190">
        <f>'环工16-1分数统计'!AT21*'环工16-1分数统计'!AT$3/130</f>
        <v>1.150769230769231</v>
      </c>
      <c r="AP21" s="190">
        <f>'环工16-1分数统计'!AU21*'环工16-1分数统计'!AU$3/130</f>
        <v>0.49230769230769234</v>
      </c>
      <c r="AQ21" s="190">
        <f>'环工16-1分数统计'!AV21*'环工16-1分数统计'!AV$3/130</f>
        <v>1.3538461538461539</v>
      </c>
      <c r="AR21" s="190">
        <f>'环工16-1分数统计'!AW21*'环工16-1分数统计'!AW$3/130</f>
        <v>0.61538461538461542</v>
      </c>
      <c r="AS21" s="190">
        <f>'环工16-1分数统计'!AX21*'环工16-1分数统计'!AX$3/130</f>
        <v>2.6769230769230767</v>
      </c>
      <c r="AT21" s="190">
        <f>'环工16-1分数统计'!AY21*'环工16-1分数统计'!AY$3/130</f>
        <v>1.3846153846153846</v>
      </c>
      <c r="AU21" s="190">
        <f>'环工16-1分数统计'!AZ21*'环工16-1分数统计'!AZ$3/130</f>
        <v>1.3692307692307693</v>
      </c>
      <c r="AV21" s="190">
        <f>'环工16-1分数统计'!BA21*'环工16-1分数统计'!BA$3/130</f>
        <v>1.5076923076923077</v>
      </c>
      <c r="AW21" s="190">
        <f>'环工16-1分数统计'!BB21*'环工16-1分数统计'!BB$3/130</f>
        <v>0.96923076923076923</v>
      </c>
      <c r="AX21" s="190">
        <f>'环工16-1分数统计'!BC21*'环工16-1分数统计'!BC$3/130</f>
        <v>2.0769230769230771</v>
      </c>
      <c r="AY21" s="190">
        <f>'环工16-1分数统计'!BD21*'环工16-1分数统计'!BD$3/130</f>
        <v>0.93461538461538463</v>
      </c>
      <c r="AZ21" s="190">
        <f>'环工16-1分数统计'!BE21*'环工16-1分数统计'!BE$3/130</f>
        <v>1.2307692307692308</v>
      </c>
      <c r="BA21" s="190">
        <f>'环工16-1分数统计'!BF21*'环工16-1分数统计'!BF$3/130</f>
        <v>0.67692307692307696</v>
      </c>
      <c r="BB21" s="190">
        <f>'环工16-1分数统计'!BG21*'环工16-1分数统计'!BG$3/130</f>
        <v>0.33461538461538459</v>
      </c>
      <c r="BC21" s="190">
        <f>'环工16-1分数统计'!BH21*'环工16-1分数统计'!BH$3/130</f>
        <v>1.3076923076923077</v>
      </c>
      <c r="BD21" s="190">
        <f>'环工16-1分数统计'!BI21*'环工16-1分数统计'!BI$3/130</f>
        <v>1.6730769230769231</v>
      </c>
      <c r="BE21" s="190">
        <f>'环工16-1分数统计'!BJ21*'环工16-1分数统计'!BJ$3/130</f>
        <v>2.0307692307692307</v>
      </c>
      <c r="BF21" s="190">
        <f>'环工16-1分数统计'!BK21*'环工16-1分数统计'!BK$3/130</f>
        <v>0.6</v>
      </c>
      <c r="BG21" s="190">
        <f t="shared" si="1"/>
        <v>81.948461538461544</v>
      </c>
      <c r="BH21" s="190">
        <f t="shared" si="2"/>
        <v>57.363923076923079</v>
      </c>
      <c r="BI21" s="194">
        <f>'环工16-1两年综测'!BD21</f>
        <v>89.393016982797207</v>
      </c>
      <c r="BJ21" s="190">
        <f>'环工16-1两年综测'!BE21</f>
        <v>83.870436985236907</v>
      </c>
      <c r="BK21" s="190">
        <f>'环工16-1两年综测'!BF21</f>
        <v>90.688186737400514</v>
      </c>
      <c r="BL21" s="209">
        <f t="shared" si="3"/>
        <v>263.95164070543467</v>
      </c>
      <c r="BM21" s="190">
        <f t="shared" si="6"/>
        <v>76.352047629753386</v>
      </c>
      <c r="BN21" s="190">
        <f t="shared" si="4"/>
        <v>15.270409525950678</v>
      </c>
      <c r="BO21" s="190">
        <f t="shared" si="5"/>
        <v>72.634332602873755</v>
      </c>
    </row>
    <row r="22" spans="1:67">
      <c r="A22" s="195" t="s">
        <v>181</v>
      </c>
      <c r="B22" s="203" t="s">
        <v>182</v>
      </c>
      <c r="C22" s="190">
        <f>'环工16-1分数统计'!H22*'环工16-1分数统计'!H$3/130</f>
        <v>0.62307692307692308</v>
      </c>
      <c r="D22" s="190">
        <f>'环工16-1分数统计'!I22*'环工16-1分数统计'!I$3/130</f>
        <v>1.3076923076923077</v>
      </c>
      <c r="E22" s="190">
        <f>'环工16-1分数统计'!J22*'环工16-1分数统计'!J$3/130</f>
        <v>2.8153846153846156</v>
      </c>
      <c r="F22" s="190">
        <f>'环工16-1分数统计'!K22*'环工16-1分数统计'!K$3/130</f>
        <v>2.7</v>
      </c>
      <c r="G22" s="190">
        <f>'环工16-1分数统计'!L22*'环工16-1分数统计'!L$3/130</f>
        <v>1.2461538461538462</v>
      </c>
      <c r="H22" s="190">
        <f>'环工16-1分数统计'!M22*'环工16-1分数统计'!M$3/130</f>
        <v>1.1538461538461537</v>
      </c>
      <c r="I22" s="190">
        <f>'环工16-1分数统计'!N22*'环工16-1分数统计'!N$3/130</f>
        <v>2.0984615384615384</v>
      </c>
      <c r="J22" s="190">
        <f>'环工16-1分数统计'!O22*'环工16-1分数统计'!O$3/130</f>
        <v>0.63076923076923075</v>
      </c>
      <c r="K22" s="190">
        <f>'环工16-1分数统计'!P22*'环工16-1分数统计'!P$3/130</f>
        <v>1.2307692307692308</v>
      </c>
      <c r="L22" s="190">
        <f>'环工16-1分数统计'!Q22*'环工16-1分数统计'!Q$3/130</f>
        <v>0.63846153846153841</v>
      </c>
      <c r="M22" s="190">
        <f>'环工16-1分数统计'!R22*'环工16-1分数统计'!R$3/130</f>
        <v>1.4538461538461538</v>
      </c>
      <c r="N22" s="190">
        <f>'环工16-1分数统计'!S22*'环工16-1分数统计'!S$3/130</f>
        <v>2.6153846153846154</v>
      </c>
      <c r="O22" s="190">
        <f>'环工16-1分数统计'!T22*'环工16-1分数统计'!T$3/130</f>
        <v>1.5576923076923077</v>
      </c>
      <c r="P22" s="190">
        <f>'环工16-1分数统计'!U22*'环工16-1分数统计'!U$3/130</f>
        <v>2.4923076923076923</v>
      </c>
      <c r="Q22" s="190">
        <f>'环工16-1分数统计'!V22*'环工16-1分数统计'!V$3/130</f>
        <v>1.8461538461538463</v>
      </c>
      <c r="R22" s="190">
        <f>'环工16-1分数统计'!W22*'环工16-1分数统计'!W$3/130</f>
        <v>2.606153846153846</v>
      </c>
      <c r="S22" s="190">
        <f>'环工16-1分数统计'!X22*'环工16-1分数统计'!X$3/130</f>
        <v>0.7</v>
      </c>
      <c r="T22" s="190">
        <f>'环工16-1分数统计'!Y22*'环工16-1分数统计'!Y$3/130</f>
        <v>1.323076923076923</v>
      </c>
      <c r="U22" s="190">
        <f>'环工16-1分数统计'!Z22*'环工16-1分数统计'!Z$3/130</f>
        <v>1.5923076923076922</v>
      </c>
      <c r="V22" s="190">
        <f>'环工16-1分数统计'!AA22*'环工16-1分数统计'!AA$3/130</f>
        <v>1.6153846153846154</v>
      </c>
      <c r="W22" s="190">
        <f>'环工16-1分数统计'!AB22*'环工16-1分数统计'!AB$3/130</f>
        <v>1.1846153846153846</v>
      </c>
      <c r="X22" s="190">
        <f>'环工16-1分数统计'!AC22*'环工16-1分数统计'!AC$3/130</f>
        <v>1.2307692307692308</v>
      </c>
      <c r="Y22" s="190">
        <f>'环工16-1分数统计'!AD22*'环工16-1分数统计'!AD$3/130</f>
        <v>1.1230769230769231</v>
      </c>
      <c r="Z22" s="190">
        <f>'环工16-1分数统计'!AE22*'环工16-1分数统计'!AE$3/130</f>
        <v>1.2015384615384617</v>
      </c>
      <c r="AA22" s="190">
        <f>'环工16-1分数统计'!AF22*'环工16-1分数统计'!AF$3/130</f>
        <v>0.7</v>
      </c>
      <c r="AB22" s="190">
        <f>'环工16-1分数统计'!AG22*'环工16-1分数统计'!AG$3/130</f>
        <v>1.4423076923076923</v>
      </c>
      <c r="AC22" s="190">
        <f>'环工16-1分数统计'!AH22*'环工16-1分数统计'!AH$3/130</f>
        <v>1.4307692307692308</v>
      </c>
      <c r="AD22" s="190">
        <f>'环工16-1分数统计'!AI22*'环工16-1分数统计'!AI$3/130</f>
        <v>1.2769230769230768</v>
      </c>
      <c r="AE22" s="190">
        <f>'环工16-1分数统计'!AJ22*'环工16-1分数统计'!AJ$3/130</f>
        <v>0.65384615384615385</v>
      </c>
      <c r="AF22" s="190">
        <f>'环工16-1分数统计'!AK22*'环工16-1分数统计'!AK$3/130</f>
        <v>2.2461538461538462</v>
      </c>
      <c r="AG22" s="190">
        <f>'环工16-1分数统计'!AL22*'环工16-1分数统计'!AL$3/130</f>
        <v>1.323076923076923</v>
      </c>
      <c r="AH22" s="190">
        <f>'环工16-1分数统计'!AM22*'环工16-1分数统计'!AM$3/130</f>
        <v>0.87692307692307692</v>
      </c>
      <c r="AI22" s="190">
        <f>'环工16-1分数统计'!AN22*'环工16-1分数统计'!AN$3/130</f>
        <v>1.6384615384615384</v>
      </c>
      <c r="AJ22" s="190">
        <f>'环工16-1分数统计'!AO22*'环工16-1分数统计'!AO$3/130</f>
        <v>1.476923076923077</v>
      </c>
      <c r="AK22" s="190">
        <f>'环工16-1分数统计'!AP22*'环工16-1分数统计'!AP$3/130</f>
        <v>0.99230769230769234</v>
      </c>
      <c r="AL22" s="190">
        <f>'环工16-1分数统计'!AQ22*'环工16-1分数统计'!AQ$3/130</f>
        <v>2.1</v>
      </c>
      <c r="AM22" s="190">
        <f>'环工16-1分数统计'!AR22*'环工16-1分数统计'!AR$3/130</f>
        <v>1.2923076923076924</v>
      </c>
      <c r="AN22" s="190">
        <f>'环工16-1分数统计'!AS22*'环工16-1分数统计'!AS$3/130</f>
        <v>1.2461538461538462</v>
      </c>
      <c r="AO22" s="190">
        <f>'环工16-1分数统计'!AT22*'环工16-1分数统计'!AT$3/130</f>
        <v>1.150769230769231</v>
      </c>
      <c r="AP22" s="190">
        <f>'环工16-1分数统计'!AU22*'环工16-1分数统计'!AU$3/130</f>
        <v>0.67692307692307696</v>
      </c>
      <c r="AQ22" s="190">
        <f>'环工16-1分数统计'!AV22*'环工16-1分数统计'!AV$3/130</f>
        <v>1.1846153846153846</v>
      </c>
      <c r="AR22" s="190">
        <f>'环工16-1分数统计'!AW22*'环工16-1分数统计'!AW$3/130</f>
        <v>0.56923076923076921</v>
      </c>
      <c r="AS22" s="190">
        <f>'环工16-1分数统计'!AX22*'环工16-1分数统计'!AX$3/130</f>
        <v>2.2769230769230768</v>
      </c>
      <c r="AT22" s="190">
        <f>'环工16-1分数统计'!AY22*'环工16-1分数统计'!AY$3/130</f>
        <v>1.3076923076923077</v>
      </c>
      <c r="AU22" s="190">
        <f>'环工16-1分数统计'!AZ22*'环工16-1分数统计'!AZ$3/130</f>
        <v>1.3076923076923077</v>
      </c>
      <c r="AV22" s="190">
        <f>'环工16-1分数统计'!BA22*'环工16-1分数统计'!BA$3/130</f>
        <v>1.4923076923076923</v>
      </c>
      <c r="AW22" s="190">
        <f>'环工16-1分数统计'!BB22*'环工16-1分数统计'!BB$3/130</f>
        <v>0.95769230769230773</v>
      </c>
      <c r="AX22" s="190">
        <f>'环工16-1分数统计'!BC22*'环工16-1分数统计'!BC$3/130</f>
        <v>2.1</v>
      </c>
      <c r="AY22" s="190">
        <f>'环工16-1分数统计'!BD22*'环工16-1分数统计'!BD$3/130</f>
        <v>1.0038461538461538</v>
      </c>
      <c r="AZ22" s="190">
        <f>'环工16-1分数统计'!BE22*'环工16-1分数统计'!BE$3/130</f>
        <v>1.2615384615384615</v>
      </c>
      <c r="BA22" s="190">
        <f>'环工16-1分数统计'!BF22*'环工16-1分数统计'!BF$3/130</f>
        <v>0.63076923076923075</v>
      </c>
      <c r="BB22" s="190">
        <f>'环工16-1分数统计'!BG22*'环工16-1分数统计'!BG$3/130</f>
        <v>0.33461538461538459</v>
      </c>
      <c r="BC22" s="190">
        <f>'环工16-1分数统计'!BH22*'环工16-1分数统计'!BH$3/130</f>
        <v>1.2923076923076924</v>
      </c>
      <c r="BD22" s="190">
        <f>'环工16-1分数统计'!BI22*'环工16-1分数统计'!BI$3/130</f>
        <v>1.4038461538461537</v>
      </c>
      <c r="BE22" s="190">
        <f>'环工16-1分数统计'!BJ22*'环工16-1分数统计'!BJ$3/130</f>
        <v>0</v>
      </c>
      <c r="BF22" s="190">
        <f>'环工16-1分数统计'!BK22*'环工16-1分数统计'!BK$3/130</f>
        <v>0.60769230769230764</v>
      </c>
      <c r="BG22" s="190">
        <f t="shared" si="1"/>
        <v>75.241538461538468</v>
      </c>
      <c r="BH22" s="190">
        <f t="shared" si="2"/>
        <v>52.669076923076922</v>
      </c>
      <c r="BI22" s="194">
        <f>'环工16-1两年综测'!BD22</f>
        <v>85.915498797978699</v>
      </c>
      <c r="BJ22" s="190">
        <f>'环工16-1两年综测'!BE22</f>
        <v>84.959406682206605</v>
      </c>
      <c r="BK22" s="190">
        <f>'环工16-1两年综测'!BF22</f>
        <v>82.983290185676381</v>
      </c>
      <c r="BL22" s="209">
        <f t="shared" si="3"/>
        <v>253.85819566586167</v>
      </c>
      <c r="BM22" s="190">
        <f t="shared" si="6"/>
        <v>73.432364333411186</v>
      </c>
      <c r="BN22" s="190">
        <f t="shared" si="4"/>
        <v>14.686472866682237</v>
      </c>
      <c r="BO22" s="190">
        <f t="shared" si="5"/>
        <v>67.355549789759152</v>
      </c>
    </row>
    <row r="23" spans="1:67">
      <c r="A23" s="195" t="s">
        <v>141</v>
      </c>
      <c r="B23" s="203" t="s">
        <v>142</v>
      </c>
      <c r="C23" s="190">
        <f>'环工16-1分数统计'!H23*'环工16-1分数统计'!H$3/130</f>
        <v>0.66923076923076918</v>
      </c>
      <c r="D23" s="190">
        <f>'环工16-1分数统计'!I23*'环工16-1分数统计'!I$3/130</f>
        <v>1.4153846153846155</v>
      </c>
      <c r="E23" s="190">
        <f>'环工16-1分数统计'!J23*'环工16-1分数统计'!J$3/130</f>
        <v>3.9692307692307693</v>
      </c>
      <c r="F23" s="190">
        <f>'环工16-1分数统计'!K23*'环工16-1分数统计'!K$3/130</f>
        <v>3.0115384615384615</v>
      </c>
      <c r="G23" s="190">
        <f>'环工16-1分数统计'!L23*'环工16-1分数统计'!L$3/130</f>
        <v>1.3384615384615384</v>
      </c>
      <c r="H23" s="190">
        <f>'环工16-1分数统计'!M23*'环工16-1分数统计'!M$3/130</f>
        <v>1.4</v>
      </c>
      <c r="I23" s="190">
        <f>'环工16-1分数统计'!N23*'环工16-1分数统计'!N$3/130</f>
        <v>2.7415384615384619</v>
      </c>
      <c r="J23" s="190">
        <f>'环工16-1分数统计'!O23*'环工16-1分数统计'!O$3/130</f>
        <v>0.63846153846153841</v>
      </c>
      <c r="K23" s="190">
        <f>'环工16-1分数统计'!P23*'环工16-1分数统计'!P$3/130</f>
        <v>1.1538461538461537</v>
      </c>
      <c r="L23" s="190">
        <f>'环工16-1分数统计'!Q23*'环工16-1分数统计'!Q$3/130</f>
        <v>0.70769230769230773</v>
      </c>
      <c r="M23" s="190">
        <f>'环工16-1分数统计'!R23*'环工16-1分数统计'!R$3/130</f>
        <v>1.7076923076923076</v>
      </c>
      <c r="N23" s="190">
        <f>'环工16-1分数统计'!S23*'环工16-1分数统计'!S$3/130</f>
        <v>3.6923076923076925</v>
      </c>
      <c r="O23" s="190">
        <f>'环工16-1分数统计'!T23*'环工16-1分数统计'!T$3/130</f>
        <v>1.5961538461538463</v>
      </c>
      <c r="P23" s="190">
        <f>'环工16-1分数统计'!U23*'环工16-1分数统计'!U$3/130</f>
        <v>2.6153846153846154</v>
      </c>
      <c r="Q23" s="190">
        <f>'环工16-1分数统计'!V23*'环工16-1分数统计'!V$3/130</f>
        <v>2.1</v>
      </c>
      <c r="R23" s="190">
        <f>'环工16-1分数统计'!W23*'环工16-1分数统计'!W$3/130</f>
        <v>3.0461538461538464</v>
      </c>
      <c r="S23" s="190">
        <f>'环工16-1分数统计'!X23*'环工16-1分数统计'!X$3/130</f>
        <v>0.69230769230769229</v>
      </c>
      <c r="T23" s="190">
        <f>'环工16-1分数统计'!Y23*'环工16-1分数统计'!Y$3/130</f>
        <v>1.4153846153846155</v>
      </c>
      <c r="U23" s="190">
        <f>'环工16-1分数统计'!Z23*'环工16-1分数统计'!Z$3/130</f>
        <v>2.1</v>
      </c>
      <c r="V23" s="190">
        <f>'环工16-1分数统计'!AA23*'环工16-1分数统计'!AA$3/130</f>
        <v>2.1461538461538461</v>
      </c>
      <c r="W23" s="190">
        <f>'环工16-1分数统计'!AB23*'环工16-1分数统计'!AB$3/130</f>
        <v>1.2307692307692308</v>
      </c>
      <c r="X23" s="190">
        <f>'环工16-1分数统计'!AC23*'环工16-1分数统计'!AC$3/130</f>
        <v>1.3692307692307693</v>
      </c>
      <c r="Y23" s="190">
        <f>'环工16-1分数统计'!AD23*'环工16-1分数统计'!AD$3/130</f>
        <v>1.2923076923076924</v>
      </c>
      <c r="Z23" s="190">
        <f>'环工16-1分数统计'!AE23*'环工16-1分数统计'!AE$3/130</f>
        <v>1.5738461538461541</v>
      </c>
      <c r="AA23" s="190">
        <f>'环工16-1分数统计'!AF23*'环工16-1分数统计'!AF$3/130</f>
        <v>0.68461538461538463</v>
      </c>
      <c r="AB23" s="190">
        <f>'环工16-1分数统计'!AG23*'环工16-1分数统计'!AG$3/130</f>
        <v>1.5961538461538463</v>
      </c>
      <c r="AC23" s="190">
        <f>'环工16-1分数统计'!AH23*'环工16-1分数统计'!AH$3/130</f>
        <v>2.0076923076923077</v>
      </c>
      <c r="AD23" s="190">
        <f>'环工16-1分数统计'!AI23*'环工16-1分数统计'!AI$3/130</f>
        <v>1.4153846153846155</v>
      </c>
      <c r="AE23" s="190">
        <f>'环工16-1分数统计'!AJ23*'环工16-1分数统计'!AJ$3/130</f>
        <v>0.68461538461538463</v>
      </c>
      <c r="AF23" s="190">
        <f>'环工16-1分数统计'!AK23*'环工16-1分数统计'!AK$3/130</f>
        <v>2.7692307692307692</v>
      </c>
      <c r="AG23" s="190">
        <f>'环工16-1分数统计'!AL23*'环工16-1分数统计'!AL$3/130</f>
        <v>1.3846153846153846</v>
      </c>
      <c r="AH23" s="190">
        <f>'环工16-1分数统计'!AM23*'环工16-1分数统计'!AM$3/130</f>
        <v>1.0038461538461538</v>
      </c>
      <c r="AI23" s="190">
        <f>'环工16-1分数统计'!AN23*'环工16-1分数统计'!AN$3/130</f>
        <v>2.0769230769230771</v>
      </c>
      <c r="AJ23" s="190">
        <f>'环工16-1分数统计'!AO23*'环工16-1分数统计'!AO$3/130</f>
        <v>2.0076923076923077</v>
      </c>
      <c r="AK23" s="190">
        <f>'环工16-1分数统计'!AP23*'环工16-1分数统计'!AP$3/130</f>
        <v>1.0038461538461538</v>
      </c>
      <c r="AL23" s="190">
        <f>'环工16-1分数统计'!AQ23*'环工16-1分数统计'!AQ$3/130</f>
        <v>2.2615384615384615</v>
      </c>
      <c r="AM23" s="190">
        <f>'环工16-1分数统计'!AR23*'环工16-1分数统计'!AR$3/130</f>
        <v>1.323076923076923</v>
      </c>
      <c r="AN23" s="190">
        <f>'环工16-1分数统计'!AS23*'环工16-1分数统计'!AS$3/130</f>
        <v>1.4307692307692308</v>
      </c>
      <c r="AO23" s="190">
        <f>'环工16-1分数统计'!AT23*'环工16-1分数统计'!AT$3/130</f>
        <v>1.4553846153846155</v>
      </c>
      <c r="AP23" s="190">
        <f>'环工16-1分数统计'!AU23*'环工16-1分数统计'!AU$3/130</f>
        <v>0.70769230769230773</v>
      </c>
      <c r="AQ23" s="190">
        <f>'环工16-1分数统计'!AV23*'环工16-1分数统计'!AV$3/130</f>
        <v>1.2923076923076924</v>
      </c>
      <c r="AR23" s="190">
        <f>'环工16-1分数统计'!AW23*'环工16-1分数统计'!AW$3/130</f>
        <v>0.65384615384615385</v>
      </c>
      <c r="AS23" s="190">
        <f>'环工16-1分数统计'!AX23*'环工16-1分数统计'!AX$3/130</f>
        <v>2.7384615384615385</v>
      </c>
      <c r="AT23" s="190">
        <f>'环工16-1分数统计'!AY23*'环工16-1分数统计'!AY$3/130</f>
        <v>1.3538461538461539</v>
      </c>
      <c r="AU23" s="190">
        <f>'环工16-1分数统计'!AZ23*'环工16-1分数统计'!AZ$3/130</f>
        <v>1.4923076923076923</v>
      </c>
      <c r="AV23" s="190">
        <f>'环工16-1分数统计'!BA23*'环工16-1分数统计'!BA$3/130</f>
        <v>1.523076923076923</v>
      </c>
      <c r="AW23" s="190">
        <f>'环工16-1分数统计'!BB23*'环工16-1分数统计'!BB$3/130</f>
        <v>1.0153846153846153</v>
      </c>
      <c r="AX23" s="190">
        <f>'环工16-1分数统计'!BC23*'环工16-1分数统计'!BC$3/130</f>
        <v>2.1692307692307691</v>
      </c>
      <c r="AY23" s="190">
        <f>'环工16-1分数统计'!BD23*'环工16-1分数统计'!BD$3/130</f>
        <v>1.0153846153846153</v>
      </c>
      <c r="AZ23" s="190">
        <f>'环工16-1分数统计'!BE23*'环工16-1分数统计'!BE$3/130</f>
        <v>1.4</v>
      </c>
      <c r="BA23" s="190">
        <f>'环工16-1分数统计'!BF23*'环工16-1分数统计'!BF$3/130</f>
        <v>0.67692307692307696</v>
      </c>
      <c r="BB23" s="190">
        <f>'环工16-1分数统计'!BG23*'环工16-1分数统计'!BG$3/130</f>
        <v>0.3576923076923077</v>
      </c>
      <c r="BC23" s="190">
        <f>'环工16-1分数统计'!BH23*'环工16-1分数统计'!BH$3/130</f>
        <v>1.476923076923077</v>
      </c>
      <c r="BD23" s="190">
        <f>'环工16-1分数统计'!BI23*'环工16-1分数统计'!BI$3/130</f>
        <v>1.8269230769230769</v>
      </c>
      <c r="BE23" s="190">
        <f>'环工16-1分数统计'!BJ23*'环工16-1分数统计'!BJ$3/130</f>
        <v>2.1692307692307691</v>
      </c>
      <c r="BF23" s="190">
        <f>'环工16-1分数统计'!BK23*'环工16-1分数统计'!BK$3/130</f>
        <v>0.66153846153846152</v>
      </c>
      <c r="BG23" s="190">
        <f t="shared" si="1"/>
        <v>89.259230769230797</v>
      </c>
      <c r="BH23" s="190">
        <f t="shared" si="2"/>
        <v>62.481461538461552</v>
      </c>
      <c r="BI23" s="194">
        <f>'环工16-1两年综测'!BD23</f>
        <v>91.869901471245996</v>
      </c>
      <c r="BJ23" s="190">
        <f>'环工16-1两年综测'!BE23</f>
        <v>95.065148096347997</v>
      </c>
      <c r="BK23" s="190">
        <f>'环工16-1两年综测'!BF23</f>
        <v>102.03221009668863</v>
      </c>
      <c r="BL23" s="209">
        <f t="shared" si="3"/>
        <v>288.96725966428261</v>
      </c>
      <c r="BM23" s="190">
        <f t="shared" si="6"/>
        <v>83.588197877310435</v>
      </c>
      <c r="BN23" s="190">
        <f t="shared" si="4"/>
        <v>16.717639575462087</v>
      </c>
      <c r="BO23" s="190">
        <f t="shared" si="5"/>
        <v>79.199101113923632</v>
      </c>
    </row>
    <row r="24" spans="1:67">
      <c r="A24" s="195" t="s">
        <v>161</v>
      </c>
      <c r="B24" s="203" t="s">
        <v>162</v>
      </c>
      <c r="C24" s="190">
        <f>'环工16-1分数统计'!H24*'环工16-1分数统计'!H$3/130</f>
        <v>0.66923076923076918</v>
      </c>
      <c r="D24" s="190">
        <f>'环工16-1分数统计'!I24*'环工16-1分数统计'!I$3/130</f>
        <v>1.4</v>
      </c>
      <c r="E24" s="190">
        <f>'环工16-1分数统计'!J24*'环工16-1分数统计'!J$3/130</f>
        <v>3.6</v>
      </c>
      <c r="F24" s="190">
        <f>'环工16-1分数统计'!K24*'环工16-1分数统计'!K$3/130</f>
        <v>2.9076923076923076</v>
      </c>
      <c r="G24" s="190">
        <f>'环工16-1分数统计'!L24*'环工16-1分数统计'!L$3/130</f>
        <v>1.3538461538461539</v>
      </c>
      <c r="H24" s="190">
        <f>'环工16-1分数统计'!M24*'环工16-1分数统计'!M$3/130</f>
        <v>1.2769230769230768</v>
      </c>
      <c r="I24" s="190">
        <f>'环工16-1分数统计'!N24*'环工16-1分数统计'!N$3/130</f>
        <v>2.2676923076923079</v>
      </c>
      <c r="J24" s="190">
        <f>'环工16-1分数统计'!O24*'环工16-1分数统计'!O$3/130</f>
        <v>0.5</v>
      </c>
      <c r="K24" s="190">
        <f>'环工16-1分数统计'!P24*'环工16-1分数统计'!P$3/130</f>
        <v>1.5961538461538463</v>
      </c>
      <c r="L24" s="190">
        <f>'环工16-1分数统计'!Q24*'环工16-1分数统计'!Q$3/130</f>
        <v>0.53846153846153844</v>
      </c>
      <c r="M24" s="190">
        <f>'环工16-1分数统计'!R24*'环工16-1分数统计'!R$3/130</f>
        <v>1.7076923076923076</v>
      </c>
      <c r="N24" s="190">
        <f>'环工16-1分数统计'!S24*'环工16-1分数统计'!S$3/130</f>
        <v>3.0384615384615383</v>
      </c>
      <c r="O24" s="190">
        <f>'环工16-1分数统计'!T24*'环工16-1分数统计'!T$3/130</f>
        <v>1.7307692307692308</v>
      </c>
      <c r="P24" s="190">
        <f>'环工16-1分数统计'!U24*'环工16-1分数统计'!U$3/130</f>
        <v>2.4923076923076923</v>
      </c>
      <c r="Q24" s="190">
        <f>'环工16-1分数统计'!V24*'环工16-1分数统计'!V$3/130</f>
        <v>1.823076923076923</v>
      </c>
      <c r="R24" s="190">
        <f>'环工16-1分数统计'!W24*'环工16-1分数统计'!W$3/130</f>
        <v>2.7415384615384619</v>
      </c>
      <c r="S24" s="190">
        <f>'环工16-1分数统计'!X24*'环工16-1分数统计'!X$3/130</f>
        <v>0.63846153846153841</v>
      </c>
      <c r="T24" s="190">
        <f>'环工16-1分数统计'!Y24*'环工16-1分数统计'!Y$3/130</f>
        <v>1.4153846153846155</v>
      </c>
      <c r="U24" s="190">
        <f>'环工16-1分数统计'!Z24*'环工16-1分数统计'!Z$3/130</f>
        <v>1.7769230769230768</v>
      </c>
      <c r="V24" s="190">
        <f>'环工16-1分数统计'!AA24*'环工16-1分数统计'!AA$3/130</f>
        <v>1.8461538461538463</v>
      </c>
      <c r="W24" s="190">
        <f>'环工16-1分数统计'!AB24*'环工16-1分数统计'!AB$3/130</f>
        <v>1.1692307692307693</v>
      </c>
      <c r="X24" s="190">
        <f>'环工16-1分数统计'!AC24*'环工16-1分数统计'!AC$3/130</f>
        <v>1.3846153846153846</v>
      </c>
      <c r="Y24" s="190">
        <f>'环工16-1分数统计'!AD24*'环工16-1分数统计'!AD$3/130</f>
        <v>1.3076923076923077</v>
      </c>
      <c r="Z24" s="190">
        <f>'环工16-1分数统计'!AE24*'环工16-1分数统计'!AE$3/130</f>
        <v>1.3538461538461539</v>
      </c>
      <c r="AA24" s="190">
        <f>'环工16-1分数统计'!AF24*'环工16-1分数统计'!AF$3/130</f>
        <v>0.63846153846153841</v>
      </c>
      <c r="AB24" s="190">
        <f>'环工16-1分数统计'!AG24*'环工16-1分数统计'!AG$3/130</f>
        <v>1.5769230769230769</v>
      </c>
      <c r="AC24" s="190">
        <f>'环工16-1分数统计'!AH24*'环工16-1分数统计'!AH$3/130</f>
        <v>1.9615384615384615</v>
      </c>
      <c r="AD24" s="190">
        <f>'环工16-1分数统计'!AI24*'环工16-1分数统计'!AI$3/130</f>
        <v>1.3538461538461539</v>
      </c>
      <c r="AE24" s="190">
        <f>'环工16-1分数统计'!AJ24*'环工16-1分数统计'!AJ$3/130</f>
        <v>0.66153846153846152</v>
      </c>
      <c r="AF24" s="190">
        <f>'环工16-1分数统计'!AK24*'环工16-1分数统计'!AK$3/130</f>
        <v>2</v>
      </c>
      <c r="AG24" s="190">
        <f>'环工16-1分数统计'!AL24*'环工16-1分数统计'!AL$3/130</f>
        <v>1.3846153846153846</v>
      </c>
      <c r="AH24" s="190">
        <f>'环工16-1分数统计'!AM24*'环工16-1分数统计'!AM$3/130</f>
        <v>0.7846153846153846</v>
      </c>
      <c r="AI24" s="190">
        <f>'环工16-1分数统计'!AN24*'环工16-1分数统计'!AN$3/130</f>
        <v>2.0769230769230771</v>
      </c>
      <c r="AJ24" s="190">
        <f>'环工16-1分数统计'!AO24*'环工16-1分数统计'!AO$3/130</f>
        <v>1.476923076923077</v>
      </c>
      <c r="AK24" s="190">
        <f>'环工16-1分数统计'!AP24*'环工16-1分数统计'!AP$3/130</f>
        <v>1.0153846153846153</v>
      </c>
      <c r="AL24" s="190">
        <f>'环工16-1分数统计'!AQ24*'环工16-1分数统计'!AQ$3/130</f>
        <v>2.0076923076923077</v>
      </c>
      <c r="AM24" s="190">
        <f>'环工16-1分数统计'!AR24*'环工16-1分数统计'!AR$3/130</f>
        <v>1.3384615384615384</v>
      </c>
      <c r="AN24" s="190">
        <f>'环工16-1分数统计'!AS24*'环工16-1分数统计'!AS$3/130</f>
        <v>1.4461538461538461</v>
      </c>
      <c r="AO24" s="190">
        <f>'环工16-1分数统计'!AT24*'环工16-1分数统计'!AT$3/130</f>
        <v>1.370769230769231</v>
      </c>
      <c r="AP24" s="190">
        <f>'环工16-1分数统计'!AU24*'环工16-1分数统计'!AU$3/130</f>
        <v>0.61538461538461542</v>
      </c>
      <c r="AQ24" s="190">
        <f>'环工16-1分数统计'!AV24*'环工16-1分数统计'!AV$3/130</f>
        <v>1.3538461538461539</v>
      </c>
      <c r="AR24" s="190">
        <f>'环工16-1分数统计'!AW24*'环工16-1分数统计'!AW$3/130</f>
        <v>0.65384615384615385</v>
      </c>
      <c r="AS24" s="190">
        <f>'环工16-1分数统计'!AX24*'环工16-1分数统计'!AX$3/130</f>
        <v>2.6769230769230767</v>
      </c>
      <c r="AT24" s="190">
        <f>'环工16-1分数统计'!AY24*'环工16-1分数统计'!AY$3/130</f>
        <v>1.4</v>
      </c>
      <c r="AU24" s="190">
        <f>'环工16-1分数统计'!AZ24*'环工16-1分数统计'!AZ$3/130</f>
        <v>1.4153846153846155</v>
      </c>
      <c r="AV24" s="190">
        <f>'环工16-1分数统计'!BA24*'环工16-1分数统计'!BA$3/130</f>
        <v>1.3846153846153846</v>
      </c>
      <c r="AW24" s="190">
        <f>'环工16-1分数统计'!BB24*'环工16-1分数统计'!BB$3/130</f>
        <v>1.0038461538461538</v>
      </c>
      <c r="AX24" s="190">
        <f>'环工16-1分数统计'!BC24*'环工16-1分数统计'!BC$3/130</f>
        <v>2.0769230769230771</v>
      </c>
      <c r="AY24" s="190">
        <f>'环工16-1分数统计'!BD24*'环工16-1分数统计'!BD$3/130</f>
        <v>1.05</v>
      </c>
      <c r="AZ24" s="190">
        <f>'环工16-1分数统计'!BE24*'环工16-1分数统计'!BE$3/130</f>
        <v>1.1538461538461537</v>
      </c>
      <c r="BA24" s="190">
        <f>'环工16-1分数统计'!BF24*'环工16-1分数统计'!BF$3/130</f>
        <v>0.68461538461538463</v>
      </c>
      <c r="BB24" s="190">
        <f>'环工16-1分数统计'!BG24*'环工16-1分数统计'!BG$3/130</f>
        <v>0.34230769230769231</v>
      </c>
      <c r="BC24" s="190">
        <f>'环工16-1分数统计'!BH24*'环工16-1分数统计'!BH$3/130</f>
        <v>1.4461538461538461</v>
      </c>
      <c r="BD24" s="190">
        <f>'环工16-1分数统计'!BI24*'环工16-1分数统计'!BI$3/130</f>
        <v>1.7692307692307692</v>
      </c>
      <c r="BE24" s="190">
        <f>'环工16-1分数统计'!BJ24*'环工16-1分数统计'!BJ$3/130</f>
        <v>2.0538461538461537</v>
      </c>
      <c r="BF24" s="190">
        <f>'环工16-1分数统计'!BK24*'环工16-1分数统计'!BK$3/130</f>
        <v>0.64615384615384619</v>
      </c>
      <c r="BG24" s="190">
        <f t="shared" si="1"/>
        <v>83.356923076923138</v>
      </c>
      <c r="BH24" s="190">
        <f t="shared" si="2"/>
        <v>58.349846153846194</v>
      </c>
      <c r="BI24" s="194">
        <f>'环工16-1两年综测'!BD24</f>
        <v>89.412894837582698</v>
      </c>
      <c r="BJ24" s="190">
        <f>'环工16-1两年综测'!BE24</f>
        <v>90.926760217560101</v>
      </c>
      <c r="BK24" s="190">
        <f>'环工16-1两年综测'!BF24</f>
        <v>93.048221220159164</v>
      </c>
      <c r="BL24" s="209">
        <f t="shared" si="3"/>
        <v>273.38787627530195</v>
      </c>
      <c r="BM24" s="190">
        <f t="shared" si="6"/>
        <v>79.081623038909939</v>
      </c>
      <c r="BN24" s="190">
        <f t="shared" si="4"/>
        <v>15.816324607781988</v>
      </c>
      <c r="BO24" s="190">
        <f t="shared" si="5"/>
        <v>74.16617076162818</v>
      </c>
    </row>
    <row r="25" spans="1:67">
      <c r="A25" s="195" t="s">
        <v>184</v>
      </c>
      <c r="B25" s="203" t="s">
        <v>185</v>
      </c>
      <c r="C25" s="190">
        <f>'环工16-1分数统计'!H25*'环工16-1分数统计'!H$3/130</f>
        <v>0.62307692307692308</v>
      </c>
      <c r="D25" s="190">
        <f>'环工16-1分数统计'!I25*'环工16-1分数统计'!I$3/130</f>
        <v>1.3076923076923077</v>
      </c>
      <c r="E25" s="190">
        <f>'环工16-1分数统计'!J25*'环工16-1分数统计'!J$3/130</f>
        <v>2.953846153846154</v>
      </c>
      <c r="F25" s="190">
        <f>'环工16-1分数统计'!K25*'环工16-1分数统计'!K$3/130</f>
        <v>2.5269230769230768</v>
      </c>
      <c r="G25" s="190">
        <f>'环工16-1分数统计'!L25*'环工16-1分数统计'!L$3/130</f>
        <v>1.2</v>
      </c>
      <c r="H25" s="190">
        <f>'环工16-1分数统计'!M25*'环工16-1分数统计'!M$3/130</f>
        <v>1.0923076923076922</v>
      </c>
      <c r="I25" s="190">
        <f>'环工16-1分数统计'!N25*'环工16-1分数统计'!N$3/130</f>
        <v>2.2676923076923079</v>
      </c>
      <c r="J25" s="190">
        <f>'环工16-1分数统计'!O25*'环工16-1分数统计'!O$3/130</f>
        <v>0.51538461538461533</v>
      </c>
      <c r="K25" s="190">
        <f>'环工16-1分数统计'!P25*'环工16-1分数统计'!P$3/130</f>
        <v>1.4423076923076923</v>
      </c>
      <c r="L25" s="190">
        <f>'环工16-1分数统计'!Q25*'环工16-1分数统计'!Q$3/130</f>
        <v>0.59230769230769231</v>
      </c>
      <c r="M25" s="190">
        <f>'环工16-1分数统计'!R25*'环工16-1分数统计'!R$3/130</f>
        <v>1.7076923076923076</v>
      </c>
      <c r="N25" s="190">
        <f>'环工16-1分数统计'!S25*'环工16-1分数统计'!S$3/130</f>
        <v>3.1153846153846154</v>
      </c>
      <c r="O25" s="190">
        <f>'环工16-1分数统计'!T25*'环工16-1分数统计'!T$3/130</f>
        <v>1.5576923076923077</v>
      </c>
      <c r="P25" s="190">
        <f>'环工16-1分数统计'!U25*'环工16-1分数统计'!U$3/130</f>
        <v>2.4</v>
      </c>
      <c r="Q25" s="190">
        <f>'环工16-1分数统计'!V25*'环工16-1分数统计'!V$3/130</f>
        <v>1.7307692307692308</v>
      </c>
      <c r="R25" s="190">
        <f>'环工16-1分数统计'!W25*'环工16-1分数统计'!W$3/130</f>
        <v>2.8092307692307696</v>
      </c>
      <c r="S25" s="190">
        <f>'环工16-1分数统计'!X25*'环工16-1分数统计'!X$3/130</f>
        <v>0.53846153846153844</v>
      </c>
      <c r="T25" s="190">
        <f>'环工16-1分数统计'!Y25*'环工16-1分数统计'!Y$3/130</f>
        <v>1.323076923076923</v>
      </c>
      <c r="U25" s="190">
        <f>'环工16-1分数统计'!Z25*'环工16-1分数统计'!Z$3/130</f>
        <v>1.3846153846153846</v>
      </c>
      <c r="V25" s="190">
        <f>'环工16-1分数统计'!AA25*'环工16-1分数统计'!AA$3/130</f>
        <v>2.0769230769230771</v>
      </c>
      <c r="W25" s="190">
        <f>'环工16-1分数统计'!AB25*'环工16-1分数统计'!AB$3/130</f>
        <v>1.0615384615384615</v>
      </c>
      <c r="X25" s="190">
        <f>'环工16-1分数统计'!AC25*'环工16-1分数统计'!AC$3/130</f>
        <v>1.0615384615384615</v>
      </c>
      <c r="Y25" s="190">
        <f>'环工16-1分数统计'!AD25*'环工16-1分数统计'!AD$3/130</f>
        <v>1.1384615384615384</v>
      </c>
      <c r="Z25" s="190">
        <f>'环工16-1分数统计'!AE25*'环工16-1分数统计'!AE$3/130</f>
        <v>1.2523076923076923</v>
      </c>
      <c r="AA25" s="190">
        <f>'环工16-1分数统计'!AF25*'环工16-1分数统计'!AF$3/130</f>
        <v>0.68461538461538463</v>
      </c>
      <c r="AB25" s="190">
        <f>'环工16-1分数统计'!AG25*'环工16-1分数统计'!AG$3/130</f>
        <v>1.3846153846153846</v>
      </c>
      <c r="AC25" s="190">
        <f>'环工16-1分数统计'!AH25*'环工16-1分数统计'!AH$3/130</f>
        <v>2.1923076923076925</v>
      </c>
      <c r="AD25" s="190">
        <f>'环工16-1分数统计'!AI25*'环工16-1分数统计'!AI$3/130</f>
        <v>1.2769230769230768</v>
      </c>
      <c r="AE25" s="190">
        <f>'环工16-1分数统计'!AJ25*'环工16-1分数统计'!AJ$3/130</f>
        <v>0.66153846153846152</v>
      </c>
      <c r="AF25" s="190">
        <f>'环工16-1分数统计'!AK25*'环工16-1分数统计'!AK$3/130</f>
        <v>2.0923076923076924</v>
      </c>
      <c r="AG25" s="190">
        <f>'环工16-1分数统计'!AL25*'环工16-1分数统计'!AL$3/130</f>
        <v>1.1230769230769231</v>
      </c>
      <c r="AH25" s="190">
        <f>'环工16-1分数统计'!AM25*'环工16-1分数统计'!AM$3/130</f>
        <v>0.7038461538461539</v>
      </c>
      <c r="AI25" s="190">
        <f>'环工16-1分数统计'!AN25*'环工16-1分数统计'!AN$3/130</f>
        <v>2.1</v>
      </c>
      <c r="AJ25" s="190">
        <f>'环工16-1分数统计'!AO25*'环工16-1分数统计'!AO$3/130</f>
        <v>1.5</v>
      </c>
      <c r="AK25" s="190">
        <f>'环工16-1分数统计'!AP25*'环工16-1分数统计'!AP$3/130</f>
        <v>0.94615384615384612</v>
      </c>
      <c r="AL25" s="190">
        <f>'环工16-1分数统计'!AQ25*'环工16-1分数统计'!AQ$3/130</f>
        <v>1.7769230769230768</v>
      </c>
      <c r="AM25" s="190">
        <f>'环工16-1分数统计'!AR25*'环工16-1分数统计'!AR$3/130</f>
        <v>1.323076923076923</v>
      </c>
      <c r="AN25" s="190">
        <f>'环工16-1分数统计'!AS25*'环工16-1分数统计'!AS$3/130</f>
        <v>1.2307692307692308</v>
      </c>
      <c r="AO25" s="190">
        <f>'环工16-1分数统计'!AT25*'环工16-1分数统计'!AT$3/130</f>
        <v>1.2523076923076923</v>
      </c>
      <c r="AP25" s="190">
        <f>'环工16-1分数统计'!AU25*'环工16-1分数统计'!AU$3/130</f>
        <v>0.63076923076923075</v>
      </c>
      <c r="AQ25" s="190">
        <f>'环工16-1分数统计'!AV25*'环工16-1分数统计'!AV$3/130</f>
        <v>1.2461538461538462</v>
      </c>
      <c r="AR25" s="190">
        <f>'环工16-1分数统计'!AW25*'环工16-1分数统计'!AW$3/130</f>
        <v>0.58461538461538465</v>
      </c>
      <c r="AS25" s="190">
        <f>'环工16-1分数统计'!AX25*'环工16-1分数统计'!AX$3/130</f>
        <v>2.3692307692307693</v>
      </c>
      <c r="AT25" s="190">
        <f>'环工16-1分数统计'!AY25*'环工16-1分数统计'!AY$3/130</f>
        <v>1.0615384615384615</v>
      </c>
      <c r="AU25" s="190">
        <f>'环工16-1分数统计'!AZ25*'环工16-1分数统计'!AZ$3/130</f>
        <v>1.2</v>
      </c>
      <c r="AV25" s="190">
        <f>'环工16-1分数统计'!BA25*'环工16-1分数统计'!BA$3/130</f>
        <v>1.3384615384615384</v>
      </c>
      <c r="AW25" s="190">
        <f>'环工16-1分数统计'!BB25*'环工16-1分数统计'!BB$3/130</f>
        <v>0.95769230769230773</v>
      </c>
      <c r="AX25" s="190">
        <f>'环工16-1分数统计'!BC25*'环工16-1分数统计'!BC$3/130</f>
        <v>1.9384615384615385</v>
      </c>
      <c r="AY25" s="190">
        <f>'环工16-1分数统计'!BD25*'环工16-1分数统计'!BD$3/130</f>
        <v>0.94615384615384612</v>
      </c>
      <c r="AZ25" s="190">
        <f>'环工16-1分数统计'!BE25*'环工16-1分数统计'!BE$3/130</f>
        <v>1.0153846153846153</v>
      </c>
      <c r="BA25" s="190">
        <f>'环工16-1分数统计'!BF25*'环工16-1分数统计'!BF$3/130</f>
        <v>0.6</v>
      </c>
      <c r="BB25" s="190">
        <f>'环工16-1分数统计'!BG25*'环工16-1分数统计'!BG$3/130</f>
        <v>0.33076923076923076</v>
      </c>
      <c r="BC25" s="190">
        <f>'环工16-1分数统计'!BH25*'环工16-1分数统计'!BH$3/130</f>
        <v>1.1692307692307693</v>
      </c>
      <c r="BD25" s="190">
        <f>'环工16-1分数统计'!BI25*'环工16-1分数统计'!BI$3/130</f>
        <v>1.2692307692307692</v>
      </c>
      <c r="BE25" s="190">
        <f>'环工16-1分数统计'!BJ25*'环工16-1分数统计'!BJ$3/130</f>
        <v>1.9384615384615385</v>
      </c>
      <c r="BF25" s="190">
        <f>'环工16-1分数统计'!BK25*'环工16-1分数统计'!BK$3/130</f>
        <v>0.53846153846153844</v>
      </c>
      <c r="BG25" s="190">
        <f t="shared" si="1"/>
        <v>77.062307692307712</v>
      </c>
      <c r="BH25" s="190">
        <f t="shared" si="2"/>
        <v>53.943615384615399</v>
      </c>
      <c r="BI25" s="194">
        <f>'环工16-1两年综测'!BD25</f>
        <v>84.246934474546407</v>
      </c>
      <c r="BJ25" s="190">
        <f>'环工16-1两年综测'!BE25</f>
        <v>84.143030924630807</v>
      </c>
      <c r="BK25" s="190">
        <f>'环工16-1两年综测'!BF25</f>
        <v>82.579519347319334</v>
      </c>
      <c r="BL25" s="209">
        <f t="shared" si="3"/>
        <v>250.96948474649656</v>
      </c>
      <c r="BM25" s="190">
        <f t="shared" si="6"/>
        <v>72.59676053449374</v>
      </c>
      <c r="BN25" s="190">
        <f t="shared" si="4"/>
        <v>14.519352106898749</v>
      </c>
      <c r="BO25" s="190">
        <f t="shared" si="5"/>
        <v>68.462967491514149</v>
      </c>
    </row>
    <row r="26" spans="1:67">
      <c r="A26" s="195" t="s">
        <v>174</v>
      </c>
      <c r="B26" s="203" t="s">
        <v>175</v>
      </c>
      <c r="C26" s="190">
        <f>'环工16-1分数统计'!H26*'环工16-1分数统计'!H$3/130</f>
        <v>0.59230769230769231</v>
      </c>
      <c r="D26" s="190">
        <f>'环工16-1分数统计'!I26*'环工16-1分数统计'!I$3/130</f>
        <v>1.4</v>
      </c>
      <c r="E26" s="190">
        <f>'环工16-1分数统计'!J26*'环工16-1分数统计'!J$3/130</f>
        <v>3.1846153846153844</v>
      </c>
      <c r="F26" s="190">
        <f>'环工16-1分数统计'!K26*'环工16-1分数统计'!K$3/130</f>
        <v>2.4230769230769229</v>
      </c>
      <c r="G26" s="190">
        <f>'环工16-1分数统计'!L26*'环工16-1分数统计'!L$3/130</f>
        <v>1.3692307692307693</v>
      </c>
      <c r="H26" s="190">
        <f>'环工16-1分数统计'!M26*'环工16-1分数统计'!M$3/130</f>
        <v>1.1846153846153846</v>
      </c>
      <c r="I26" s="190">
        <f>'环工16-1分数统计'!N26*'环工16-1分数统计'!N$3/130</f>
        <v>3.1384615384615384</v>
      </c>
      <c r="J26" s="190">
        <f>'环工16-1分数统计'!O26*'环工16-1分数统计'!O$3/130</f>
        <v>0.67692307692307696</v>
      </c>
      <c r="K26" s="190">
        <f>'环工16-1分数统计'!P26*'环工16-1分数统计'!P$3/130</f>
        <v>1.4615384615384615</v>
      </c>
      <c r="L26" s="190">
        <f>'环工16-1分数统计'!Q26*'环工16-1分数统计'!Q$3/130</f>
        <v>0.66923076923076918</v>
      </c>
      <c r="M26" s="190">
        <f>'环工16-1分数统计'!R26*'环工16-1分数统计'!R$3/130</f>
        <v>1.7307692307692308</v>
      </c>
      <c r="N26" s="190">
        <f>'环工16-1分数统计'!S26*'环工16-1分数统计'!S$3/130</f>
        <v>2.7307692307692308</v>
      </c>
      <c r="O26" s="190">
        <f>'环工16-1分数统计'!T26*'环工16-1分数统计'!T$3/130</f>
        <v>1.5961538461538463</v>
      </c>
      <c r="P26" s="190">
        <f>'环工16-1分数统计'!U26*'环工16-1分数统计'!U$3/130</f>
        <v>2.2461538461538462</v>
      </c>
      <c r="Q26" s="190">
        <f>'环工16-1分数统计'!V26*'环工16-1分数统计'!V$3/130</f>
        <v>1.823076923076923</v>
      </c>
      <c r="R26" s="190">
        <f>'环工16-1分数统计'!W26*'环工16-1分数统计'!W$3/130</f>
        <v>3.3230769230769233</v>
      </c>
      <c r="S26" s="190">
        <f>'环工16-1分数统计'!X26*'环工16-1分数统计'!X$3/130</f>
        <v>0.70769230769230773</v>
      </c>
      <c r="T26" s="190">
        <f>'环工16-1分数统计'!Y26*'环工16-1分数统计'!Y$3/130</f>
        <v>1.3384615384615384</v>
      </c>
      <c r="U26" s="190">
        <f>'环工16-1分数统计'!Z26*'环工16-1分数统计'!Z$3/130</f>
        <v>1.6846153846153846</v>
      </c>
      <c r="V26" s="190">
        <f>'环工16-1分数统计'!AA26*'环工16-1分数统计'!AA$3/130</f>
        <v>1.8</v>
      </c>
      <c r="W26" s="190">
        <f>'环工16-1分数统计'!AB26*'环工16-1分数统计'!AB$3/130</f>
        <v>1.1230769230769231</v>
      </c>
      <c r="X26" s="190">
        <f>'环工16-1分数统计'!AC26*'环工16-1分数统计'!AC$3/130</f>
        <v>1.1384615384615384</v>
      </c>
      <c r="Y26" s="190">
        <f>'环工16-1分数统计'!AD26*'环工16-1分数统计'!AD$3/130</f>
        <v>1.1230769230769231</v>
      </c>
      <c r="Z26" s="190">
        <f>'环工16-1分数统计'!AE26*'环工16-1分数统计'!AE$3/130</f>
        <v>1.5692307692307692</v>
      </c>
      <c r="AA26" s="190">
        <f>'环工16-1分数统计'!AF26*'环工16-1分数统计'!AF$3/130</f>
        <v>0.64615384615384619</v>
      </c>
      <c r="AB26" s="190">
        <f>'环工16-1分数统计'!AG26*'环工16-1分数统计'!AG$3/130</f>
        <v>1.4615384615384615</v>
      </c>
      <c r="AC26" s="190">
        <f>'环工16-1分数统计'!AH26*'环工16-1分数统计'!AH$3/130</f>
        <v>1.523076923076923</v>
      </c>
      <c r="AD26" s="190">
        <f>'环工16-1分数统计'!AI26*'环工16-1分数统计'!AI$3/130</f>
        <v>1.2769230769230768</v>
      </c>
      <c r="AE26" s="190">
        <f>'环工16-1分数统计'!AJ26*'环工16-1分数统计'!AJ$3/130</f>
        <v>0.63846153846153841</v>
      </c>
      <c r="AF26" s="190">
        <f>'环工16-1分数统计'!AK26*'环工16-1分数统计'!AK$3/130</f>
        <v>1.8461538461538463</v>
      </c>
      <c r="AG26" s="190">
        <f>'环工16-1分数统计'!AL26*'环工16-1分数统计'!AL$3/130</f>
        <v>1.2461538461538462</v>
      </c>
      <c r="AH26" s="190">
        <f>'环工16-1分数统计'!AM26*'环工16-1分数统计'!AM$3/130</f>
        <v>0.7846153846153846</v>
      </c>
      <c r="AI26" s="190">
        <f>'环工16-1分数统计'!AN26*'环工16-1分数统计'!AN$3/130</f>
        <v>1.6846153846153846</v>
      </c>
      <c r="AJ26" s="190">
        <f>'环工16-1分数统计'!AO26*'环工16-1分数统计'!AO$3/130</f>
        <v>1.3846153846153846</v>
      </c>
      <c r="AK26" s="190">
        <f>'环工16-1分数统计'!AP26*'环工16-1分数统计'!AP$3/130</f>
        <v>0.94615384615384612</v>
      </c>
      <c r="AL26" s="190">
        <f>'环工16-1分数统计'!AQ26*'环工16-1分数统计'!AQ$3/130</f>
        <v>1.8</v>
      </c>
      <c r="AM26" s="190">
        <f>'环工16-1分数统计'!AR26*'环工16-1分数统计'!AR$3/130</f>
        <v>1.3076923076923077</v>
      </c>
      <c r="AN26" s="190">
        <f>'环工16-1分数统计'!AS26*'环工16-1分数统计'!AS$3/130</f>
        <v>1.3692307692307693</v>
      </c>
      <c r="AO26" s="190">
        <f>'环工16-1分数统计'!AT26*'环工16-1分数统计'!AT$3/130</f>
        <v>1.6615384615384616</v>
      </c>
      <c r="AP26" s="190">
        <f>'环工16-1分数统计'!AU26*'环工16-1分数统计'!AU$3/130</f>
        <v>0.69230769230769229</v>
      </c>
      <c r="AQ26" s="190">
        <f>'环工16-1分数统计'!AV26*'环工16-1分数统计'!AV$3/130</f>
        <v>1.1538461538461537</v>
      </c>
      <c r="AR26" s="190">
        <f>'环工16-1分数统计'!AW26*'环工16-1分数统计'!AW$3/130</f>
        <v>0.61538461538461542</v>
      </c>
      <c r="AS26" s="190">
        <f>'环工16-1分数统计'!AX26*'环工16-1分数统计'!AX$3/130</f>
        <v>2.2153846153846155</v>
      </c>
      <c r="AT26" s="190">
        <f>'环工16-1分数统计'!AY26*'环工16-1分数统计'!AY$3/130</f>
        <v>1.1692307692307693</v>
      </c>
      <c r="AU26" s="190">
        <f>'环工16-1分数统计'!AZ26*'环工16-1分数统计'!AZ$3/130</f>
        <v>1.1846153846153846</v>
      </c>
      <c r="AV26" s="190">
        <f>'环工16-1分数统计'!BA26*'环工16-1分数统计'!BA$3/130</f>
        <v>1.1846153846153846</v>
      </c>
      <c r="AW26" s="190">
        <f>'环工16-1分数统计'!BB26*'环工16-1分数统计'!BB$3/130</f>
        <v>0.94615384615384612</v>
      </c>
      <c r="AX26" s="190">
        <f>'环工16-1分数统计'!BC26*'环工16-1分数统计'!BC$3/130</f>
        <v>2.0076923076923077</v>
      </c>
      <c r="AY26" s="190">
        <f>'环工16-1分数统计'!BD26*'环工16-1分数统计'!BD$3/130</f>
        <v>1.05</v>
      </c>
      <c r="AZ26" s="190">
        <f>'环工16-1分数统计'!BE26*'环工16-1分数统计'!BE$3/130</f>
        <v>1.0769230769230769</v>
      </c>
      <c r="BA26" s="190">
        <f>'环工16-1分数统计'!BF26*'环工16-1分数统计'!BF$3/130</f>
        <v>0.61538461538461542</v>
      </c>
      <c r="BB26" s="190">
        <f>'环工16-1分数统计'!BG26*'环工16-1分数统计'!BG$3/130</f>
        <v>0.33461538461538459</v>
      </c>
      <c r="BC26" s="190">
        <f>'环工16-1分数统计'!BH26*'环工16-1分数统计'!BH$3/130</f>
        <v>1.2615384615384615</v>
      </c>
      <c r="BD26" s="190">
        <f>'环工16-1分数统计'!BI26*'环工16-1分数统计'!BI$3/130</f>
        <v>1.4807692307692308</v>
      </c>
      <c r="BE26" s="190">
        <f>'环工16-1分数统计'!BJ26*'环工16-1分数统计'!BJ$3/130</f>
        <v>1.9846153846153847</v>
      </c>
      <c r="BF26" s="190">
        <f>'环工16-1分数统计'!BK26*'环工16-1分数统计'!BK$3/130</f>
        <v>0.53846153846153844</v>
      </c>
      <c r="BG26" s="190">
        <f t="shared" si="1"/>
        <v>79.123076923076908</v>
      </c>
      <c r="BH26" s="190">
        <f t="shared" si="2"/>
        <v>55.386153846153832</v>
      </c>
      <c r="BI26" s="194">
        <f>'环工16-1两年综测'!BD26</f>
        <v>89.778185266625599</v>
      </c>
      <c r="BJ26" s="190">
        <f>'环工16-1两年综测'!BE26</f>
        <v>86.401302786102704</v>
      </c>
      <c r="BK26" s="190">
        <f>'环工16-1两年综测'!BF26</f>
        <v>86.901364712928896</v>
      </c>
      <c r="BL26" s="209">
        <f t="shared" si="3"/>
        <v>263.0808527656572</v>
      </c>
      <c r="BM26" s="190">
        <f t="shared" si="6"/>
        <v>76.100158904699001</v>
      </c>
      <c r="BN26" s="190">
        <f t="shared" si="4"/>
        <v>15.2200317809398</v>
      </c>
      <c r="BO26" s="190">
        <f t="shared" si="5"/>
        <v>70.606185627093637</v>
      </c>
    </row>
    <row r="27" spans="1:67">
      <c r="A27" s="195" t="s">
        <v>192</v>
      </c>
      <c r="B27" s="203" t="s">
        <v>193</v>
      </c>
      <c r="C27" s="190">
        <f>'环工16-1分数统计'!H27*'环工16-1分数统计'!H$3/130</f>
        <v>0.61538461538461542</v>
      </c>
      <c r="D27" s="190">
        <f>'环工16-1分数统计'!I27*'环工16-1分数统计'!I$3/130</f>
        <v>1.4153846153846155</v>
      </c>
      <c r="E27" s="190">
        <f>'环工16-1分数统计'!J27*'环工16-1分数统计'!J$3/130</f>
        <v>3.4153846153846152</v>
      </c>
      <c r="F27" s="190">
        <f>'环工16-1分数统计'!K27*'环工16-1分数统计'!K$3/130</f>
        <v>2.6307692307692307</v>
      </c>
      <c r="G27" s="190">
        <f>'环工16-1分数统计'!L27*'环工16-1分数统计'!L$3/130</f>
        <v>1.2769230769230768</v>
      </c>
      <c r="H27" s="190">
        <f>'环工16-1分数统计'!M27*'环工16-1分数统计'!M$3/130</f>
        <v>1.2</v>
      </c>
      <c r="I27" s="190">
        <f>'环工16-1分数统计'!N27*'环工16-1分数统计'!N$3/130</f>
        <v>2.3384615384615386</v>
      </c>
      <c r="J27" s="190">
        <f>'环工16-1分数统计'!O27*'环工16-1分数统计'!O$3/130</f>
        <v>0.6</v>
      </c>
      <c r="K27" s="190">
        <f>'环工16-1分数统计'!P27*'环工16-1分数统计'!P$3/130</f>
        <v>1.2115384615384615</v>
      </c>
      <c r="L27" s="190">
        <f>'环工16-1分数统计'!Q27*'环工16-1分数统计'!Q$3/130</f>
        <v>0.56923076923076921</v>
      </c>
      <c r="M27" s="190">
        <f>'环工16-1分数统计'!R27*'环工16-1分数统计'!R$3/130</f>
        <v>1.476923076923077</v>
      </c>
      <c r="N27" s="190">
        <f>'环工16-1分数统计'!S27*'环工16-1分数统计'!S$3/130</f>
        <v>2.9230769230769229</v>
      </c>
      <c r="O27" s="190">
        <f>'环工16-1分数统计'!T27*'环工16-1分数统计'!T$3/130</f>
        <v>1.5576923076923077</v>
      </c>
      <c r="P27" s="190">
        <f>'环工16-1分数统计'!U27*'环工16-1分数统计'!U$3/130</f>
        <v>2.0615384615384613</v>
      </c>
      <c r="Q27" s="190">
        <f>'环工16-1分数统计'!V27*'环工16-1分数统计'!V$3/130</f>
        <v>1.5461538461538462</v>
      </c>
      <c r="R27" s="190">
        <f>'环工16-1分数统计'!W27*'环工16-1分数统计'!W$3/130</f>
        <v>1.9692307692307693</v>
      </c>
      <c r="S27" s="190">
        <f>'环工16-1分数统计'!X27*'环工16-1分数统计'!X$3/130</f>
        <v>0.61538461538461542</v>
      </c>
      <c r="T27" s="190">
        <f>'环工16-1分数统计'!Y27*'环工16-1分数统计'!Y$3/130</f>
        <v>1.3076923076923077</v>
      </c>
      <c r="U27" s="190">
        <f>'环工16-1分数统计'!Z27*'环工16-1分数统计'!Z$3/130</f>
        <v>1.3846153846153846</v>
      </c>
      <c r="V27" s="190">
        <f>'环工16-1分数统计'!AA27*'环工16-1分数统计'!AA$3/130</f>
        <v>1.7307692307692308</v>
      </c>
      <c r="W27" s="190">
        <f>'环工16-1分数统计'!AB27*'环工16-1分数统计'!AB$3/130</f>
        <v>1.0615384615384615</v>
      </c>
      <c r="X27" s="190">
        <f>'环工16-1分数统计'!AC27*'环工16-1分数统计'!AC$3/130</f>
        <v>1.1846153846153846</v>
      </c>
      <c r="Y27" s="190">
        <f>'环工16-1分数统计'!AD27*'环工16-1分数统计'!AD$3/130</f>
        <v>1.2153846153846153</v>
      </c>
      <c r="Z27" s="190">
        <f>'环工16-1分数统计'!AE27*'环工16-1分数统计'!AE$3/130</f>
        <v>1.0307692307692307</v>
      </c>
      <c r="AA27" s="190">
        <f>'环工16-1分数统计'!AF27*'环工16-1分数统计'!AF$3/130</f>
        <v>0.7</v>
      </c>
      <c r="AB27" s="190">
        <f>'环工16-1分数统计'!AG27*'环工16-1分数统计'!AG$3/130</f>
        <v>1.4038461538461537</v>
      </c>
      <c r="AC27" s="190">
        <f>'环工16-1分数统计'!AH27*'环工16-1分数统计'!AH$3/130</f>
        <v>1.5461538461538462</v>
      </c>
      <c r="AD27" s="190">
        <f>'环工16-1分数统计'!AI27*'环工16-1分数统计'!AI$3/130</f>
        <v>1.2769230769230768</v>
      </c>
      <c r="AE27" s="190">
        <f>'环工16-1分数统计'!AJ27*'环工16-1分数统计'!AJ$3/130</f>
        <v>0.64615384615384619</v>
      </c>
      <c r="AF27" s="190">
        <f>'环工16-1分数统计'!AK27*'环工16-1分数统计'!AK$3/130</f>
        <v>2.0615384615384613</v>
      </c>
      <c r="AG27" s="190">
        <f>'环工16-1分数统计'!AL27*'环工16-1分数统计'!AL$3/130</f>
        <v>1.1384615384615384</v>
      </c>
      <c r="AH27" s="190">
        <f>'环工16-1分数统计'!AM27*'环工16-1分数统计'!AM$3/130</f>
        <v>0.7153846153846154</v>
      </c>
      <c r="AI27" s="190">
        <f>'环工16-1分数统计'!AN27*'环工16-1分数统计'!AN$3/130</f>
        <v>1.3846153846153846</v>
      </c>
      <c r="AJ27" s="190">
        <f>'环工16-1分数统计'!AO27*'环工16-1分数统计'!AO$3/130</f>
        <v>1.5461538461538462</v>
      </c>
      <c r="AK27" s="190">
        <f>'环工16-1分数统计'!AP27*'环工16-1分数统计'!AP$3/130</f>
        <v>0.91153846153846152</v>
      </c>
      <c r="AL27" s="190">
        <f>'环工16-1分数统计'!AQ27*'环工16-1分数统计'!AQ$3/130</f>
        <v>1.523076923076923</v>
      </c>
      <c r="AM27" s="190">
        <f>'环工16-1分数统计'!AR27*'环工16-1分数统计'!AR$3/130</f>
        <v>1.3076923076923077</v>
      </c>
      <c r="AN27" s="190">
        <f>'环工16-1分数统计'!AS27*'环工16-1分数统计'!AS$3/130</f>
        <v>1.3076923076923077</v>
      </c>
      <c r="AO27" s="190">
        <f>'环工16-1分数统计'!AT27*'环工16-1分数统计'!AT$3/130</f>
        <v>1.1538461538461537</v>
      </c>
      <c r="AP27" s="190">
        <f>'环工16-1分数统计'!AU27*'环工16-1分数统计'!AU$3/130</f>
        <v>0.62307692307692308</v>
      </c>
      <c r="AQ27" s="190">
        <f>'环工16-1分数统计'!AV27*'环工16-1分数统计'!AV$3/130</f>
        <v>1.2923076923076924</v>
      </c>
      <c r="AR27" s="190">
        <f>'环工16-1分数统计'!AW27*'环工16-1分数统计'!AW$3/130</f>
        <v>0.55384615384615388</v>
      </c>
      <c r="AS27" s="190">
        <f>'环工16-1分数统计'!AX27*'环工16-1分数统计'!AX$3/130</f>
        <v>2.0923076923076924</v>
      </c>
      <c r="AT27" s="190">
        <f>'环工16-1分数统计'!AY27*'环工16-1分数统计'!AY$3/130</f>
        <v>1</v>
      </c>
      <c r="AU27" s="190">
        <f>'环工16-1分数统计'!AZ27*'环工16-1分数统计'!AZ$3/130</f>
        <v>1.1538461538461537</v>
      </c>
      <c r="AV27" s="190">
        <f>'环工16-1分数统计'!BA27*'环工16-1分数统计'!BA$3/130</f>
        <v>1.2153846153846153</v>
      </c>
      <c r="AW27" s="190">
        <f>'环工16-1分数统计'!BB27*'环工16-1分数统计'!BB$3/130</f>
        <v>0.92307692307692313</v>
      </c>
      <c r="AX27" s="190">
        <f>'环工16-1分数统计'!BC27*'环工16-1分数统计'!BC$3/130</f>
        <v>1.8923076923076922</v>
      </c>
      <c r="AY27" s="190">
        <f>'环工16-1分数统计'!BD27*'环工16-1分数统计'!BD$3/130</f>
        <v>0.9</v>
      </c>
      <c r="AZ27" s="190">
        <f>'环工16-1分数统计'!BE27*'环工16-1分数统计'!BE$3/130</f>
        <v>1.2923076923076924</v>
      </c>
      <c r="BA27" s="190">
        <f>'环工16-1分数统计'!BF27*'环工16-1分数统计'!BF$3/130</f>
        <v>0.56923076923076921</v>
      </c>
      <c r="BB27" s="190">
        <f>'环工16-1分数统计'!BG27*'环工16-1分数统计'!BG$3/130</f>
        <v>0.32307692307692309</v>
      </c>
      <c r="BC27" s="190">
        <f>'环工16-1分数统计'!BH27*'环工16-1分数统计'!BH$3/130</f>
        <v>1.2153846153846153</v>
      </c>
      <c r="BD27" s="190">
        <f>'环工16-1分数统计'!BI27*'环工16-1分数统计'!BI$3/130</f>
        <v>1.4423076923076923</v>
      </c>
      <c r="BE27" s="190">
        <f>'环工16-1分数统计'!BJ27*'环工16-1分数统计'!BJ$3/130</f>
        <v>1.7307692307692308</v>
      </c>
      <c r="BF27" s="190">
        <f>'环工16-1分数统计'!BK27*'环工16-1分数统计'!BK$3/130</f>
        <v>0.56923076923076921</v>
      </c>
      <c r="BG27" s="190">
        <f t="shared" si="1"/>
        <v>73.750000000000014</v>
      </c>
      <c r="BH27" s="190">
        <f t="shared" si="2"/>
        <v>51.625000000000007</v>
      </c>
      <c r="BI27" s="194">
        <f>'环工16-1两年综测'!BD27</f>
        <v>81.665825530652</v>
      </c>
      <c r="BJ27" s="190">
        <f>'环工16-1两年综测'!BE27</f>
        <v>80.578012742812604</v>
      </c>
      <c r="BK27" s="190">
        <f>'环工16-1两年综测'!BF27</f>
        <v>85.838728360528364</v>
      </c>
      <c r="BL27" s="209">
        <f t="shared" si="3"/>
        <v>248.08256663399297</v>
      </c>
      <c r="BM27" s="190">
        <f t="shared" si="6"/>
        <v>71.761675332371212</v>
      </c>
      <c r="BN27" s="190">
        <f t="shared" si="4"/>
        <v>14.352335066474243</v>
      </c>
      <c r="BO27" s="190">
        <f t="shared" si="5"/>
        <v>65.977335066474254</v>
      </c>
    </row>
    <row r="28" spans="1:67">
      <c r="A28" s="195" t="s">
        <v>207</v>
      </c>
      <c r="B28" s="206" t="s">
        <v>208</v>
      </c>
      <c r="C28" s="190">
        <f>'环工16-1分数统计'!H28*'环工16-1分数统计'!H$3/130</f>
        <v>0.46153846153846156</v>
      </c>
      <c r="D28" s="190">
        <f>'环工16-1分数统计'!I28*'环工16-1分数统计'!I$3/130</f>
        <v>1.1538461538461537</v>
      </c>
      <c r="E28" s="190">
        <f>'环工16-1分数统计'!J28*'环工16-1分数统计'!J$3/130</f>
        <v>2.7692307692307692</v>
      </c>
      <c r="F28" s="190">
        <f>'环工16-1分数统计'!K28*'环工16-1分数统计'!K$3/130</f>
        <v>1.5576923076923077</v>
      </c>
      <c r="G28" s="190">
        <f>'环工16-1分数统计'!L28*'环工16-1分数统计'!L$3/130</f>
        <v>0.92307692307692313</v>
      </c>
      <c r="H28" s="190">
        <f>'环工16-1分数统计'!M28*'环工16-1分数统计'!M$3/130</f>
        <v>0.92307692307692313</v>
      </c>
      <c r="I28" s="190">
        <f>'环工16-1分数统计'!N28*'环工16-1分数统计'!N$3/130</f>
        <v>1.3384615384615384</v>
      </c>
      <c r="J28" s="190">
        <f>'环工16-1分数统计'!O28*'环工16-1分数统计'!O$3/130</f>
        <v>0.56923076923076921</v>
      </c>
      <c r="K28" s="190">
        <f>'环工16-1分数统计'!P28*'环工16-1分数统计'!P$3/130</f>
        <v>1.0384615384615385</v>
      </c>
      <c r="L28" s="190">
        <f>'环工16-1分数统计'!Q28*'环工16-1分数统计'!Q$3/130</f>
        <v>0.34615384615384615</v>
      </c>
      <c r="M28" s="190">
        <f>'环工16-1分数统计'!R28*'环工16-1分数统计'!R$3/130</f>
        <v>0.94615384615384612</v>
      </c>
      <c r="N28" s="190">
        <f>'环工16-1分数统计'!S28*'环工16-1分数统计'!S$3/130</f>
        <v>2.3076923076923075</v>
      </c>
      <c r="O28" s="190">
        <f>'环工16-1分数统计'!T28*'环工16-1分数统计'!T$3/130</f>
        <v>1.3076923076923077</v>
      </c>
      <c r="P28" s="190">
        <f>'环工16-1分数统计'!U28*'环工16-1分数统计'!U$3/130</f>
        <v>1.4153846153846155</v>
      </c>
      <c r="Q28" s="190">
        <f>'环工16-1分数统计'!V28*'环工16-1分数统计'!V$3/130</f>
        <v>1.3846153846153846</v>
      </c>
      <c r="R28" s="190">
        <f>'环工16-1分数统计'!W28*'环工16-1分数统计'!W$3/130</f>
        <v>1.2615384615384615</v>
      </c>
      <c r="S28" s="190">
        <f>'环工16-1分数统计'!X28*'环工16-1分数统计'!X$3/130</f>
        <v>0.62307692307692308</v>
      </c>
      <c r="T28" s="190">
        <f>'环工16-1分数统计'!Y28*'环工16-1分数统计'!Y$3/130</f>
        <v>1.323076923076923</v>
      </c>
      <c r="U28" s="190">
        <f>'环工16-1分数统计'!Z28*'环工16-1分数统计'!Z$3/130</f>
        <v>0.94615384615384612</v>
      </c>
      <c r="V28" s="190">
        <f>'环工16-1分数统计'!AA28*'环工16-1分数统计'!AA$3/130</f>
        <v>1.4076923076923078</v>
      </c>
      <c r="W28" s="190">
        <f>'环工16-1分数统计'!AB28*'环工16-1分数统计'!AB$3/130</f>
        <v>0.92307692307692313</v>
      </c>
      <c r="X28" s="190">
        <f>'环工16-1分数统计'!AC28*'环工16-1分数统计'!AC$3/130</f>
        <v>1.0307692307692307</v>
      </c>
      <c r="Y28" s="190">
        <f>'环工16-1分数统计'!AD28*'环工16-1分数统计'!AD$3/130</f>
        <v>0.92307692307692313</v>
      </c>
      <c r="Z28" s="190">
        <f>'环工16-1分数统计'!AE28*'环工16-1分数统计'!AE$3/130</f>
        <v>0.92307692307692313</v>
      </c>
      <c r="AA28" s="190">
        <f>'环工16-1分数统计'!AF28*'环工16-1分数统计'!AF$3/130</f>
        <v>0.68461538461538463</v>
      </c>
      <c r="AB28" s="190">
        <f>'环工16-1分数统计'!AG28*'环工16-1分数统计'!AG$3/130</f>
        <v>1.3076923076923077</v>
      </c>
      <c r="AC28" s="190">
        <f>'环工16-1分数统计'!AH28*'环工16-1分数统计'!AH$3/130</f>
        <v>1.3846153846153846</v>
      </c>
      <c r="AD28" s="190">
        <f>'环工16-1分数统计'!AI28*'环工16-1分数统计'!AI$3/130</f>
        <v>1.1692307692307693</v>
      </c>
      <c r="AE28" s="190">
        <f>'环工16-1分数统计'!AJ28*'环工16-1分数统计'!AJ$3/130</f>
        <v>0.64615384615384619</v>
      </c>
      <c r="AF28" s="190">
        <f>'环工16-1分数统计'!AK28*'环工16-1分数统计'!AK$3/130</f>
        <v>1.2307692307692308</v>
      </c>
      <c r="AG28" s="190">
        <f>'环工16-1分数统计'!AL28*'环工16-1分数统计'!AL$3/130</f>
        <v>1.1538461538461537</v>
      </c>
      <c r="AH28" s="190">
        <f>'环工16-1分数统计'!AM28*'环工16-1分数统计'!AM$3/130</f>
        <v>0.61153846153846159</v>
      </c>
      <c r="AI28" s="190">
        <f>'环工16-1分数统计'!AN28*'环工16-1分数统计'!AN$3/130</f>
        <v>1.1307692307692307</v>
      </c>
      <c r="AJ28" s="190">
        <f>'环工16-1分数统计'!AO28*'环工16-1分数统计'!AO$3/130</f>
        <v>1.523076923076923</v>
      </c>
      <c r="AK28" s="190">
        <f>'环工16-1分数统计'!AP28*'环工16-1分数统计'!AP$3/130</f>
        <v>0.96923076923076923</v>
      </c>
      <c r="AL28" s="190">
        <f>'环工16-1分数统计'!AQ28*'环工16-1分数统计'!AQ$3/130</f>
        <v>1.0615384615384615</v>
      </c>
      <c r="AM28" s="190">
        <f>'环工16-1分数统计'!AR28*'环工16-1分数统计'!AR$3/130</f>
        <v>1.3384615384615384</v>
      </c>
      <c r="AN28" s="190">
        <f>'环工16-1分数统计'!AS28*'环工16-1分数统计'!AS$3/130</f>
        <v>0.92307692307692313</v>
      </c>
      <c r="AO28" s="190">
        <f>'环工16-1分数统计'!AT28*'环工16-1分数统计'!AT$3/130</f>
        <v>0.7846153846153846</v>
      </c>
      <c r="AP28" s="190">
        <f>'环工16-1分数统计'!AU28*'环工16-1分数统计'!AU$3/130</f>
        <v>0.7153846153846154</v>
      </c>
      <c r="AQ28" s="190">
        <f>'环工16-1分数统计'!AV28*'环工16-1分数统计'!AV$3/130</f>
        <v>1.0769230769230769</v>
      </c>
      <c r="AR28" s="190">
        <f>'环工16-1分数统计'!AW28*'环工16-1分数统计'!AW$3/130</f>
        <v>0.49230769230769234</v>
      </c>
      <c r="AS28" s="190">
        <f>'环工16-1分数统计'!AX28*'环工16-1分数统计'!AX$3/130</f>
        <v>1.0769230769230769</v>
      </c>
      <c r="AT28" s="190">
        <f>'环工16-1分数统计'!AY28*'环工16-1分数统计'!AY$3/130</f>
        <v>0.92307692307692313</v>
      </c>
      <c r="AU28" s="190">
        <f>'环工16-1分数统计'!AZ28*'环工16-1分数统计'!AZ$3/130</f>
        <v>0.83076923076923082</v>
      </c>
      <c r="AV28" s="190">
        <f>'环工16-1分数统计'!BA28*'环工16-1分数统计'!BA$3/130</f>
        <v>0.76923076923076927</v>
      </c>
      <c r="AW28" s="190">
        <f>'环工16-1分数统计'!BB28*'环工16-1分数统计'!BB$3/130</f>
        <v>0.94615384615384612</v>
      </c>
      <c r="AX28" s="190">
        <f>'环工16-1分数统计'!BC28*'环工16-1分数统计'!BC$3/130</f>
        <v>1.476923076923077</v>
      </c>
      <c r="AY28" s="190">
        <f>'环工16-1分数统计'!BD28*'环工16-1分数统计'!BD$3/130</f>
        <v>0.93461538461538463</v>
      </c>
      <c r="AZ28" s="190">
        <f>'环工16-1分数统计'!BE28*'环工16-1分数统计'!BE$3/130</f>
        <v>1.0615384615384615</v>
      </c>
      <c r="BA28" s="190">
        <f>'环工16-1分数统计'!BF28*'环工16-1分数统计'!BF$3/130</f>
        <v>0.52307692307692311</v>
      </c>
      <c r="BB28" s="190">
        <f>'环工16-1分数统计'!BG28*'环工16-1分数统计'!BG$3/130</f>
        <v>0.30384615384615382</v>
      </c>
      <c r="BC28" s="190">
        <f>'环工16-1分数统计'!BH28*'环工16-1分数统计'!BH$3/130</f>
        <v>1.0307692307692307</v>
      </c>
      <c r="BD28" s="190">
        <f>'环工16-1分数统计'!BI28*'环工16-1分数统计'!BI$3/130</f>
        <v>1</v>
      </c>
      <c r="BE28" s="190">
        <f>'环工16-1分数统计'!BJ28*'环工16-1分数统计'!BJ$3/130</f>
        <v>1.3153846153846154</v>
      </c>
      <c r="BF28" s="190">
        <f>'环工16-1分数统计'!BK28*'环工16-1分数统计'!BK$3/130</f>
        <v>0.53076923076923077</v>
      </c>
      <c r="BG28" s="190">
        <f t="shared" si="1"/>
        <v>58.730769230769212</v>
      </c>
      <c r="BH28" s="190">
        <f t="shared" si="2"/>
        <v>41.111538461538444</v>
      </c>
      <c r="BI28" s="194">
        <f>'环工16-1两年综测'!BD28</f>
        <v>64.891109392038103</v>
      </c>
      <c r="BJ28" s="190">
        <f>'环工16-1两年综测'!BE28</f>
        <v>75.716097591297498</v>
      </c>
      <c r="BK28" s="190">
        <f>'环工16-1两年综测'!BF28</f>
        <v>73.093732336589511</v>
      </c>
      <c r="BL28" s="209">
        <f t="shared" si="3"/>
        <v>213.70093931992511</v>
      </c>
      <c r="BM28" s="190">
        <f t="shared" si="6"/>
        <v>61.816263971198005</v>
      </c>
      <c r="BN28" s="190">
        <f t="shared" si="4"/>
        <v>12.363252794239601</v>
      </c>
      <c r="BO28" s="190">
        <f t="shared" si="5"/>
        <v>53.474791255778044</v>
      </c>
    </row>
    <row r="29" spans="1:67">
      <c r="A29" s="100"/>
      <c r="B29" s="100"/>
      <c r="C29" s="21"/>
      <c r="D29" s="21"/>
      <c r="E29" s="21"/>
      <c r="F29" s="21"/>
      <c r="G29" s="21"/>
      <c r="H29" s="21"/>
      <c r="J29" s="21"/>
      <c r="K29" s="21"/>
      <c r="L29" s="21"/>
      <c r="M29" s="21"/>
      <c r="N29" s="21"/>
      <c r="O29" s="21"/>
      <c r="P29" s="21"/>
      <c r="Q29" s="21"/>
      <c r="S29" s="21"/>
      <c r="T29" s="21"/>
      <c r="U29" s="21"/>
      <c r="V29" s="21"/>
      <c r="W29" s="21"/>
      <c r="X29" s="21"/>
      <c r="Y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90"/>
      <c r="BB29" s="90"/>
      <c r="BC29" s="90"/>
      <c r="BD29" s="90"/>
      <c r="BE29" s="90"/>
      <c r="BF29" s="90"/>
      <c r="BG29" s="21"/>
      <c r="BH29" s="21"/>
      <c r="BI29" s="100"/>
      <c r="BJ29" s="101"/>
      <c r="BK29" s="101"/>
      <c r="BL29" s="21"/>
      <c r="BM29" s="21"/>
      <c r="BN29" s="21"/>
      <c r="BO29" s="21"/>
    </row>
    <row r="30" spans="1:67">
      <c r="A30" s="100"/>
      <c r="B30" s="100"/>
      <c r="C30" s="21"/>
      <c r="D30" s="21"/>
      <c r="E30" s="21"/>
      <c r="F30" s="21"/>
      <c r="G30" s="21"/>
      <c r="H30" s="21"/>
      <c r="J30" s="21"/>
      <c r="K30" s="21"/>
      <c r="L30" s="21"/>
      <c r="M30" s="21"/>
      <c r="N30" s="21"/>
      <c r="O30" s="21"/>
      <c r="P30" s="21"/>
      <c r="Q30" s="21"/>
      <c r="S30" s="21"/>
      <c r="T30" s="21"/>
      <c r="U30" s="21"/>
      <c r="V30" s="21"/>
      <c r="W30" s="21"/>
      <c r="X30" s="21"/>
      <c r="Y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90"/>
      <c r="BB30" s="90"/>
      <c r="BC30" s="90"/>
      <c r="BD30" s="90"/>
      <c r="BE30" s="90"/>
      <c r="BF30" s="90"/>
      <c r="BG30" s="21"/>
      <c r="BH30" s="21"/>
      <c r="BI30" s="100"/>
      <c r="BJ30" s="21"/>
      <c r="BK30" s="90"/>
      <c r="BL30" s="21"/>
      <c r="BM30" s="21"/>
      <c r="BN30" s="21"/>
      <c r="BO30" s="21"/>
    </row>
    <row r="31" spans="1:67" s="16" customFormat="1">
      <c r="A31" s="100"/>
      <c r="B31" s="100"/>
      <c r="C31" s="21"/>
      <c r="D31" s="21"/>
      <c r="E31" s="21"/>
      <c r="F31" s="21"/>
      <c r="G31" s="21"/>
      <c r="H31" s="21"/>
      <c r="I31"/>
      <c r="J31" s="21"/>
      <c r="K31" s="21"/>
      <c r="L31" s="21"/>
      <c r="M31" s="21"/>
      <c r="N31" s="21"/>
      <c r="O31" s="21"/>
      <c r="P31" s="21"/>
      <c r="Q31" s="21"/>
      <c r="R31"/>
      <c r="S31" s="21"/>
      <c r="T31" s="21"/>
      <c r="U31" s="21"/>
      <c r="V31" s="21"/>
      <c r="W31" s="21"/>
      <c r="X31" s="21"/>
      <c r="Y31" s="21"/>
      <c r="Z3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90"/>
      <c r="BB31" s="90"/>
      <c r="BC31" s="90"/>
      <c r="BD31" s="90"/>
      <c r="BE31" s="90"/>
      <c r="BF31" s="90"/>
      <c r="BG31" s="21"/>
      <c r="BH31" s="21"/>
      <c r="BI31" s="21"/>
      <c r="BJ31" s="21"/>
      <c r="BK31" s="90"/>
      <c r="BL31" s="21"/>
      <c r="BM31" s="21"/>
      <c r="BN31" s="21"/>
      <c r="BO31" s="21"/>
    </row>
    <row r="32" spans="1:67">
      <c r="A32" s="100"/>
      <c r="B32" s="100"/>
      <c r="C32" s="21"/>
      <c r="D32" s="21"/>
      <c r="E32" s="21"/>
      <c r="F32" s="21"/>
      <c r="G32" s="21"/>
      <c r="H32" s="21"/>
      <c r="J32" s="21"/>
      <c r="K32" s="21"/>
      <c r="L32" s="21"/>
      <c r="M32" s="21"/>
      <c r="N32" s="21"/>
      <c r="O32" s="21"/>
      <c r="P32" s="21"/>
      <c r="Q32" s="21"/>
      <c r="S32" s="21"/>
      <c r="T32" s="21"/>
      <c r="U32" s="21"/>
      <c r="V32" s="21"/>
      <c r="W32" s="21"/>
      <c r="X32" s="21"/>
      <c r="Y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90"/>
      <c r="BB32" s="90"/>
      <c r="BC32" s="90"/>
      <c r="BD32" s="90"/>
      <c r="BE32" s="90"/>
      <c r="BF32" s="90"/>
      <c r="BG32" s="21"/>
      <c r="BH32" s="21"/>
      <c r="BI32" s="21"/>
      <c r="BJ32" s="21"/>
      <c r="BK32" s="90"/>
      <c r="BL32" s="21"/>
      <c r="BM32" s="21"/>
      <c r="BN32" s="21"/>
      <c r="BO32" s="21"/>
    </row>
    <row r="33" spans="1:67">
      <c r="A33" s="100"/>
      <c r="B33" s="100"/>
      <c r="C33" s="21"/>
      <c r="D33" s="21"/>
      <c r="E33" s="21"/>
      <c r="F33" s="21"/>
      <c r="G33" s="21"/>
      <c r="H33" s="21"/>
      <c r="J33" s="21"/>
      <c r="K33" s="21"/>
      <c r="L33" s="21"/>
      <c r="M33" s="21"/>
      <c r="N33" s="21"/>
      <c r="O33" s="21"/>
      <c r="P33" s="21"/>
      <c r="Q33" s="21"/>
      <c r="S33" s="21"/>
      <c r="T33" s="21"/>
      <c r="U33" s="21"/>
      <c r="V33" s="21"/>
      <c r="W33" s="21"/>
      <c r="X33" s="21"/>
      <c r="Y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90"/>
      <c r="BB33" s="90"/>
      <c r="BC33" s="90"/>
      <c r="BD33" s="90"/>
      <c r="BE33" s="90"/>
      <c r="BF33" s="90"/>
      <c r="BG33" s="21"/>
      <c r="BH33" s="21"/>
      <c r="BI33" s="21"/>
      <c r="BJ33" s="21"/>
      <c r="BK33" s="90"/>
      <c r="BL33" s="21"/>
      <c r="BM33" s="21"/>
      <c r="BN33" s="21"/>
      <c r="BO33" s="21"/>
    </row>
    <row r="34" spans="1:67">
      <c r="A34" s="100"/>
      <c r="B34" s="100"/>
      <c r="C34" s="21"/>
      <c r="D34" s="21"/>
      <c r="E34" s="21"/>
      <c r="F34" s="21"/>
      <c r="G34" s="21"/>
      <c r="H34" s="21"/>
      <c r="J34" s="21"/>
      <c r="K34" s="21"/>
      <c r="L34" s="21"/>
      <c r="M34" s="21"/>
      <c r="N34" s="21"/>
      <c r="O34" s="21"/>
      <c r="P34" s="21"/>
      <c r="Q34" s="21"/>
      <c r="S34" s="21"/>
      <c r="T34" s="21"/>
      <c r="U34" s="21"/>
      <c r="V34" s="21"/>
      <c r="W34" s="21"/>
      <c r="X34" s="21"/>
      <c r="Y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90"/>
      <c r="BB34" s="90"/>
      <c r="BC34" s="90"/>
      <c r="BD34" s="90"/>
      <c r="BE34" s="90"/>
      <c r="BF34" s="90"/>
      <c r="BG34" s="21"/>
      <c r="BH34" s="21"/>
      <c r="BI34" s="21"/>
      <c r="BJ34" s="21"/>
      <c r="BK34" s="90"/>
      <c r="BL34" s="21"/>
      <c r="BM34" s="21"/>
      <c r="BN34" s="21"/>
      <c r="BO34" s="21"/>
    </row>
    <row r="35" spans="1:67">
      <c r="A35" s="100"/>
      <c r="B35" s="100"/>
      <c r="C35" s="21"/>
      <c r="D35" s="21"/>
      <c r="E35" s="21"/>
      <c r="F35" s="21"/>
      <c r="G35" s="21"/>
      <c r="H35" s="21"/>
      <c r="J35" s="21"/>
      <c r="K35" s="21"/>
      <c r="L35" s="21"/>
      <c r="M35" s="21"/>
      <c r="N35" s="21"/>
      <c r="O35" s="21"/>
      <c r="P35" s="21"/>
      <c r="Q35" s="21"/>
      <c r="S35" s="21"/>
      <c r="T35" s="21"/>
      <c r="U35" s="21"/>
      <c r="V35" s="21"/>
      <c r="W35" s="21"/>
      <c r="X35" s="21"/>
      <c r="Y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90"/>
      <c r="BB35" s="90"/>
      <c r="BC35" s="90"/>
      <c r="BD35" s="90"/>
      <c r="BE35" s="90"/>
      <c r="BF35" s="90"/>
      <c r="BG35" s="21"/>
      <c r="BH35" s="21"/>
      <c r="BI35" s="21"/>
      <c r="BJ35" s="21"/>
      <c r="BK35" s="90"/>
      <c r="BL35" s="21"/>
      <c r="BM35" s="21"/>
      <c r="BN35" s="21"/>
      <c r="BO35" s="21"/>
    </row>
    <row r="36" spans="1:67">
      <c r="A36" s="100"/>
      <c r="B36" s="100"/>
      <c r="C36" s="21"/>
      <c r="D36" s="21"/>
      <c r="E36" s="21"/>
      <c r="F36" s="21"/>
      <c r="G36" s="21"/>
      <c r="H36" s="21"/>
      <c r="J36" s="21"/>
      <c r="K36" s="21"/>
      <c r="L36" s="21"/>
      <c r="M36" s="21"/>
      <c r="N36" s="21"/>
      <c r="O36" s="21"/>
      <c r="P36" s="21"/>
      <c r="Q36" s="21"/>
      <c r="S36" s="21"/>
      <c r="T36" s="21"/>
      <c r="U36" s="21"/>
      <c r="V36" s="21"/>
      <c r="W36" s="21"/>
      <c r="X36" s="21"/>
      <c r="Y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90"/>
      <c r="BB36" s="90"/>
      <c r="BC36" s="90"/>
      <c r="BD36" s="90"/>
      <c r="BE36" s="90"/>
      <c r="BF36" s="90"/>
      <c r="BG36" s="21"/>
      <c r="BH36" s="21"/>
      <c r="BI36" s="100"/>
      <c r="BJ36" s="21"/>
      <c r="BK36" s="90"/>
      <c r="BL36" s="21"/>
      <c r="BM36" s="21"/>
      <c r="BN36" s="21"/>
      <c r="BO36" s="21"/>
    </row>
    <row r="37" spans="1:67">
      <c r="A37" s="100"/>
      <c r="B37" s="100"/>
      <c r="C37" s="21"/>
      <c r="D37" s="21"/>
      <c r="E37" s="21"/>
      <c r="F37" s="21"/>
      <c r="G37" s="21"/>
      <c r="H37" s="21"/>
      <c r="J37" s="21"/>
      <c r="K37" s="21"/>
      <c r="L37" s="21"/>
      <c r="M37" s="21"/>
      <c r="N37" s="21"/>
      <c r="O37" s="21"/>
      <c r="P37" s="21"/>
      <c r="Q37" s="21"/>
      <c r="S37" s="21"/>
      <c r="T37" s="21"/>
      <c r="U37" s="21"/>
      <c r="V37" s="21"/>
      <c r="W37" s="21"/>
      <c r="X37" s="21"/>
      <c r="Y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15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90"/>
      <c r="BB37" s="90"/>
      <c r="BC37" s="90"/>
      <c r="BD37" s="90"/>
      <c r="BE37" s="90"/>
      <c r="BF37" s="90"/>
      <c r="BG37" s="21"/>
      <c r="BH37" s="21"/>
      <c r="BI37" s="100"/>
      <c r="BJ37" s="21"/>
      <c r="BK37" s="90"/>
      <c r="BL37" s="21"/>
      <c r="BM37" s="21"/>
      <c r="BN37" s="21"/>
      <c r="BO37" s="21"/>
    </row>
    <row r="38" spans="1:67">
      <c r="A38" s="100"/>
      <c r="B38" s="100"/>
      <c r="C38" s="21"/>
      <c r="D38" s="21"/>
      <c r="E38" s="21"/>
      <c r="F38" s="21"/>
      <c r="G38" s="21"/>
      <c r="H38" s="21"/>
      <c r="J38" s="21"/>
      <c r="K38" s="21"/>
      <c r="L38" s="21"/>
      <c r="M38" s="21"/>
      <c r="N38" s="21"/>
      <c r="O38" s="21"/>
      <c r="P38" s="21"/>
      <c r="Q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90"/>
      <c r="BB38" s="90"/>
      <c r="BC38" s="90"/>
      <c r="BD38" s="90"/>
      <c r="BE38" s="90"/>
      <c r="BF38" s="90"/>
      <c r="BG38" s="21"/>
      <c r="BH38" s="21"/>
      <c r="BI38" s="100"/>
      <c r="BJ38" s="21"/>
      <c r="BK38" s="90"/>
      <c r="BL38" s="21"/>
      <c r="BM38" s="21"/>
      <c r="BN38" s="21"/>
      <c r="BO38" s="21"/>
    </row>
    <row r="39" spans="1:67">
      <c r="A39" s="100"/>
      <c r="B39" s="100"/>
      <c r="C39" s="21"/>
      <c r="D39" s="21"/>
      <c r="E39" s="21"/>
      <c r="F39" s="21"/>
      <c r="G39" s="21"/>
      <c r="H39" s="21"/>
      <c r="J39" s="21"/>
      <c r="K39" s="21"/>
      <c r="L39" s="21"/>
      <c r="M39" s="21"/>
      <c r="N39" s="21"/>
      <c r="O39" s="21"/>
      <c r="P39" s="21"/>
      <c r="Q39" s="21"/>
      <c r="S39" s="21"/>
      <c r="T39" s="21"/>
      <c r="U39" s="21"/>
      <c r="V39" s="21"/>
      <c r="W39" s="21"/>
      <c r="X39" s="21"/>
      <c r="Y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90"/>
      <c r="BB39" s="90"/>
      <c r="BC39" s="90"/>
      <c r="BD39" s="90"/>
      <c r="BE39" s="90"/>
      <c r="BF39" s="90"/>
      <c r="BG39" s="21"/>
      <c r="BH39" s="21"/>
      <c r="BI39" s="21"/>
      <c r="BJ39" s="21"/>
      <c r="BK39" s="90"/>
      <c r="BL39" s="21"/>
      <c r="BM39" s="21"/>
      <c r="BN39" s="21"/>
      <c r="BO39" s="21"/>
    </row>
    <row r="40" spans="1:67">
      <c r="A40" s="100"/>
      <c r="B40" s="100"/>
      <c r="C40" s="21"/>
      <c r="D40" s="21"/>
      <c r="E40" s="21"/>
      <c r="F40" s="21"/>
      <c r="G40" s="21"/>
      <c r="H40" s="21"/>
      <c r="J40" s="21"/>
      <c r="K40" s="21"/>
      <c r="L40" s="21"/>
      <c r="M40" s="21"/>
      <c r="N40" s="21"/>
      <c r="O40" s="21"/>
      <c r="P40" s="21"/>
      <c r="Q40" s="21"/>
      <c r="S40" s="21"/>
      <c r="T40" s="21"/>
      <c r="U40" s="21"/>
      <c r="V40" s="21"/>
      <c r="W40" s="21"/>
      <c r="X40" s="21"/>
      <c r="Y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90"/>
      <c r="BB40" s="90"/>
      <c r="BC40" s="90"/>
      <c r="BD40" s="90"/>
      <c r="BE40" s="90"/>
      <c r="BF40" s="90"/>
      <c r="BG40" s="21"/>
      <c r="BH40" s="21"/>
      <c r="BI40" s="100"/>
      <c r="BJ40" s="21"/>
      <c r="BK40" s="90"/>
      <c r="BL40" s="21"/>
      <c r="BM40" s="21"/>
      <c r="BN40" s="21"/>
      <c r="BO40" s="21"/>
    </row>
    <row r="41" spans="1:67">
      <c r="A41" s="100"/>
      <c r="B41" s="100"/>
      <c r="C41" s="21"/>
      <c r="D41" s="21"/>
      <c r="E41" s="21"/>
      <c r="F41" s="21"/>
      <c r="G41" s="21"/>
      <c r="H41" s="21"/>
      <c r="J41" s="21"/>
      <c r="K41" s="21"/>
      <c r="L41" s="21"/>
      <c r="M41" s="21"/>
      <c r="N41" s="21"/>
      <c r="O41" s="21"/>
      <c r="P41" s="21"/>
      <c r="Q41" s="21"/>
      <c r="S41" s="21"/>
      <c r="T41" s="21"/>
      <c r="U41" s="21"/>
      <c r="V41" s="21"/>
      <c r="W41" s="21"/>
      <c r="X41" s="21"/>
      <c r="Y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90"/>
      <c r="BB41" s="90"/>
      <c r="BC41" s="90"/>
      <c r="BD41" s="90"/>
      <c r="BE41" s="90"/>
      <c r="BF41" s="90"/>
      <c r="BG41" s="21"/>
      <c r="BH41" s="21"/>
      <c r="BI41" s="21"/>
      <c r="BJ41" s="21"/>
      <c r="BK41" s="90"/>
      <c r="BL41" s="21"/>
      <c r="BM41" s="21"/>
      <c r="BN41" s="21"/>
      <c r="BO41" s="21"/>
    </row>
    <row r="42" spans="1:67">
      <c r="A42" s="100"/>
      <c r="B42" s="100"/>
      <c r="C42" s="21"/>
      <c r="D42" s="21"/>
      <c r="E42" s="21"/>
      <c r="F42" s="21"/>
      <c r="G42" s="21"/>
      <c r="H42" s="21"/>
      <c r="J42" s="21"/>
      <c r="K42" s="21"/>
      <c r="L42" s="21"/>
      <c r="M42" s="21"/>
      <c r="N42" s="21"/>
      <c r="O42" s="21"/>
      <c r="P42" s="21"/>
      <c r="Q42" s="21"/>
      <c r="S42" s="21"/>
      <c r="T42" s="21"/>
      <c r="U42" s="21"/>
      <c r="V42" s="21"/>
      <c r="W42" s="21"/>
      <c r="X42" s="21"/>
      <c r="Y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90"/>
      <c r="BB42" s="90"/>
      <c r="BC42" s="90"/>
      <c r="BD42" s="90"/>
      <c r="BE42" s="90"/>
      <c r="BF42" s="90"/>
      <c r="BG42" s="21"/>
      <c r="BH42" s="21"/>
      <c r="BI42" s="21"/>
      <c r="BJ42" s="21"/>
      <c r="BK42" s="90"/>
      <c r="BL42" s="21"/>
      <c r="BM42" s="21"/>
      <c r="BN42" s="21"/>
      <c r="BO42" s="21"/>
    </row>
    <row r="43" spans="1:67">
      <c r="A43" s="100"/>
      <c r="B43" s="100"/>
      <c r="C43" s="21"/>
      <c r="D43" s="21"/>
      <c r="E43" s="21"/>
      <c r="F43" s="21"/>
      <c r="G43" s="21"/>
      <c r="H43" s="21"/>
      <c r="J43" s="21"/>
      <c r="K43" s="21"/>
      <c r="L43" s="21"/>
      <c r="M43" s="21"/>
      <c r="N43" s="21"/>
      <c r="O43" s="21"/>
      <c r="P43" s="21"/>
      <c r="Q43" s="21"/>
      <c r="S43" s="21"/>
      <c r="T43" s="21"/>
      <c r="U43" s="21"/>
      <c r="V43" s="21"/>
      <c r="W43" s="21"/>
      <c r="X43" s="21"/>
      <c r="Y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90"/>
      <c r="BB43" s="90"/>
      <c r="BC43" s="90"/>
      <c r="BD43" s="90"/>
      <c r="BE43" s="90"/>
      <c r="BF43" s="90"/>
      <c r="BG43" s="21"/>
      <c r="BH43" s="21"/>
      <c r="BI43" s="21"/>
      <c r="BJ43" s="21"/>
      <c r="BK43" s="90"/>
      <c r="BL43" s="21"/>
      <c r="BM43" s="21"/>
      <c r="BN43" s="21"/>
      <c r="BO43" s="21"/>
    </row>
    <row r="44" spans="1:67">
      <c r="A44" s="100"/>
      <c r="B44" s="100"/>
      <c r="C44" s="21"/>
      <c r="D44" s="21"/>
      <c r="E44" s="21"/>
      <c r="F44" s="21"/>
      <c r="G44" s="21"/>
      <c r="H44" s="21"/>
      <c r="J44" s="21"/>
      <c r="K44" s="21"/>
      <c r="L44" s="21"/>
      <c r="M44" s="21"/>
      <c r="N44" s="21"/>
      <c r="O44" s="21"/>
      <c r="P44" s="21"/>
      <c r="Q44" s="21"/>
      <c r="S44" s="21"/>
      <c r="T44" s="21"/>
      <c r="U44" s="21"/>
      <c r="V44" s="21"/>
      <c r="W44" s="21"/>
      <c r="X44" s="21"/>
      <c r="Y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90"/>
      <c r="BB44" s="90"/>
      <c r="BC44" s="90"/>
      <c r="BD44" s="90"/>
      <c r="BE44" s="90"/>
      <c r="BF44" s="90"/>
      <c r="BG44" s="21"/>
      <c r="BH44" s="21"/>
      <c r="BI44" s="21"/>
      <c r="BJ44" s="21"/>
      <c r="BK44" s="90"/>
      <c r="BL44" s="21"/>
      <c r="BM44" s="21"/>
      <c r="BN44" s="21"/>
      <c r="BO44" s="21"/>
    </row>
    <row r="45" spans="1:67">
      <c r="A45" s="100"/>
      <c r="B45" s="100"/>
      <c r="C45" s="21"/>
      <c r="D45" s="21"/>
      <c r="E45" s="21"/>
      <c r="F45" s="21"/>
      <c r="G45" s="21"/>
      <c r="H45" s="21"/>
      <c r="J45" s="21"/>
      <c r="K45" s="21"/>
      <c r="L45" s="21"/>
      <c r="M45" s="21"/>
      <c r="N45" s="21"/>
      <c r="O45" s="21"/>
      <c r="P45" s="21"/>
      <c r="Q45" s="21"/>
      <c r="S45" s="21"/>
      <c r="T45" s="21"/>
      <c r="U45" s="21"/>
      <c r="V45" s="21"/>
      <c r="W45" s="21"/>
      <c r="X45" s="21"/>
      <c r="Y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90"/>
      <c r="BB45" s="90"/>
      <c r="BC45" s="90"/>
      <c r="BD45" s="90"/>
      <c r="BE45" s="90"/>
      <c r="BF45" s="90"/>
      <c r="BG45" s="21"/>
      <c r="BH45" s="21"/>
      <c r="BI45" s="21"/>
      <c r="BJ45" s="21"/>
      <c r="BK45" s="90"/>
      <c r="BL45" s="21"/>
      <c r="BM45" s="21"/>
      <c r="BN45" s="21"/>
      <c r="BO45" s="21"/>
    </row>
    <row r="46" spans="1:67">
      <c r="A46" s="100"/>
      <c r="B46" s="100"/>
      <c r="C46" s="21"/>
      <c r="D46" s="21"/>
      <c r="E46" s="21"/>
      <c r="F46" s="21"/>
      <c r="G46" s="21"/>
      <c r="H46" s="21"/>
      <c r="J46" s="21"/>
      <c r="K46" s="21"/>
      <c r="L46" s="21"/>
      <c r="M46" s="21"/>
      <c r="N46" s="21"/>
      <c r="O46" s="21"/>
      <c r="P46" s="21"/>
      <c r="Q46" s="21"/>
      <c r="S46" s="21"/>
      <c r="T46" s="21"/>
      <c r="U46" s="21"/>
      <c r="V46" s="21"/>
      <c r="W46" s="21"/>
      <c r="X46" s="21"/>
      <c r="Y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90"/>
      <c r="BB46" s="90"/>
      <c r="BC46" s="90"/>
      <c r="BD46" s="90"/>
      <c r="BE46" s="90"/>
      <c r="BF46" s="90"/>
      <c r="BG46" s="21"/>
      <c r="BH46" s="21"/>
      <c r="BI46" s="100"/>
      <c r="BJ46" s="21"/>
      <c r="BK46" s="90"/>
      <c r="BL46" s="21"/>
      <c r="BM46" s="21"/>
      <c r="BN46" s="21"/>
      <c r="BO46" s="21"/>
    </row>
    <row r="47" spans="1:67">
      <c r="A47" s="100"/>
      <c r="B47" s="100"/>
      <c r="C47" s="21"/>
      <c r="D47" s="21"/>
      <c r="E47" s="21"/>
      <c r="F47" s="21"/>
      <c r="G47" s="21"/>
      <c r="H47" s="21"/>
      <c r="J47" s="21"/>
      <c r="K47" s="21"/>
      <c r="L47" s="21"/>
      <c r="M47" s="21"/>
      <c r="N47" s="21"/>
      <c r="O47" s="21"/>
      <c r="P47" s="21"/>
      <c r="Q47" s="21"/>
      <c r="S47" s="21"/>
      <c r="T47" s="21"/>
      <c r="U47" s="21"/>
      <c r="V47" s="21"/>
      <c r="W47" s="21"/>
      <c r="X47" s="21"/>
      <c r="Y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90"/>
      <c r="BB47" s="90"/>
      <c r="BC47" s="90"/>
      <c r="BD47" s="90"/>
      <c r="BE47" s="90"/>
      <c r="BF47" s="90"/>
      <c r="BG47" s="21"/>
      <c r="BH47" s="21"/>
      <c r="BI47" s="100"/>
      <c r="BJ47" s="21"/>
      <c r="BK47" s="90"/>
      <c r="BL47" s="21"/>
      <c r="BM47" s="21"/>
      <c r="BN47" s="21"/>
      <c r="BO47" s="21"/>
    </row>
    <row r="48" spans="1:67">
      <c r="A48" s="100"/>
      <c r="B48" s="100"/>
      <c r="C48" s="21"/>
      <c r="D48" s="21"/>
      <c r="E48" s="21"/>
      <c r="F48" s="21"/>
      <c r="G48" s="21"/>
      <c r="H48" s="21"/>
      <c r="J48" s="21"/>
      <c r="K48" s="21"/>
      <c r="L48" s="21"/>
      <c r="M48" s="21"/>
      <c r="N48" s="21"/>
      <c r="O48" s="21"/>
      <c r="P48" s="21"/>
      <c r="Q48" s="21"/>
      <c r="S48" s="21"/>
      <c r="T48" s="21"/>
      <c r="U48" s="21"/>
      <c r="V48" s="21"/>
      <c r="W48" s="21"/>
      <c r="X48" s="21"/>
      <c r="Y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90"/>
      <c r="BB48" s="90"/>
      <c r="BC48" s="90"/>
      <c r="BD48" s="90"/>
      <c r="BE48" s="90"/>
      <c r="BF48" s="90"/>
      <c r="BG48" s="21"/>
      <c r="BH48" s="21"/>
      <c r="BI48" s="21"/>
      <c r="BJ48" s="21"/>
      <c r="BK48" s="90"/>
      <c r="BL48" s="21"/>
      <c r="BM48" s="21"/>
      <c r="BN48" s="21"/>
      <c r="BO48" s="21"/>
    </row>
    <row r="49" spans="1:67">
      <c r="A49" s="100"/>
      <c r="B49" s="100"/>
      <c r="C49" s="21"/>
      <c r="D49" s="21"/>
      <c r="E49" s="21"/>
      <c r="F49" s="21"/>
      <c r="G49" s="21"/>
      <c r="H49" s="21"/>
      <c r="J49" s="21"/>
      <c r="K49" s="21"/>
      <c r="L49" s="21"/>
      <c r="M49" s="21"/>
      <c r="N49" s="21"/>
      <c r="O49" s="21"/>
      <c r="P49" s="21"/>
      <c r="Q49" s="21"/>
      <c r="S49" s="21"/>
      <c r="T49" s="21"/>
      <c r="U49" s="21"/>
      <c r="V49" s="21"/>
      <c r="W49" s="21"/>
      <c r="X49" s="21"/>
      <c r="Y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90"/>
      <c r="BB49" s="90"/>
      <c r="BC49" s="90"/>
      <c r="BD49" s="90"/>
      <c r="BE49" s="90"/>
      <c r="BF49" s="90"/>
      <c r="BG49" s="21"/>
      <c r="BH49" s="21"/>
      <c r="BI49" s="100"/>
      <c r="BJ49" s="21"/>
      <c r="BK49" s="90"/>
      <c r="BL49" s="21"/>
      <c r="BM49" s="21"/>
      <c r="BN49" s="21"/>
      <c r="BO49" s="21"/>
    </row>
    <row r="50" spans="1:67">
      <c r="A50" s="100"/>
      <c r="B50" s="100"/>
      <c r="C50" s="21"/>
      <c r="D50" s="21"/>
      <c r="E50" s="21"/>
      <c r="F50" s="21"/>
      <c r="G50" s="21"/>
      <c r="H50" s="21"/>
      <c r="J50" s="21"/>
      <c r="K50" s="21"/>
      <c r="L50" s="21"/>
      <c r="M50" s="21"/>
      <c r="N50" s="21"/>
      <c r="O50" s="21"/>
      <c r="P50" s="21"/>
      <c r="Q50" s="21"/>
      <c r="S50" s="21"/>
      <c r="T50" s="21"/>
      <c r="U50" s="21"/>
      <c r="V50" s="21"/>
      <c r="W50" s="21"/>
      <c r="X50" s="21"/>
      <c r="Y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90"/>
      <c r="BB50" s="90"/>
      <c r="BC50" s="90"/>
      <c r="BD50" s="90"/>
      <c r="BE50" s="90"/>
      <c r="BF50" s="90"/>
      <c r="BG50" s="21"/>
      <c r="BH50" s="21"/>
      <c r="BI50" s="21"/>
      <c r="BJ50" s="21"/>
      <c r="BK50" s="90"/>
      <c r="BL50" s="21"/>
      <c r="BM50" s="21"/>
      <c r="BN50" s="21"/>
      <c r="BO50" s="21"/>
    </row>
    <row r="51" spans="1:67">
      <c r="A51" s="100"/>
      <c r="B51" s="100"/>
      <c r="C51" s="21"/>
      <c r="D51" s="21"/>
      <c r="E51" s="21"/>
      <c r="F51" s="21"/>
      <c r="G51" s="21"/>
      <c r="H51" s="21"/>
      <c r="J51" s="21"/>
      <c r="K51" s="21"/>
      <c r="L51" s="21"/>
      <c r="M51" s="21"/>
      <c r="N51" s="21"/>
      <c r="O51" s="21"/>
      <c r="P51" s="21"/>
      <c r="Q51" s="21"/>
      <c r="S51" s="21"/>
      <c r="T51" s="21"/>
      <c r="U51" s="21"/>
      <c r="V51" s="21"/>
      <c r="W51" s="21"/>
      <c r="X51" s="21"/>
      <c r="Y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90"/>
      <c r="BB51" s="90"/>
      <c r="BC51" s="90"/>
      <c r="BD51" s="90"/>
      <c r="BE51" s="90"/>
      <c r="BF51" s="90"/>
      <c r="BG51" s="21"/>
      <c r="BH51" s="21"/>
      <c r="BI51" s="100"/>
      <c r="BJ51" s="21"/>
      <c r="BK51" s="90"/>
      <c r="BL51" s="21"/>
      <c r="BM51" s="21"/>
      <c r="BN51" s="21"/>
      <c r="BO51" s="21"/>
    </row>
    <row r="52" spans="1:67">
      <c r="A52" s="100"/>
      <c r="B52" s="100"/>
      <c r="C52" s="21"/>
      <c r="D52" s="21"/>
      <c r="E52" s="21"/>
      <c r="F52" s="21"/>
      <c r="G52" s="21"/>
      <c r="H52" s="21"/>
      <c r="J52" s="21"/>
      <c r="K52" s="21"/>
      <c r="L52" s="21"/>
      <c r="M52" s="21"/>
      <c r="N52" s="21"/>
      <c r="O52" s="21"/>
      <c r="P52" s="21"/>
      <c r="Q52" s="21"/>
      <c r="S52" s="21"/>
      <c r="T52" s="21"/>
      <c r="U52" s="21"/>
      <c r="V52" s="21"/>
      <c r="W52" s="21"/>
      <c r="X52" s="21"/>
      <c r="Y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90"/>
      <c r="BB52" s="90"/>
      <c r="BC52" s="90"/>
      <c r="BD52" s="90"/>
      <c r="BE52" s="90"/>
      <c r="BF52" s="90"/>
      <c r="BG52" s="21"/>
      <c r="BH52" s="21"/>
      <c r="BI52" s="100"/>
      <c r="BJ52" s="21"/>
      <c r="BK52" s="90"/>
      <c r="BL52" s="21"/>
      <c r="BM52" s="21"/>
      <c r="BN52" s="21"/>
      <c r="BO52" s="21"/>
    </row>
    <row r="53" spans="1:67">
      <c r="A53" s="100"/>
      <c r="B53" s="100"/>
      <c r="C53" s="21"/>
      <c r="D53" s="21"/>
      <c r="E53" s="21"/>
      <c r="F53" s="21"/>
      <c r="G53" s="21"/>
      <c r="H53" s="21"/>
      <c r="J53" s="21"/>
      <c r="K53" s="21"/>
      <c r="L53" s="21"/>
      <c r="M53" s="21"/>
      <c r="N53" s="21"/>
      <c r="O53" s="21"/>
      <c r="P53" s="21"/>
      <c r="Q53" s="21"/>
      <c r="S53" s="21"/>
      <c r="T53" s="21"/>
      <c r="U53" s="21"/>
      <c r="V53" s="21"/>
      <c r="W53" s="21"/>
      <c r="X53" s="21"/>
      <c r="Y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90"/>
      <c r="BB53" s="90"/>
      <c r="BC53" s="90"/>
      <c r="BD53" s="90"/>
      <c r="BE53" s="90"/>
      <c r="BF53" s="90"/>
      <c r="BG53" s="21"/>
      <c r="BH53" s="21"/>
      <c r="BI53" s="21"/>
      <c r="BJ53" s="21"/>
      <c r="BK53" s="90"/>
      <c r="BL53" s="21"/>
      <c r="BM53" s="21"/>
      <c r="BN53" s="21"/>
      <c r="BO53" s="21"/>
    </row>
    <row r="54" spans="1:67">
      <c r="A54" s="100"/>
      <c r="B54" s="100"/>
      <c r="C54" s="21"/>
      <c r="D54" s="21"/>
      <c r="E54" s="21"/>
      <c r="F54" s="21"/>
      <c r="G54" s="21"/>
      <c r="H54" s="21"/>
      <c r="J54" s="21"/>
      <c r="K54" s="21"/>
      <c r="L54" s="21"/>
      <c r="M54" s="21"/>
      <c r="N54" s="21"/>
      <c r="O54" s="21"/>
      <c r="P54" s="21"/>
      <c r="Q54" s="21"/>
      <c r="S54" s="21"/>
      <c r="T54" s="21"/>
      <c r="U54" s="21"/>
      <c r="V54" s="21"/>
      <c r="W54" s="21"/>
      <c r="X54" s="21"/>
      <c r="Y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90"/>
      <c r="BB54" s="90"/>
      <c r="BC54" s="90"/>
      <c r="BD54" s="90"/>
      <c r="BE54" s="90"/>
      <c r="BF54" s="90"/>
      <c r="BG54" s="21"/>
      <c r="BH54" s="21"/>
      <c r="BI54" s="100"/>
      <c r="BJ54" s="21"/>
      <c r="BK54" s="90"/>
      <c r="BL54" s="21"/>
      <c r="BM54" s="21"/>
      <c r="BN54" s="21"/>
      <c r="BO54" s="21"/>
    </row>
    <row r="55" spans="1:67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</row>
    <row r="56" spans="1:67">
      <c r="A56" s="100"/>
      <c r="B56" s="100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90"/>
      <c r="BB56" s="90"/>
      <c r="BC56" s="90"/>
      <c r="BD56" s="90"/>
      <c r="BE56" s="90"/>
      <c r="BF56" s="90"/>
    </row>
    <row r="57" spans="1:6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90"/>
      <c r="BB57" s="90"/>
      <c r="BC57" s="90"/>
      <c r="BD57" s="90"/>
      <c r="BE57" s="90"/>
      <c r="BF57" s="90"/>
      <c r="BG57" s="8"/>
      <c r="BH57" s="8"/>
      <c r="BI57" s="8"/>
      <c r="BJ57" s="8"/>
      <c r="BK57" s="90"/>
      <c r="BL57" s="8"/>
      <c r="BM57" s="8"/>
      <c r="BN57" s="8"/>
      <c r="BO57" s="8"/>
    </row>
    <row r="58" spans="1:67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90"/>
      <c r="BB58" s="90"/>
      <c r="BC58" s="90"/>
      <c r="BD58" s="90"/>
      <c r="BE58" s="90"/>
      <c r="BF58" s="90"/>
      <c r="BG58" s="8"/>
      <c r="BH58" s="8"/>
      <c r="BI58" s="8"/>
      <c r="BJ58" s="8"/>
      <c r="BK58" s="90"/>
      <c r="BL58" s="8"/>
      <c r="BM58" s="8"/>
      <c r="BN58" s="8"/>
      <c r="BO58" s="8"/>
    </row>
  </sheetData>
  <autoFilter ref="A8:BO56" xr:uid="{00000000-0009-0000-0000-000004000000}"/>
  <sortState ref="A4:B28">
    <sortCondition ref="B4:B28"/>
  </sortState>
  <mergeCells count="1">
    <mergeCell ref="BA3:BF3"/>
  </mergeCells>
  <phoneticPr fontId="2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67"/>
  <sheetViews>
    <sheetView zoomScale="70" workbookViewId="0">
      <selection activeCell="B4" sqref="B4:C29"/>
    </sheetView>
  </sheetViews>
  <sheetFormatPr defaultColWidth="9" defaultRowHeight="14.4"/>
  <cols>
    <col min="1" max="2" width="9" style="103" customWidth="1"/>
    <col min="3" max="3" width="15.21875" style="103" customWidth="1"/>
    <col min="4" max="4" width="14.21875" style="103" customWidth="1"/>
    <col min="5" max="5" width="13.33203125" style="103" customWidth="1"/>
    <col min="6" max="6" width="12.88671875" style="103" customWidth="1"/>
    <col min="7" max="7" width="12.77734375" style="103" customWidth="1"/>
    <col min="8" max="8" width="20" style="103" customWidth="1"/>
    <col min="9" max="9" width="15.44140625" style="103" customWidth="1"/>
    <col min="10" max="10" width="18.77734375" style="103" customWidth="1"/>
    <col min="11" max="11" width="23.21875" style="103" customWidth="1"/>
    <col min="12" max="12" width="24.88671875" style="103" customWidth="1"/>
    <col min="13" max="13" width="19" style="103" customWidth="1"/>
    <col min="14" max="14" width="17.88671875" style="103" customWidth="1"/>
    <col min="15" max="15" width="17.109375" style="103" customWidth="1"/>
    <col min="16" max="16" width="14.21875" style="103" customWidth="1"/>
    <col min="17" max="17" width="19.88671875" style="103" customWidth="1"/>
    <col min="18" max="18" width="18.88671875" style="103" customWidth="1"/>
    <col min="19" max="19" width="17.44140625" style="103" customWidth="1"/>
    <col min="20" max="20" width="28.88671875" style="103" customWidth="1"/>
    <col min="21" max="21" width="11.6640625" style="103" customWidth="1"/>
    <col min="22" max="24" width="18.109375" style="103" customWidth="1"/>
    <col min="25" max="25" width="12.77734375" style="103" customWidth="1"/>
    <col min="26" max="26" width="17" style="103" customWidth="1"/>
    <col min="27" max="27" width="17.6640625" style="103" customWidth="1"/>
    <col min="28" max="28" width="20.6640625" style="103" customWidth="1"/>
    <col min="29" max="29" width="12.6640625" style="103" customWidth="1"/>
    <col min="30" max="30" width="9" style="103" customWidth="1"/>
    <col min="31" max="32" width="17.88671875" style="103" customWidth="1"/>
    <col min="33" max="33" width="14.44140625" style="103" customWidth="1"/>
    <col min="34" max="34" width="11.6640625" style="103" customWidth="1"/>
    <col min="35" max="35" width="18" style="103" customWidth="1"/>
    <col min="36" max="36" width="28" style="103" customWidth="1"/>
    <col min="37" max="37" width="17.77734375" style="103" customWidth="1"/>
    <col min="38" max="38" width="16.109375" style="103" customWidth="1"/>
    <col min="39" max="39" width="13.77734375" style="103" customWidth="1"/>
    <col min="40" max="40" width="20.44140625" style="103" customWidth="1"/>
    <col min="41" max="41" width="17.6640625" style="103" customWidth="1"/>
    <col min="42" max="42" width="23" style="103" customWidth="1"/>
    <col min="43" max="43" width="18.21875" style="103" customWidth="1"/>
    <col min="44" max="44" width="22.21875" style="103" customWidth="1"/>
    <col min="45" max="45" width="12.109375" style="103" customWidth="1"/>
    <col min="46" max="46" width="12.44140625" style="103" customWidth="1"/>
    <col min="47" max="48" width="13.109375" style="103" customWidth="1"/>
    <col min="49" max="49" width="18.44140625" style="103" customWidth="1"/>
    <col min="50" max="50" width="16.33203125" style="103" customWidth="1"/>
    <col min="51" max="51" width="16.6640625" style="103" customWidth="1"/>
    <col min="52" max="52" width="20.77734375" style="103" customWidth="1"/>
    <col min="53" max="53" width="14" style="103" customWidth="1"/>
    <col min="54" max="54" width="18.77734375" style="103" customWidth="1"/>
    <col min="55" max="55" width="19.44140625" style="103" customWidth="1"/>
    <col min="56" max="56" width="22.21875" style="103" customWidth="1"/>
    <col min="57" max="57" width="29.21875" style="103" customWidth="1"/>
    <col min="58" max="58" width="29.21875" style="178" customWidth="1"/>
    <col min="59" max="63" width="29.21875" style="103" customWidth="1"/>
    <col min="64" max="262" width="9" style="103" customWidth="1"/>
  </cols>
  <sheetData>
    <row r="1" spans="1:67" s="104" customFormat="1">
      <c r="A1" s="166" t="s">
        <v>0</v>
      </c>
      <c r="B1" s="166" t="s">
        <v>1</v>
      </c>
      <c r="C1" s="166" t="s">
        <v>2</v>
      </c>
      <c r="D1" s="167" t="s">
        <v>3</v>
      </c>
      <c r="E1" s="168"/>
      <c r="F1" s="168"/>
      <c r="G1" s="169"/>
      <c r="H1" s="166" t="s">
        <v>4</v>
      </c>
      <c r="I1" s="166"/>
      <c r="J1" s="166"/>
      <c r="K1" s="166"/>
      <c r="L1" s="166"/>
      <c r="M1" s="166"/>
      <c r="N1" s="166"/>
      <c r="O1" s="166"/>
      <c r="P1" s="166" t="s">
        <v>5</v>
      </c>
      <c r="Q1" s="166"/>
      <c r="R1" s="166"/>
      <c r="S1" s="166"/>
      <c r="T1" s="166"/>
      <c r="U1" s="166"/>
      <c r="V1" s="166"/>
      <c r="W1" s="166"/>
      <c r="X1" s="166"/>
      <c r="Y1" s="166"/>
      <c r="Z1" s="166" t="s">
        <v>6</v>
      </c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1" t="s">
        <v>7</v>
      </c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3"/>
      <c r="AW1" s="161" t="s">
        <v>8</v>
      </c>
      <c r="AX1" s="162"/>
      <c r="AY1" s="162"/>
      <c r="AZ1" s="162"/>
      <c r="BA1" s="162"/>
      <c r="BB1" s="162"/>
      <c r="BC1" s="162"/>
      <c r="BD1" s="162"/>
      <c r="BE1" s="163"/>
      <c r="BF1" s="176"/>
      <c r="BG1" s="105"/>
      <c r="BH1" s="105"/>
      <c r="BI1" s="105"/>
      <c r="BJ1" s="105"/>
      <c r="BK1" s="105"/>
    </row>
    <row r="2" spans="1:67" s="104" customFormat="1">
      <c r="A2" s="166"/>
      <c r="B2" s="166"/>
      <c r="C2" s="166"/>
      <c r="D2" s="164" t="s">
        <v>9</v>
      </c>
      <c r="E2" s="164" t="s">
        <v>10</v>
      </c>
      <c r="F2" s="164" t="s">
        <v>11</v>
      </c>
      <c r="G2" s="164" t="s">
        <v>12</v>
      </c>
      <c r="H2" s="106" t="s">
        <v>13</v>
      </c>
      <c r="I2" s="106" t="s">
        <v>14</v>
      </c>
      <c r="J2" s="106" t="s">
        <v>15</v>
      </c>
      <c r="K2" s="106" t="s">
        <v>16</v>
      </c>
      <c r="L2" s="106" t="s">
        <v>17</v>
      </c>
      <c r="M2" s="106" t="s">
        <v>18</v>
      </c>
      <c r="N2" s="106" t="s">
        <v>19</v>
      </c>
      <c r="O2" s="106" t="s">
        <v>20</v>
      </c>
      <c r="P2" s="106" t="s">
        <v>21</v>
      </c>
      <c r="Q2" s="106" t="s">
        <v>22</v>
      </c>
      <c r="R2" s="106" t="s">
        <v>216</v>
      </c>
      <c r="S2" s="106" t="s">
        <v>24</v>
      </c>
      <c r="T2" s="106" t="s">
        <v>25</v>
      </c>
      <c r="U2" s="106" t="s">
        <v>26</v>
      </c>
      <c r="V2" s="106" t="s">
        <v>27</v>
      </c>
      <c r="W2" s="106" t="s">
        <v>28</v>
      </c>
      <c r="X2" s="106" t="s">
        <v>29</v>
      </c>
      <c r="Y2" s="106" t="s">
        <v>30</v>
      </c>
      <c r="Z2" s="106" t="s">
        <v>31</v>
      </c>
      <c r="AA2" s="106" t="s">
        <v>32</v>
      </c>
      <c r="AB2" s="106" t="s">
        <v>33</v>
      </c>
      <c r="AC2" s="106" t="s">
        <v>34</v>
      </c>
      <c r="AD2" s="106" t="s">
        <v>35</v>
      </c>
      <c r="AE2" s="106" t="s">
        <v>36</v>
      </c>
      <c r="AF2" s="106" t="s">
        <v>37</v>
      </c>
      <c r="AG2" s="106" t="s">
        <v>38</v>
      </c>
      <c r="AH2" s="106" t="s">
        <v>39</v>
      </c>
      <c r="AI2" s="106" t="s">
        <v>40</v>
      </c>
      <c r="AJ2" s="106" t="s">
        <v>41</v>
      </c>
      <c r="AK2" s="106" t="s">
        <v>42</v>
      </c>
      <c r="AL2" s="106" t="s">
        <v>43</v>
      </c>
      <c r="AM2" s="106" t="s">
        <v>44</v>
      </c>
      <c r="AN2" s="106" t="s">
        <v>45</v>
      </c>
      <c r="AO2" s="106" t="s">
        <v>46</v>
      </c>
      <c r="AP2" s="106" t="s">
        <v>47</v>
      </c>
      <c r="AQ2" s="106" t="s">
        <v>48</v>
      </c>
      <c r="AR2" s="106" t="s">
        <v>49</v>
      </c>
      <c r="AS2" s="106" t="s">
        <v>50</v>
      </c>
      <c r="AT2" s="106" t="s">
        <v>51</v>
      </c>
      <c r="AU2" s="106" t="s">
        <v>52</v>
      </c>
      <c r="AV2" s="106" t="s">
        <v>53</v>
      </c>
      <c r="AW2" s="106" t="s">
        <v>54</v>
      </c>
      <c r="AX2" s="106" t="s">
        <v>55</v>
      </c>
      <c r="AY2" s="106" t="s">
        <v>56</v>
      </c>
      <c r="AZ2" s="106" t="s">
        <v>57</v>
      </c>
      <c r="BA2" s="106" t="s">
        <v>58</v>
      </c>
      <c r="BB2" s="106" t="s">
        <v>59</v>
      </c>
      <c r="BC2" s="106" t="s">
        <v>60</v>
      </c>
      <c r="BD2" s="106" t="s">
        <v>61</v>
      </c>
      <c r="BE2" s="106" t="s">
        <v>62</v>
      </c>
      <c r="BF2" s="177" t="s">
        <v>229</v>
      </c>
      <c r="BG2" s="111" t="s">
        <v>248</v>
      </c>
      <c r="BH2" s="111" t="s">
        <v>254</v>
      </c>
      <c r="BI2" s="111" t="s">
        <v>260</v>
      </c>
      <c r="BJ2" s="111" t="s">
        <v>268</v>
      </c>
      <c r="BK2" s="111" t="s">
        <v>273</v>
      </c>
      <c r="BL2" s="104" t="s">
        <v>63</v>
      </c>
      <c r="BM2" s="214" t="s">
        <v>292</v>
      </c>
      <c r="BN2" s="214" t="s">
        <v>293</v>
      </c>
      <c r="BO2" s="214" t="s">
        <v>294</v>
      </c>
    </row>
    <row r="3" spans="1:67" s="104" customFormat="1">
      <c r="A3" s="166"/>
      <c r="B3" s="166"/>
      <c r="C3" s="166"/>
      <c r="D3" s="165"/>
      <c r="E3" s="165"/>
      <c r="F3" s="165"/>
      <c r="G3" s="165"/>
      <c r="H3" s="106">
        <v>1</v>
      </c>
      <c r="I3" s="106">
        <v>2</v>
      </c>
      <c r="J3" s="106">
        <v>6</v>
      </c>
      <c r="K3" s="106">
        <v>4.5</v>
      </c>
      <c r="L3" s="106">
        <v>2</v>
      </c>
      <c r="M3" s="106">
        <v>2</v>
      </c>
      <c r="N3" s="106">
        <v>4</v>
      </c>
      <c r="O3" s="106">
        <v>1</v>
      </c>
      <c r="P3" s="106">
        <v>2.5</v>
      </c>
      <c r="Q3" s="106">
        <v>1</v>
      </c>
      <c r="R3" s="106">
        <v>3</v>
      </c>
      <c r="S3" s="106">
        <v>5</v>
      </c>
      <c r="T3" s="106">
        <v>2.5</v>
      </c>
      <c r="U3" s="106">
        <v>4</v>
      </c>
      <c r="V3" s="106">
        <v>3</v>
      </c>
      <c r="W3" s="106">
        <v>4</v>
      </c>
      <c r="X3" s="106">
        <v>1</v>
      </c>
      <c r="Y3" s="106">
        <v>2</v>
      </c>
      <c r="Z3" s="106">
        <v>3</v>
      </c>
      <c r="AA3" s="106">
        <v>3</v>
      </c>
      <c r="AB3" s="106">
        <v>2</v>
      </c>
      <c r="AC3" s="106">
        <v>2</v>
      </c>
      <c r="AD3" s="106">
        <v>2</v>
      </c>
      <c r="AE3" s="106">
        <v>2</v>
      </c>
      <c r="AF3" s="106">
        <v>1</v>
      </c>
      <c r="AG3" s="106">
        <v>2.5</v>
      </c>
      <c r="AH3" s="106">
        <v>3</v>
      </c>
      <c r="AI3" s="106">
        <v>2</v>
      </c>
      <c r="AJ3" s="106">
        <v>1</v>
      </c>
      <c r="AK3" s="106">
        <v>4</v>
      </c>
      <c r="AL3" s="106">
        <v>2</v>
      </c>
      <c r="AM3" s="106">
        <v>1.5</v>
      </c>
      <c r="AN3" s="106">
        <v>3</v>
      </c>
      <c r="AO3" s="106">
        <v>3</v>
      </c>
      <c r="AP3" s="106">
        <v>1.5</v>
      </c>
      <c r="AQ3" s="106">
        <v>3</v>
      </c>
      <c r="AR3" s="106">
        <v>2</v>
      </c>
      <c r="AS3" s="106">
        <v>2</v>
      </c>
      <c r="AT3" s="106">
        <v>2</v>
      </c>
      <c r="AU3" s="106">
        <v>1</v>
      </c>
      <c r="AV3" s="106">
        <v>2</v>
      </c>
      <c r="AW3" s="106">
        <v>1</v>
      </c>
      <c r="AX3" s="106">
        <v>4</v>
      </c>
      <c r="AY3" s="106">
        <v>2</v>
      </c>
      <c r="AZ3" s="106">
        <v>2</v>
      </c>
      <c r="BA3" s="106">
        <v>2</v>
      </c>
      <c r="BB3" s="106">
        <v>1.5</v>
      </c>
      <c r="BC3" s="106">
        <v>3</v>
      </c>
      <c r="BD3" s="106">
        <v>1.5</v>
      </c>
      <c r="BE3" s="106">
        <v>2</v>
      </c>
      <c r="BF3" s="177" t="s">
        <v>230</v>
      </c>
      <c r="BG3" s="111" t="s">
        <v>249</v>
      </c>
      <c r="BH3" s="111" t="s">
        <v>255</v>
      </c>
      <c r="BI3" s="111" t="s">
        <v>261</v>
      </c>
      <c r="BJ3" s="111" t="s">
        <v>269</v>
      </c>
      <c r="BK3" s="111" t="s">
        <v>230</v>
      </c>
      <c r="BL3" s="106">
        <v>130</v>
      </c>
    </row>
    <row r="4" spans="1:67" s="106" customFormat="1">
      <c r="A4" s="106">
        <v>1</v>
      </c>
      <c r="B4" s="107" t="s">
        <v>168</v>
      </c>
      <c r="C4" s="107">
        <v>2016010629</v>
      </c>
      <c r="D4" s="106" t="s">
        <v>68</v>
      </c>
      <c r="E4" s="106" t="s">
        <v>68</v>
      </c>
      <c r="F4" s="106" t="s">
        <v>68</v>
      </c>
      <c r="G4" s="106" t="s">
        <v>68</v>
      </c>
      <c r="H4" s="108">
        <v>84</v>
      </c>
      <c r="I4" s="108">
        <v>97</v>
      </c>
      <c r="J4" s="108">
        <v>77</v>
      </c>
      <c r="K4" s="106">
        <v>88</v>
      </c>
      <c r="L4" s="106">
        <v>90</v>
      </c>
      <c r="M4" s="106">
        <v>79</v>
      </c>
      <c r="N4" s="106">
        <f>H39</f>
        <v>88</v>
      </c>
      <c r="O4" s="106">
        <v>84</v>
      </c>
      <c r="P4" s="109">
        <v>71</v>
      </c>
      <c r="Q4" s="109">
        <v>87</v>
      </c>
      <c r="R4" s="109">
        <v>69</v>
      </c>
      <c r="S4" s="109">
        <v>83</v>
      </c>
      <c r="T4" s="109">
        <v>86</v>
      </c>
      <c r="U4" s="109">
        <v>76</v>
      </c>
      <c r="V4" s="109">
        <v>86</v>
      </c>
      <c r="W4" s="106">
        <f>I39</f>
        <v>93.500000000000014</v>
      </c>
      <c r="X4" s="106">
        <v>93</v>
      </c>
      <c r="Y4" s="106">
        <v>90</v>
      </c>
      <c r="Z4" s="106">
        <v>74</v>
      </c>
      <c r="AA4" s="106">
        <v>75</v>
      </c>
      <c r="AB4" s="106">
        <v>74</v>
      </c>
      <c r="AC4" s="106">
        <v>87</v>
      </c>
      <c r="AD4" s="106">
        <v>83</v>
      </c>
      <c r="AE4" s="106">
        <f>J39</f>
        <v>101.2</v>
      </c>
      <c r="AF4" s="106">
        <v>88</v>
      </c>
      <c r="AG4" s="106">
        <v>78</v>
      </c>
      <c r="AH4" s="106">
        <v>86</v>
      </c>
      <c r="AI4" s="106">
        <v>83</v>
      </c>
      <c r="AJ4" s="106">
        <v>86</v>
      </c>
      <c r="AK4" s="106">
        <v>66</v>
      </c>
      <c r="AL4" s="106">
        <v>85</v>
      </c>
      <c r="AM4" s="106">
        <v>70</v>
      </c>
      <c r="AN4" s="106">
        <v>83</v>
      </c>
      <c r="AO4" s="106">
        <v>69</v>
      </c>
      <c r="AP4" s="106">
        <v>88</v>
      </c>
      <c r="AQ4" s="106">
        <v>90</v>
      </c>
      <c r="AR4" s="106">
        <v>85</v>
      </c>
      <c r="AS4" s="106">
        <v>92</v>
      </c>
      <c r="AT4" s="106">
        <f>K39</f>
        <v>94.600000000000009</v>
      </c>
      <c r="AU4" s="106">
        <v>91</v>
      </c>
      <c r="AV4" s="106">
        <v>86</v>
      </c>
      <c r="AW4" s="106">
        <v>81</v>
      </c>
      <c r="AX4" s="106">
        <v>61</v>
      </c>
      <c r="AY4" s="106">
        <v>80</v>
      </c>
      <c r="AZ4" s="106">
        <v>72</v>
      </c>
      <c r="BA4" s="106">
        <v>88</v>
      </c>
      <c r="BB4" s="106">
        <v>86</v>
      </c>
      <c r="BC4" s="106">
        <v>82</v>
      </c>
      <c r="BD4" s="106">
        <v>87</v>
      </c>
      <c r="BE4" s="106">
        <v>68</v>
      </c>
      <c r="BF4" s="179" t="s">
        <v>233</v>
      </c>
      <c r="BG4" s="111" t="s">
        <v>237</v>
      </c>
      <c r="BH4" s="111" t="s">
        <v>235</v>
      </c>
      <c r="BI4" s="111" t="s">
        <v>245</v>
      </c>
      <c r="BJ4" s="111" t="s">
        <v>258</v>
      </c>
      <c r="BK4" s="111" t="s">
        <v>252</v>
      </c>
      <c r="BM4" s="106">
        <f>COUNTIF(H4:BK4,"&gt;=80")</f>
        <v>35</v>
      </c>
      <c r="BN4" s="106">
        <f>COUNTIF(H4:BK4,"&gt;=0")</f>
        <v>50</v>
      </c>
      <c r="BO4" s="215">
        <f>BM4/BN4</f>
        <v>0.7</v>
      </c>
    </row>
    <row r="5" spans="1:67" s="106" customFormat="1">
      <c r="A5" s="106">
        <v>2</v>
      </c>
      <c r="B5" s="107" t="s">
        <v>176</v>
      </c>
      <c r="C5" s="107">
        <v>2016010630</v>
      </c>
      <c r="D5" s="110" t="s">
        <v>67</v>
      </c>
      <c r="E5" s="106" t="s">
        <v>68</v>
      </c>
      <c r="F5" s="106" t="s">
        <v>67</v>
      </c>
      <c r="G5" s="106" t="s">
        <v>68</v>
      </c>
      <c r="H5" s="108">
        <v>79</v>
      </c>
      <c r="I5" s="108">
        <v>95</v>
      </c>
      <c r="J5" s="108">
        <v>76</v>
      </c>
      <c r="K5" s="106">
        <v>88</v>
      </c>
      <c r="L5" s="106">
        <v>90</v>
      </c>
      <c r="M5" s="106">
        <v>78</v>
      </c>
      <c r="N5" s="111">
        <f t="shared" ref="N5:N29" si="0">H40</f>
        <v>78.100000000000009</v>
      </c>
      <c r="O5" s="106">
        <v>75</v>
      </c>
      <c r="P5" s="109">
        <v>67</v>
      </c>
      <c r="Q5" s="109">
        <v>75</v>
      </c>
      <c r="R5" s="109">
        <v>69</v>
      </c>
      <c r="S5" s="109">
        <v>84</v>
      </c>
      <c r="T5" s="109">
        <v>80</v>
      </c>
      <c r="U5" s="109">
        <v>74</v>
      </c>
      <c r="V5" s="109">
        <v>92</v>
      </c>
      <c r="W5" s="111">
        <f t="shared" ref="W5:W29" si="1">I40</f>
        <v>88</v>
      </c>
      <c r="X5" s="106">
        <v>90</v>
      </c>
      <c r="Y5" s="106">
        <v>88</v>
      </c>
      <c r="Z5" s="106">
        <v>66</v>
      </c>
      <c r="AA5" s="106">
        <v>81</v>
      </c>
      <c r="AB5" s="106">
        <v>68</v>
      </c>
      <c r="AC5" s="106">
        <v>81</v>
      </c>
      <c r="AD5" s="106">
        <v>80</v>
      </c>
      <c r="AE5" s="111">
        <f t="shared" ref="AE5:AE29" si="2">J40</f>
        <v>77</v>
      </c>
      <c r="AF5" s="106">
        <v>89</v>
      </c>
      <c r="AG5" s="106">
        <v>80</v>
      </c>
      <c r="AH5" s="106">
        <v>88</v>
      </c>
      <c r="AI5" s="106">
        <v>84</v>
      </c>
      <c r="AJ5" s="106">
        <v>85</v>
      </c>
      <c r="AK5" s="112">
        <v>60</v>
      </c>
      <c r="AL5" s="106">
        <v>80</v>
      </c>
      <c r="AM5" s="106">
        <v>77</v>
      </c>
      <c r="AN5" s="106">
        <v>72</v>
      </c>
      <c r="AO5" s="106">
        <v>73</v>
      </c>
      <c r="AP5" s="106">
        <v>88</v>
      </c>
      <c r="AQ5" s="106">
        <v>73</v>
      </c>
      <c r="AR5" s="106">
        <v>85</v>
      </c>
      <c r="AS5" s="106">
        <v>88</v>
      </c>
      <c r="AT5" s="111">
        <f t="shared" ref="AT5:AT28" si="3">K40</f>
        <v>77</v>
      </c>
      <c r="AU5" s="106">
        <v>86</v>
      </c>
      <c r="AV5" s="106">
        <v>83</v>
      </c>
      <c r="AW5" s="106">
        <v>83</v>
      </c>
      <c r="AX5" s="106">
        <v>71</v>
      </c>
      <c r="AY5" s="106">
        <v>81</v>
      </c>
      <c r="AZ5" s="106">
        <v>73</v>
      </c>
      <c r="BA5" s="106">
        <v>89</v>
      </c>
      <c r="BB5" s="106">
        <v>86</v>
      </c>
      <c r="BC5" s="106">
        <v>91</v>
      </c>
      <c r="BD5" s="106">
        <v>85</v>
      </c>
      <c r="BE5" s="106">
        <v>74</v>
      </c>
      <c r="BF5" s="179" t="s">
        <v>251</v>
      </c>
      <c r="BG5" s="111" t="s">
        <v>237</v>
      </c>
      <c r="BH5" s="111" t="s">
        <v>242</v>
      </c>
      <c r="BI5" s="111" t="s">
        <v>245</v>
      </c>
      <c r="BJ5" s="111" t="s">
        <v>253</v>
      </c>
      <c r="BK5" s="111" t="s">
        <v>235</v>
      </c>
      <c r="BM5" s="111">
        <f t="shared" ref="BM5:BM29" si="4">COUNTIF(H5:BK5,"&gt;=80")</f>
        <v>29</v>
      </c>
      <c r="BN5" s="111">
        <f t="shared" ref="BN5:BN28" si="5">COUNTIF(H5:BK5,"&gt;=0")</f>
        <v>50</v>
      </c>
      <c r="BO5" s="215">
        <f t="shared" ref="BO5:BO29" si="6">BM5/BN5</f>
        <v>0.57999999999999996</v>
      </c>
    </row>
    <row r="6" spans="1:67" s="104" customFormat="1">
      <c r="A6" s="106">
        <v>3</v>
      </c>
      <c r="B6" s="107" t="s">
        <v>171</v>
      </c>
      <c r="C6" s="107">
        <v>2016010631</v>
      </c>
      <c r="D6" s="106" t="s">
        <v>68</v>
      </c>
      <c r="E6" s="106" t="s">
        <v>68</v>
      </c>
      <c r="F6" s="106" t="s">
        <v>68</v>
      </c>
      <c r="G6" s="106" t="s">
        <v>68</v>
      </c>
      <c r="H6" s="108">
        <v>78</v>
      </c>
      <c r="I6" s="108">
        <v>93</v>
      </c>
      <c r="J6" s="108">
        <v>66</v>
      </c>
      <c r="K6" s="106">
        <v>76</v>
      </c>
      <c r="L6" s="106">
        <v>87</v>
      </c>
      <c r="M6" s="106">
        <v>79</v>
      </c>
      <c r="N6" s="111">
        <f t="shared" si="0"/>
        <v>79.2</v>
      </c>
      <c r="O6" s="106">
        <v>78</v>
      </c>
      <c r="P6" s="109">
        <v>87</v>
      </c>
      <c r="Q6" s="109">
        <v>82</v>
      </c>
      <c r="R6" s="109">
        <v>63</v>
      </c>
      <c r="S6" s="109">
        <v>79</v>
      </c>
      <c r="T6" s="109">
        <v>88</v>
      </c>
      <c r="U6" s="109">
        <v>78</v>
      </c>
      <c r="V6" s="109">
        <v>89</v>
      </c>
      <c r="W6" s="111">
        <f t="shared" si="1"/>
        <v>95.7</v>
      </c>
      <c r="X6" s="106">
        <v>82</v>
      </c>
      <c r="Y6" s="106">
        <v>94</v>
      </c>
      <c r="Z6" s="106">
        <v>70</v>
      </c>
      <c r="AA6" s="106">
        <v>82</v>
      </c>
      <c r="AB6" s="106">
        <v>76</v>
      </c>
      <c r="AC6" s="106">
        <v>88</v>
      </c>
      <c r="AD6" s="106">
        <v>83</v>
      </c>
      <c r="AE6" s="111">
        <f t="shared" si="2"/>
        <v>92.4</v>
      </c>
      <c r="AF6" s="106">
        <v>92</v>
      </c>
      <c r="AG6" s="106">
        <v>84</v>
      </c>
      <c r="AH6" s="106">
        <v>73</v>
      </c>
      <c r="AI6" s="106">
        <v>85</v>
      </c>
      <c r="AJ6" s="106">
        <v>94</v>
      </c>
      <c r="AK6" s="106">
        <v>70</v>
      </c>
      <c r="AL6" s="106">
        <v>88</v>
      </c>
      <c r="AM6" s="106">
        <v>74</v>
      </c>
      <c r="AN6" s="106">
        <v>70</v>
      </c>
      <c r="AO6" s="106">
        <v>65</v>
      </c>
      <c r="AP6" s="106">
        <v>88</v>
      </c>
      <c r="AQ6" s="106">
        <v>81</v>
      </c>
      <c r="AR6" s="106">
        <v>85</v>
      </c>
      <c r="AS6" s="106">
        <v>92</v>
      </c>
      <c r="AT6" s="111">
        <f t="shared" si="3"/>
        <v>94.600000000000009</v>
      </c>
      <c r="AU6" s="106">
        <v>88</v>
      </c>
      <c r="AV6" s="106">
        <v>85</v>
      </c>
      <c r="AW6" s="106">
        <v>83</v>
      </c>
      <c r="AX6" s="106">
        <v>86</v>
      </c>
      <c r="AY6" s="106">
        <v>93</v>
      </c>
      <c r="AZ6" s="106">
        <v>87</v>
      </c>
      <c r="BA6" s="106">
        <v>89</v>
      </c>
      <c r="BB6" s="106">
        <v>90</v>
      </c>
      <c r="BC6" s="106">
        <v>84</v>
      </c>
      <c r="BD6" s="106">
        <v>85</v>
      </c>
      <c r="BE6" s="106">
        <v>68</v>
      </c>
      <c r="BF6" s="179" t="s">
        <v>237</v>
      </c>
      <c r="BG6" s="111" t="s">
        <v>251</v>
      </c>
      <c r="BH6" s="111" t="s">
        <v>237</v>
      </c>
      <c r="BI6" s="111" t="s">
        <v>238</v>
      </c>
      <c r="BJ6" s="111" t="s">
        <v>233</v>
      </c>
      <c r="BK6" s="111" t="s">
        <v>250</v>
      </c>
      <c r="BL6" s="106"/>
      <c r="BM6" s="111">
        <f t="shared" si="4"/>
        <v>33</v>
      </c>
      <c r="BN6" s="111">
        <f t="shared" si="5"/>
        <v>50</v>
      </c>
      <c r="BO6" s="215">
        <f t="shared" si="6"/>
        <v>0.66</v>
      </c>
    </row>
    <row r="7" spans="1:67" s="106" customFormat="1">
      <c r="A7" s="106">
        <v>4</v>
      </c>
      <c r="B7" s="107" t="s">
        <v>170</v>
      </c>
      <c r="C7" s="107">
        <v>2016010632</v>
      </c>
      <c r="D7" s="106" t="s">
        <v>67</v>
      </c>
      <c r="E7" s="106" t="s">
        <v>68</v>
      </c>
      <c r="F7" s="106" t="s">
        <v>68</v>
      </c>
      <c r="G7" s="106" t="s">
        <v>68</v>
      </c>
      <c r="H7" s="108">
        <v>79</v>
      </c>
      <c r="I7" s="108">
        <v>93</v>
      </c>
      <c r="J7" s="108">
        <v>73</v>
      </c>
      <c r="K7" s="106">
        <v>68</v>
      </c>
      <c r="L7" s="106">
        <v>83</v>
      </c>
      <c r="M7" s="106">
        <v>78</v>
      </c>
      <c r="N7" s="111">
        <f t="shared" si="0"/>
        <v>91.300000000000011</v>
      </c>
      <c r="O7" s="106">
        <v>66</v>
      </c>
      <c r="P7" s="109">
        <v>86</v>
      </c>
      <c r="Q7" s="109">
        <v>93</v>
      </c>
      <c r="R7" s="109">
        <v>63</v>
      </c>
      <c r="S7" s="109">
        <v>92</v>
      </c>
      <c r="T7" s="109">
        <v>88</v>
      </c>
      <c r="U7" s="109">
        <v>81</v>
      </c>
      <c r="V7" s="109">
        <v>85</v>
      </c>
      <c r="W7" s="111">
        <f t="shared" si="1"/>
        <v>95.7</v>
      </c>
      <c r="X7" s="106">
        <v>80</v>
      </c>
      <c r="Y7" s="106">
        <v>88</v>
      </c>
      <c r="Z7" s="106">
        <v>76</v>
      </c>
      <c r="AA7" s="106">
        <v>81</v>
      </c>
      <c r="AB7" s="106">
        <v>77</v>
      </c>
      <c r="AC7" s="106">
        <v>81</v>
      </c>
      <c r="AD7" s="106">
        <v>79</v>
      </c>
      <c r="AE7" s="111">
        <f t="shared" si="2"/>
        <v>88</v>
      </c>
      <c r="AF7" s="106">
        <v>88</v>
      </c>
      <c r="AG7" s="106">
        <v>70</v>
      </c>
      <c r="AH7" s="106">
        <v>74</v>
      </c>
      <c r="AI7" s="106">
        <v>85</v>
      </c>
      <c r="AJ7" s="106">
        <v>91</v>
      </c>
      <c r="AK7" s="106">
        <v>63</v>
      </c>
      <c r="AL7" s="106">
        <v>87</v>
      </c>
      <c r="AM7" s="112">
        <v>60</v>
      </c>
      <c r="AN7" s="106">
        <v>83</v>
      </c>
      <c r="AO7" s="106">
        <v>67</v>
      </c>
      <c r="AP7" s="106">
        <v>87</v>
      </c>
      <c r="AQ7" s="106">
        <v>84</v>
      </c>
      <c r="AR7" s="106">
        <v>84</v>
      </c>
      <c r="AS7" s="106">
        <v>88</v>
      </c>
      <c r="AT7" s="111">
        <f t="shared" si="3"/>
        <v>81.400000000000006</v>
      </c>
      <c r="AU7" s="106">
        <v>85</v>
      </c>
      <c r="AV7" s="106">
        <v>91</v>
      </c>
      <c r="AW7" s="106">
        <v>80</v>
      </c>
      <c r="AX7" s="106">
        <v>69</v>
      </c>
      <c r="AY7" s="106">
        <v>93</v>
      </c>
      <c r="AZ7" s="106">
        <v>80</v>
      </c>
      <c r="BA7" s="106">
        <v>78</v>
      </c>
      <c r="BB7" s="106">
        <v>87</v>
      </c>
      <c r="BC7" s="106">
        <v>95</v>
      </c>
      <c r="BD7" s="106">
        <v>90</v>
      </c>
      <c r="BE7" s="106">
        <v>75</v>
      </c>
      <c r="BF7" s="179" t="s">
        <v>237</v>
      </c>
      <c r="BG7" s="111" t="s">
        <v>236</v>
      </c>
      <c r="BH7" s="111" t="s">
        <v>256</v>
      </c>
      <c r="BI7" s="111" t="s">
        <v>258</v>
      </c>
      <c r="BJ7" s="111" t="s">
        <v>239</v>
      </c>
      <c r="BK7" s="111" t="s">
        <v>274</v>
      </c>
      <c r="BM7" s="111">
        <f t="shared" si="4"/>
        <v>33</v>
      </c>
      <c r="BN7" s="111">
        <f t="shared" si="5"/>
        <v>50</v>
      </c>
      <c r="BO7" s="215">
        <f t="shared" si="6"/>
        <v>0.66</v>
      </c>
    </row>
    <row r="8" spans="1:67" s="113" customFormat="1">
      <c r="A8" s="113">
        <v>5</v>
      </c>
      <c r="B8" s="114" t="s">
        <v>195</v>
      </c>
      <c r="C8" s="114">
        <v>2016010634</v>
      </c>
      <c r="D8" s="113" t="s">
        <v>67</v>
      </c>
      <c r="E8" s="113" t="s">
        <v>68</v>
      </c>
      <c r="F8" s="113" t="s">
        <v>67</v>
      </c>
      <c r="G8" s="113" t="s">
        <v>68</v>
      </c>
      <c r="H8" s="108">
        <v>67</v>
      </c>
      <c r="I8" s="108">
        <v>89</v>
      </c>
      <c r="J8" s="115">
        <v>60</v>
      </c>
      <c r="K8" s="113">
        <v>63</v>
      </c>
      <c r="L8" s="113">
        <v>80</v>
      </c>
      <c r="M8" s="113">
        <v>73</v>
      </c>
      <c r="N8" s="111">
        <f t="shared" si="0"/>
        <v>72</v>
      </c>
      <c r="O8" s="113">
        <v>75</v>
      </c>
      <c r="P8" s="116">
        <v>62</v>
      </c>
      <c r="Q8" s="115">
        <v>60</v>
      </c>
      <c r="R8" s="116">
        <v>60</v>
      </c>
      <c r="S8" s="115">
        <v>60</v>
      </c>
      <c r="T8" s="116">
        <v>81</v>
      </c>
      <c r="U8" s="116">
        <v>71</v>
      </c>
      <c r="V8" s="115">
        <v>60</v>
      </c>
      <c r="W8" s="111">
        <f t="shared" si="1"/>
        <v>69</v>
      </c>
      <c r="X8" s="113">
        <v>83</v>
      </c>
      <c r="Y8" s="113">
        <v>92</v>
      </c>
      <c r="Z8" s="113">
        <v>60</v>
      </c>
      <c r="AA8" s="113">
        <v>80</v>
      </c>
      <c r="AB8" s="113">
        <v>70</v>
      </c>
      <c r="AC8" s="113">
        <v>82</v>
      </c>
      <c r="AD8" s="113">
        <v>73</v>
      </c>
      <c r="AE8" s="111">
        <f t="shared" si="2"/>
        <v>81</v>
      </c>
      <c r="AF8" s="113">
        <v>86</v>
      </c>
      <c r="AG8" s="113">
        <v>78</v>
      </c>
      <c r="AH8" s="113">
        <v>72</v>
      </c>
      <c r="AI8" s="113">
        <v>80</v>
      </c>
      <c r="AJ8" s="113">
        <v>84</v>
      </c>
      <c r="AK8" s="113">
        <v>60</v>
      </c>
      <c r="AL8" s="113">
        <v>82</v>
      </c>
      <c r="AM8" s="113">
        <v>60</v>
      </c>
      <c r="AN8" s="113">
        <v>67</v>
      </c>
      <c r="AO8" s="113">
        <v>69</v>
      </c>
      <c r="AP8" s="113">
        <v>86</v>
      </c>
      <c r="AQ8" s="113">
        <v>73</v>
      </c>
      <c r="AR8" s="113">
        <v>86</v>
      </c>
      <c r="AS8" s="113">
        <v>83</v>
      </c>
      <c r="AT8" s="111">
        <f t="shared" si="3"/>
        <v>77</v>
      </c>
      <c r="AU8" s="113">
        <v>83</v>
      </c>
      <c r="AV8" s="113">
        <v>85</v>
      </c>
      <c r="AW8" s="113">
        <v>76</v>
      </c>
      <c r="AX8" s="113">
        <v>71</v>
      </c>
      <c r="AY8" s="113">
        <v>82</v>
      </c>
      <c r="AZ8" s="113">
        <v>72</v>
      </c>
      <c r="BA8" s="113">
        <v>71</v>
      </c>
      <c r="BB8" s="113">
        <v>86</v>
      </c>
      <c r="BC8" s="113">
        <v>78</v>
      </c>
      <c r="BD8" s="113">
        <v>84</v>
      </c>
      <c r="BE8" s="113">
        <v>70</v>
      </c>
      <c r="BF8" s="180" t="s">
        <v>250</v>
      </c>
      <c r="BG8" s="113" t="s">
        <v>252</v>
      </c>
      <c r="BH8" s="113" t="s">
        <v>252</v>
      </c>
      <c r="BI8" s="113" t="s">
        <v>247</v>
      </c>
      <c r="BJ8" s="113" t="s">
        <v>271</v>
      </c>
      <c r="BK8" s="113" t="s">
        <v>277</v>
      </c>
      <c r="BM8" s="111">
        <f t="shared" si="4"/>
        <v>20</v>
      </c>
      <c r="BN8" s="111">
        <f t="shared" si="5"/>
        <v>50</v>
      </c>
      <c r="BO8" s="215">
        <f t="shared" si="6"/>
        <v>0.4</v>
      </c>
    </row>
    <row r="9" spans="1:67" s="113" customFormat="1">
      <c r="A9" s="113">
        <v>6</v>
      </c>
      <c r="B9" s="114" t="s">
        <v>160</v>
      </c>
      <c r="C9" s="114">
        <v>2016010635</v>
      </c>
      <c r="D9" s="113" t="s">
        <v>68</v>
      </c>
      <c r="E9" s="113" t="s">
        <v>68</v>
      </c>
      <c r="F9" s="113" t="s">
        <v>68</v>
      </c>
      <c r="G9" s="113" t="s">
        <v>68</v>
      </c>
      <c r="H9" s="108">
        <v>87</v>
      </c>
      <c r="I9" s="108">
        <v>94</v>
      </c>
      <c r="J9" s="108">
        <v>74</v>
      </c>
      <c r="K9" s="113">
        <v>92</v>
      </c>
      <c r="L9" s="113">
        <v>91</v>
      </c>
      <c r="M9" s="113">
        <v>77</v>
      </c>
      <c r="N9" s="111">
        <f t="shared" si="0"/>
        <v>94.3</v>
      </c>
      <c r="O9" s="113">
        <v>77</v>
      </c>
      <c r="P9" s="116">
        <v>81</v>
      </c>
      <c r="Q9" s="116">
        <v>97</v>
      </c>
      <c r="R9" s="116">
        <v>82</v>
      </c>
      <c r="S9" s="116">
        <v>84</v>
      </c>
      <c r="T9" s="116">
        <v>88</v>
      </c>
      <c r="U9" s="116">
        <v>77</v>
      </c>
      <c r="V9" s="116">
        <v>96</v>
      </c>
      <c r="W9" s="111">
        <f t="shared" si="1"/>
        <v>97.749999999999986</v>
      </c>
      <c r="X9" s="113">
        <v>93</v>
      </c>
      <c r="Y9" s="113">
        <v>95</v>
      </c>
      <c r="Z9" s="113">
        <v>66</v>
      </c>
      <c r="AA9" s="113">
        <v>84</v>
      </c>
      <c r="AB9" s="113">
        <v>75</v>
      </c>
      <c r="AC9" s="113">
        <v>78</v>
      </c>
      <c r="AD9" s="113">
        <v>82</v>
      </c>
      <c r="AE9" s="111">
        <f t="shared" si="2"/>
        <v>100.05</v>
      </c>
      <c r="AF9" s="113">
        <v>93</v>
      </c>
      <c r="AG9" s="113">
        <v>80</v>
      </c>
      <c r="AH9" s="113">
        <v>82</v>
      </c>
      <c r="AI9" s="113">
        <v>85</v>
      </c>
      <c r="AJ9" s="113">
        <v>85</v>
      </c>
      <c r="AK9" s="113">
        <v>73</v>
      </c>
      <c r="AL9" s="113">
        <v>87</v>
      </c>
      <c r="AM9" s="113">
        <v>64</v>
      </c>
      <c r="AN9" s="113">
        <v>86</v>
      </c>
      <c r="AO9" s="113">
        <v>80</v>
      </c>
      <c r="AP9" s="113">
        <v>86</v>
      </c>
      <c r="AQ9" s="113">
        <v>91</v>
      </c>
      <c r="AR9" s="113">
        <v>84</v>
      </c>
      <c r="AS9" s="113">
        <v>89</v>
      </c>
      <c r="AT9" s="111">
        <f t="shared" si="3"/>
        <v>96.6</v>
      </c>
      <c r="AU9" s="113">
        <v>93</v>
      </c>
      <c r="AV9" s="113">
        <v>86</v>
      </c>
      <c r="AW9" s="113">
        <v>80</v>
      </c>
      <c r="AX9" s="113">
        <v>80</v>
      </c>
      <c r="AY9" s="113">
        <v>89</v>
      </c>
      <c r="AZ9" s="113">
        <v>84</v>
      </c>
      <c r="BA9" s="113">
        <v>92</v>
      </c>
      <c r="BB9" s="113">
        <v>87</v>
      </c>
      <c r="BC9" s="113">
        <v>90</v>
      </c>
      <c r="BD9" s="113">
        <v>88</v>
      </c>
      <c r="BE9" s="113">
        <v>60</v>
      </c>
      <c r="BF9" s="180" t="s">
        <v>244</v>
      </c>
      <c r="BG9" s="113" t="s">
        <v>244</v>
      </c>
      <c r="BH9" s="113" t="s">
        <v>252</v>
      </c>
      <c r="BI9" s="113" t="s">
        <v>243</v>
      </c>
      <c r="BJ9" s="113" t="s">
        <v>252</v>
      </c>
      <c r="BK9" s="113" t="s">
        <v>250</v>
      </c>
      <c r="BM9" s="111">
        <f t="shared" si="4"/>
        <v>40</v>
      </c>
      <c r="BN9" s="111">
        <f t="shared" si="5"/>
        <v>50</v>
      </c>
      <c r="BO9" s="215">
        <f t="shared" si="6"/>
        <v>0.8</v>
      </c>
    </row>
    <row r="10" spans="1:67" s="106" customFormat="1">
      <c r="A10" s="106">
        <v>7</v>
      </c>
      <c r="B10" s="117" t="s">
        <v>173</v>
      </c>
      <c r="C10" s="107">
        <v>2016010636</v>
      </c>
      <c r="D10" s="106" t="s">
        <v>68</v>
      </c>
      <c r="E10" s="106" t="s">
        <v>68</v>
      </c>
      <c r="F10" s="106" t="s">
        <v>68</v>
      </c>
      <c r="G10" s="106" t="s">
        <v>68</v>
      </c>
      <c r="H10" s="108">
        <v>80</v>
      </c>
      <c r="I10" s="108">
        <v>95</v>
      </c>
      <c r="J10" s="108">
        <v>64</v>
      </c>
      <c r="K10" s="106">
        <v>74</v>
      </c>
      <c r="L10" s="106">
        <v>84</v>
      </c>
      <c r="M10" s="106">
        <v>72</v>
      </c>
      <c r="N10" s="111">
        <f t="shared" si="0"/>
        <v>88</v>
      </c>
      <c r="O10" s="106">
        <v>81</v>
      </c>
      <c r="P10" s="109">
        <v>70</v>
      </c>
      <c r="Q10" s="109">
        <v>89</v>
      </c>
      <c r="R10" s="109">
        <v>65</v>
      </c>
      <c r="S10" s="109">
        <v>79</v>
      </c>
      <c r="T10" s="109">
        <v>86</v>
      </c>
      <c r="U10" s="109">
        <v>70</v>
      </c>
      <c r="V10" s="109">
        <v>73</v>
      </c>
      <c r="W10" s="111">
        <f t="shared" si="1"/>
        <v>95.7</v>
      </c>
      <c r="X10" s="106">
        <v>90</v>
      </c>
      <c r="Y10" s="106">
        <v>90</v>
      </c>
      <c r="Z10" s="106">
        <v>66</v>
      </c>
      <c r="AA10" s="106">
        <v>77</v>
      </c>
      <c r="AB10" s="106">
        <v>75</v>
      </c>
      <c r="AC10" s="106">
        <v>77</v>
      </c>
      <c r="AD10" s="106">
        <v>72</v>
      </c>
      <c r="AE10" s="111">
        <f t="shared" si="2"/>
        <v>91.300000000000011</v>
      </c>
      <c r="AF10" s="106">
        <v>93</v>
      </c>
      <c r="AG10" s="106">
        <v>83</v>
      </c>
      <c r="AH10" s="106">
        <v>74</v>
      </c>
      <c r="AI10" s="106">
        <v>83</v>
      </c>
      <c r="AJ10" s="106">
        <v>90</v>
      </c>
      <c r="AK10" s="106">
        <v>61</v>
      </c>
      <c r="AL10" s="106">
        <v>91</v>
      </c>
      <c r="AM10" s="106">
        <v>63</v>
      </c>
      <c r="AN10" s="106">
        <v>90</v>
      </c>
      <c r="AO10" s="106">
        <v>68</v>
      </c>
      <c r="AP10" s="106">
        <v>89</v>
      </c>
      <c r="AQ10" s="106">
        <v>97</v>
      </c>
      <c r="AR10" s="106">
        <v>85</v>
      </c>
      <c r="AS10" s="106">
        <v>87</v>
      </c>
      <c r="AT10" s="111">
        <f t="shared" si="3"/>
        <v>85.800000000000011</v>
      </c>
      <c r="AU10" s="106">
        <v>92</v>
      </c>
      <c r="AV10" s="106">
        <v>87</v>
      </c>
      <c r="AW10" s="106">
        <v>75</v>
      </c>
      <c r="AX10" s="106">
        <v>75</v>
      </c>
      <c r="AY10" s="106">
        <v>85</v>
      </c>
      <c r="AZ10" s="106">
        <v>81</v>
      </c>
      <c r="BA10" s="106">
        <v>92</v>
      </c>
      <c r="BB10" s="106">
        <v>87</v>
      </c>
      <c r="BC10" s="106">
        <v>88</v>
      </c>
      <c r="BD10" s="106">
        <v>84</v>
      </c>
      <c r="BE10" s="106">
        <v>81</v>
      </c>
      <c r="BF10" s="179" t="s">
        <v>237</v>
      </c>
      <c r="BG10" s="111" t="s">
        <v>244</v>
      </c>
      <c r="BH10" s="111" t="s">
        <v>252</v>
      </c>
      <c r="BI10" s="111" t="s">
        <v>250</v>
      </c>
      <c r="BJ10" s="111" t="s">
        <v>252</v>
      </c>
      <c r="BK10" s="111" t="s">
        <v>258</v>
      </c>
      <c r="BM10" s="111">
        <f t="shared" si="4"/>
        <v>31</v>
      </c>
      <c r="BN10" s="111">
        <f t="shared" si="5"/>
        <v>50</v>
      </c>
      <c r="BO10" s="215">
        <f t="shared" si="6"/>
        <v>0.62</v>
      </c>
    </row>
    <row r="11" spans="1:67" s="106" customFormat="1">
      <c r="A11" s="106">
        <v>8</v>
      </c>
      <c r="B11" s="117" t="s">
        <v>155</v>
      </c>
      <c r="C11" s="107">
        <v>2016010637</v>
      </c>
      <c r="D11" s="106" t="s">
        <v>68</v>
      </c>
      <c r="E11" s="106" t="s">
        <v>68</v>
      </c>
      <c r="F11" s="106" t="s">
        <v>68</v>
      </c>
      <c r="G11" s="106" t="s">
        <v>68</v>
      </c>
      <c r="H11" s="108">
        <v>81</v>
      </c>
      <c r="I11" s="108">
        <v>90</v>
      </c>
      <c r="J11" s="108">
        <v>87</v>
      </c>
      <c r="K11" s="106">
        <v>87</v>
      </c>
      <c r="L11" s="106">
        <v>77</v>
      </c>
      <c r="M11" s="106">
        <v>70</v>
      </c>
      <c r="N11" s="111">
        <f t="shared" si="0"/>
        <v>99.000000000000014</v>
      </c>
      <c r="O11" s="106">
        <v>74</v>
      </c>
      <c r="P11" s="109">
        <v>70</v>
      </c>
      <c r="Q11" s="109">
        <v>73</v>
      </c>
      <c r="R11" s="109">
        <v>72</v>
      </c>
      <c r="S11" s="109">
        <v>97</v>
      </c>
      <c r="T11" s="109">
        <v>91</v>
      </c>
      <c r="U11" s="109">
        <v>87</v>
      </c>
      <c r="V11" s="109">
        <v>74</v>
      </c>
      <c r="W11" s="111">
        <f t="shared" si="1"/>
        <v>100.10000000000001</v>
      </c>
      <c r="X11" s="106">
        <v>90</v>
      </c>
      <c r="Y11" s="106">
        <v>91</v>
      </c>
      <c r="Z11" s="106">
        <v>87</v>
      </c>
      <c r="AA11" s="106">
        <v>91</v>
      </c>
      <c r="AB11" s="106">
        <v>81</v>
      </c>
      <c r="AC11" s="106">
        <v>86</v>
      </c>
      <c r="AD11" s="106">
        <v>78</v>
      </c>
      <c r="AE11" s="111">
        <f t="shared" si="2"/>
        <v>93.500000000000014</v>
      </c>
      <c r="AF11" s="106">
        <v>95</v>
      </c>
      <c r="AG11" s="106">
        <v>81</v>
      </c>
      <c r="AH11" s="106">
        <v>94</v>
      </c>
      <c r="AI11" s="106">
        <v>87</v>
      </c>
      <c r="AJ11" s="106">
        <v>93</v>
      </c>
      <c r="AK11" s="106">
        <v>83</v>
      </c>
      <c r="AL11" s="106">
        <v>91</v>
      </c>
      <c r="AM11" s="106">
        <v>72</v>
      </c>
      <c r="AN11" s="106">
        <v>84</v>
      </c>
      <c r="AO11" s="106">
        <v>83</v>
      </c>
      <c r="AP11" s="106">
        <v>89</v>
      </c>
      <c r="AQ11" s="106">
        <v>80</v>
      </c>
      <c r="AR11" s="106">
        <v>91</v>
      </c>
      <c r="AS11" s="106">
        <v>88</v>
      </c>
      <c r="AT11" s="111">
        <f t="shared" si="3"/>
        <v>101.2</v>
      </c>
      <c r="AU11" s="106">
        <v>91</v>
      </c>
      <c r="AV11" s="106">
        <v>85</v>
      </c>
      <c r="AW11" s="106">
        <v>81</v>
      </c>
      <c r="AX11" s="106">
        <v>80</v>
      </c>
      <c r="AY11" s="106">
        <v>82</v>
      </c>
      <c r="AZ11" s="106">
        <v>77</v>
      </c>
      <c r="BA11" s="106">
        <v>96</v>
      </c>
      <c r="BB11" s="106">
        <v>88</v>
      </c>
      <c r="BC11" s="106">
        <v>86</v>
      </c>
      <c r="BD11" s="106">
        <v>80</v>
      </c>
      <c r="BE11" s="106">
        <v>60</v>
      </c>
      <c r="BF11" s="179" t="s">
        <v>234</v>
      </c>
      <c r="BG11" s="111" t="s">
        <v>236</v>
      </c>
      <c r="BH11" s="111" t="s">
        <v>236</v>
      </c>
      <c r="BI11" s="111" t="s">
        <v>251</v>
      </c>
      <c r="BJ11" s="111" t="s">
        <v>234</v>
      </c>
      <c r="BK11" s="111" t="s">
        <v>245</v>
      </c>
      <c r="BM11" s="111">
        <f t="shared" si="4"/>
        <v>39</v>
      </c>
      <c r="BN11" s="111">
        <f t="shared" si="5"/>
        <v>50</v>
      </c>
      <c r="BO11" s="215">
        <f t="shared" si="6"/>
        <v>0.78</v>
      </c>
    </row>
    <row r="12" spans="1:67" s="106" customFormat="1">
      <c r="A12" s="106">
        <v>9</v>
      </c>
      <c r="B12" s="117" t="s">
        <v>164</v>
      </c>
      <c r="C12" s="107">
        <v>2016010638</v>
      </c>
      <c r="D12" s="106" t="s">
        <v>68</v>
      </c>
      <c r="E12" s="106" t="s">
        <v>68</v>
      </c>
      <c r="F12" s="106" t="s">
        <v>68</v>
      </c>
      <c r="G12" s="106" t="s">
        <v>68</v>
      </c>
      <c r="H12" s="108">
        <v>77</v>
      </c>
      <c r="I12" s="108">
        <v>91</v>
      </c>
      <c r="J12" s="108">
        <v>82</v>
      </c>
      <c r="K12" s="106">
        <v>84</v>
      </c>
      <c r="L12" s="106">
        <v>80</v>
      </c>
      <c r="M12" s="106">
        <v>77</v>
      </c>
      <c r="N12" s="111">
        <f t="shared" si="0"/>
        <v>88.55</v>
      </c>
      <c r="O12" s="106">
        <v>83</v>
      </c>
      <c r="P12" s="108">
        <v>78</v>
      </c>
      <c r="Q12" s="108">
        <v>76</v>
      </c>
      <c r="R12" s="108">
        <v>64</v>
      </c>
      <c r="S12" s="108">
        <v>87</v>
      </c>
      <c r="T12" s="108">
        <v>86</v>
      </c>
      <c r="U12" s="108">
        <v>82</v>
      </c>
      <c r="V12" s="108">
        <v>60</v>
      </c>
      <c r="W12" s="111">
        <f t="shared" si="1"/>
        <v>92</v>
      </c>
      <c r="X12" s="106">
        <v>82</v>
      </c>
      <c r="Y12" s="106">
        <v>90</v>
      </c>
      <c r="Z12" s="106">
        <v>76</v>
      </c>
      <c r="AA12" s="106">
        <v>90</v>
      </c>
      <c r="AB12" s="106">
        <v>72</v>
      </c>
      <c r="AC12" s="106">
        <v>68</v>
      </c>
      <c r="AD12" s="106">
        <v>79</v>
      </c>
      <c r="AE12" s="111">
        <f t="shared" si="2"/>
        <v>98.899999999999991</v>
      </c>
      <c r="AF12" s="106">
        <v>89</v>
      </c>
      <c r="AG12" s="106">
        <v>77</v>
      </c>
      <c r="AH12" s="106">
        <v>79</v>
      </c>
      <c r="AI12" s="106">
        <v>83</v>
      </c>
      <c r="AJ12" s="106">
        <v>90</v>
      </c>
      <c r="AK12" s="106">
        <v>80</v>
      </c>
      <c r="AL12" s="106">
        <v>87</v>
      </c>
      <c r="AM12" s="106">
        <v>80</v>
      </c>
      <c r="AN12" s="106">
        <v>90</v>
      </c>
      <c r="AO12" s="106">
        <v>83</v>
      </c>
      <c r="AP12" s="106">
        <v>86</v>
      </c>
      <c r="AQ12" s="106">
        <v>81</v>
      </c>
      <c r="AR12" s="106">
        <v>88</v>
      </c>
      <c r="AS12" s="106">
        <v>89</v>
      </c>
      <c r="AT12" s="111">
        <f t="shared" si="3"/>
        <v>80.5</v>
      </c>
      <c r="AU12" s="106">
        <v>90</v>
      </c>
      <c r="AV12" s="106">
        <v>91</v>
      </c>
      <c r="AW12" s="106">
        <v>81</v>
      </c>
      <c r="AX12" s="106">
        <v>77</v>
      </c>
      <c r="AY12" s="106">
        <v>67</v>
      </c>
      <c r="AZ12" s="106">
        <v>80</v>
      </c>
      <c r="BA12" s="106">
        <v>80</v>
      </c>
      <c r="BB12" s="106">
        <v>88</v>
      </c>
      <c r="BC12" s="106">
        <v>92</v>
      </c>
      <c r="BD12" s="106">
        <v>85</v>
      </c>
      <c r="BE12" s="106">
        <v>78</v>
      </c>
      <c r="BF12" s="179" t="s">
        <v>237</v>
      </c>
      <c r="BG12" s="111" t="s">
        <v>233</v>
      </c>
      <c r="BH12" s="111" t="s">
        <v>242</v>
      </c>
      <c r="BI12" s="111" t="s">
        <v>238</v>
      </c>
      <c r="BJ12" s="111" t="s">
        <v>238</v>
      </c>
      <c r="BK12" s="111" t="s">
        <v>253</v>
      </c>
      <c r="BM12" s="111">
        <f t="shared" si="4"/>
        <v>35</v>
      </c>
      <c r="BN12" s="111">
        <f t="shared" si="5"/>
        <v>50</v>
      </c>
      <c r="BO12" s="215">
        <f t="shared" si="6"/>
        <v>0.7</v>
      </c>
    </row>
    <row r="13" spans="1:67" s="113" customFormat="1" ht="36">
      <c r="A13" s="113">
        <v>10</v>
      </c>
      <c r="B13" s="118" t="s">
        <v>196</v>
      </c>
      <c r="C13" s="114">
        <v>2016010639</v>
      </c>
      <c r="D13" s="110" t="s">
        <v>68</v>
      </c>
      <c r="E13" s="106" t="s">
        <v>68</v>
      </c>
      <c r="F13" s="106" t="s">
        <v>68</v>
      </c>
      <c r="G13" s="106" t="s">
        <v>68</v>
      </c>
      <c r="H13" s="108">
        <v>77</v>
      </c>
      <c r="I13" s="108">
        <v>82</v>
      </c>
      <c r="J13" s="108">
        <v>60</v>
      </c>
      <c r="K13" s="113">
        <v>61</v>
      </c>
      <c r="L13" s="113">
        <v>77</v>
      </c>
      <c r="M13" s="113">
        <v>66</v>
      </c>
      <c r="N13" s="111">
        <f t="shared" si="0"/>
        <v>81.400000000000006</v>
      </c>
      <c r="O13" s="113">
        <v>72</v>
      </c>
      <c r="P13" s="116">
        <v>60</v>
      </c>
      <c r="Q13" s="109">
        <v>60</v>
      </c>
      <c r="R13" s="119">
        <v>60</v>
      </c>
      <c r="S13" s="116">
        <v>60</v>
      </c>
      <c r="T13" s="116">
        <v>80</v>
      </c>
      <c r="U13" s="116">
        <v>64</v>
      </c>
      <c r="V13" s="116">
        <v>65</v>
      </c>
      <c r="W13" s="111">
        <f t="shared" si="1"/>
        <v>88</v>
      </c>
      <c r="X13" s="113">
        <v>91</v>
      </c>
      <c r="Y13" s="113">
        <v>91</v>
      </c>
      <c r="Z13" s="113">
        <v>61</v>
      </c>
      <c r="AA13" s="113">
        <v>82</v>
      </c>
      <c r="AB13" s="113">
        <v>72</v>
      </c>
      <c r="AC13" s="113">
        <v>77</v>
      </c>
      <c r="AD13" s="113">
        <v>87</v>
      </c>
      <c r="AE13" s="111">
        <f t="shared" si="2"/>
        <v>88</v>
      </c>
      <c r="AF13" s="113">
        <v>85</v>
      </c>
      <c r="AG13" s="113">
        <v>78</v>
      </c>
      <c r="AH13" s="113">
        <v>62</v>
      </c>
      <c r="AI13" s="113">
        <v>80</v>
      </c>
      <c r="AJ13" s="113">
        <v>84</v>
      </c>
      <c r="AK13" s="113">
        <v>60</v>
      </c>
      <c r="AL13" s="113">
        <v>80</v>
      </c>
      <c r="AM13" s="113">
        <v>65</v>
      </c>
      <c r="AN13" s="113">
        <v>77</v>
      </c>
      <c r="AO13" s="113">
        <v>60</v>
      </c>
      <c r="AP13" s="113">
        <v>88</v>
      </c>
      <c r="AQ13" s="113">
        <v>74</v>
      </c>
      <c r="AR13" s="113">
        <v>88</v>
      </c>
      <c r="AS13" s="113">
        <v>83</v>
      </c>
      <c r="AT13" s="111">
        <f t="shared" si="3"/>
        <v>84.7</v>
      </c>
      <c r="AU13" s="113">
        <v>71</v>
      </c>
      <c r="AV13" s="113">
        <v>83</v>
      </c>
      <c r="AW13" s="113">
        <v>81</v>
      </c>
      <c r="AX13" s="113">
        <v>66</v>
      </c>
      <c r="AY13" s="113">
        <v>66</v>
      </c>
      <c r="AZ13" s="113">
        <v>82</v>
      </c>
      <c r="BA13" s="113">
        <v>75</v>
      </c>
      <c r="BB13" s="113">
        <v>88</v>
      </c>
      <c r="BC13" s="113">
        <v>71</v>
      </c>
      <c r="BD13" s="113">
        <v>83</v>
      </c>
      <c r="BE13" s="113">
        <v>70</v>
      </c>
      <c r="BF13" s="180" t="s">
        <v>274</v>
      </c>
      <c r="BG13" s="113" t="s">
        <v>252</v>
      </c>
      <c r="BH13" s="113" t="s">
        <v>274</v>
      </c>
      <c r="BI13" s="113" t="s">
        <v>278</v>
      </c>
      <c r="BJ13" s="113" t="s">
        <v>243</v>
      </c>
      <c r="BK13" s="113" t="s">
        <v>283</v>
      </c>
      <c r="BM13" s="111">
        <f t="shared" si="4"/>
        <v>22</v>
      </c>
      <c r="BN13" s="111">
        <f t="shared" si="5"/>
        <v>50</v>
      </c>
      <c r="BO13" s="215">
        <f t="shared" si="6"/>
        <v>0.44</v>
      </c>
    </row>
    <row r="14" spans="1:67" s="110" customFormat="1">
      <c r="A14" s="110">
        <v>11</v>
      </c>
      <c r="B14" s="120" t="s">
        <v>177</v>
      </c>
      <c r="C14" s="121">
        <v>2016010640</v>
      </c>
      <c r="D14" s="110" t="s">
        <v>68</v>
      </c>
      <c r="E14" s="110" t="s">
        <v>68</v>
      </c>
      <c r="F14" s="110" t="s">
        <v>68</v>
      </c>
      <c r="G14" s="110" t="s">
        <v>68</v>
      </c>
      <c r="H14" s="122">
        <v>79</v>
      </c>
      <c r="I14" s="122">
        <v>87</v>
      </c>
      <c r="J14" s="122">
        <v>70</v>
      </c>
      <c r="K14" s="110">
        <v>84</v>
      </c>
      <c r="L14" s="110">
        <v>81</v>
      </c>
      <c r="M14" s="110">
        <v>73</v>
      </c>
      <c r="N14" s="111">
        <f t="shared" si="0"/>
        <v>80.300000000000011</v>
      </c>
      <c r="O14" s="110">
        <v>80</v>
      </c>
      <c r="P14" s="122">
        <v>88</v>
      </c>
      <c r="Q14" s="122">
        <v>86</v>
      </c>
      <c r="R14" s="122">
        <v>68</v>
      </c>
      <c r="S14" s="122">
        <v>74</v>
      </c>
      <c r="T14" s="122">
        <v>85</v>
      </c>
      <c r="U14" s="122">
        <v>78</v>
      </c>
      <c r="V14" s="122">
        <v>76</v>
      </c>
      <c r="W14" s="111">
        <f t="shared" si="1"/>
        <v>84.7</v>
      </c>
      <c r="X14" s="110">
        <v>85</v>
      </c>
      <c r="Y14" s="110">
        <v>86</v>
      </c>
      <c r="Z14" s="110">
        <v>69</v>
      </c>
      <c r="AA14" s="110">
        <v>76</v>
      </c>
      <c r="AB14" s="110">
        <v>76</v>
      </c>
      <c r="AC14" s="110">
        <v>82</v>
      </c>
      <c r="AD14" s="110">
        <v>78</v>
      </c>
      <c r="AE14" s="111">
        <f t="shared" si="2"/>
        <v>84.7</v>
      </c>
      <c r="AF14" s="110">
        <v>88</v>
      </c>
      <c r="AG14" s="110">
        <v>78</v>
      </c>
      <c r="AH14" s="110">
        <v>74</v>
      </c>
      <c r="AI14" s="110">
        <v>87</v>
      </c>
      <c r="AJ14" s="110">
        <v>82</v>
      </c>
      <c r="AK14" s="110">
        <v>61</v>
      </c>
      <c r="AL14" s="110">
        <v>91</v>
      </c>
      <c r="AM14" s="110">
        <v>67</v>
      </c>
      <c r="AN14" s="110">
        <v>75</v>
      </c>
      <c r="AO14" s="110">
        <v>74</v>
      </c>
      <c r="AP14" s="110">
        <v>87</v>
      </c>
      <c r="AQ14" s="110">
        <v>78</v>
      </c>
      <c r="AR14" s="110">
        <v>88</v>
      </c>
      <c r="AS14" s="110">
        <v>81</v>
      </c>
      <c r="AT14" s="111">
        <f t="shared" si="3"/>
        <v>84.7</v>
      </c>
      <c r="AU14" s="110">
        <v>81</v>
      </c>
      <c r="AV14" s="110">
        <v>83</v>
      </c>
      <c r="AW14" s="110">
        <v>82</v>
      </c>
      <c r="AX14" s="110">
        <v>85</v>
      </c>
      <c r="AY14" s="110">
        <v>79</v>
      </c>
      <c r="AZ14" s="110">
        <v>80</v>
      </c>
      <c r="BA14" s="110">
        <v>96</v>
      </c>
      <c r="BB14" s="110">
        <v>88</v>
      </c>
      <c r="BC14" s="110">
        <v>88</v>
      </c>
      <c r="BD14" s="110">
        <v>90</v>
      </c>
      <c r="BE14" s="110">
        <v>80</v>
      </c>
      <c r="BF14" s="181" t="s">
        <v>234</v>
      </c>
      <c r="BG14" s="110" t="s">
        <v>244</v>
      </c>
      <c r="BH14" s="110" t="s">
        <v>244</v>
      </c>
      <c r="BI14" s="110" t="s">
        <v>233</v>
      </c>
      <c r="BJ14" s="110" t="s">
        <v>251</v>
      </c>
      <c r="BK14" s="110" t="s">
        <v>253</v>
      </c>
      <c r="BM14" s="111">
        <f t="shared" si="4"/>
        <v>31</v>
      </c>
      <c r="BN14" s="111">
        <f t="shared" si="5"/>
        <v>50</v>
      </c>
      <c r="BO14" s="215">
        <f t="shared" si="6"/>
        <v>0.62</v>
      </c>
    </row>
    <row r="15" spans="1:67" s="106" customFormat="1">
      <c r="A15" s="106">
        <v>12</v>
      </c>
      <c r="B15" s="117" t="s">
        <v>183</v>
      </c>
      <c r="C15" s="107">
        <v>2016010641</v>
      </c>
      <c r="D15" s="110" t="s">
        <v>68</v>
      </c>
      <c r="E15" s="106" t="s">
        <v>68</v>
      </c>
      <c r="F15" s="106" t="s">
        <v>68</v>
      </c>
      <c r="G15" s="106" t="s">
        <v>68</v>
      </c>
      <c r="H15" s="123">
        <v>85</v>
      </c>
      <c r="I15" s="123">
        <v>92</v>
      </c>
      <c r="J15" s="123">
        <v>83</v>
      </c>
      <c r="K15" s="106">
        <v>67</v>
      </c>
      <c r="L15" s="106">
        <v>91</v>
      </c>
      <c r="M15" s="106">
        <v>76</v>
      </c>
      <c r="N15" s="111">
        <f t="shared" si="0"/>
        <v>93.500000000000014</v>
      </c>
      <c r="O15" s="106">
        <v>80</v>
      </c>
      <c r="P15" s="122">
        <v>76</v>
      </c>
      <c r="Q15" s="122">
        <v>77</v>
      </c>
      <c r="R15" s="122">
        <v>68</v>
      </c>
      <c r="S15" s="122">
        <v>65</v>
      </c>
      <c r="T15" s="122">
        <v>85</v>
      </c>
      <c r="U15" s="122">
        <v>63</v>
      </c>
      <c r="V15" s="122">
        <v>60</v>
      </c>
      <c r="W15" s="111">
        <f t="shared" si="1"/>
        <v>95.7</v>
      </c>
      <c r="X15" s="106">
        <v>70</v>
      </c>
      <c r="Y15" s="106">
        <v>90</v>
      </c>
      <c r="Z15" s="106">
        <v>66</v>
      </c>
      <c r="AA15" s="106">
        <v>70</v>
      </c>
      <c r="AB15" s="106">
        <v>70</v>
      </c>
      <c r="AC15" s="106">
        <v>84</v>
      </c>
      <c r="AD15" s="106">
        <v>88</v>
      </c>
      <c r="AE15" s="111">
        <f t="shared" si="2"/>
        <v>103.4</v>
      </c>
      <c r="AF15" s="106">
        <v>89</v>
      </c>
      <c r="AG15" s="106">
        <v>77</v>
      </c>
      <c r="AH15" s="106">
        <v>72</v>
      </c>
      <c r="AI15" s="106">
        <v>83</v>
      </c>
      <c r="AJ15" s="106">
        <v>84</v>
      </c>
      <c r="AK15" s="106">
        <v>62</v>
      </c>
      <c r="AL15" s="106">
        <v>84</v>
      </c>
      <c r="AM15" s="106">
        <v>63</v>
      </c>
      <c r="AN15" s="110">
        <v>55</v>
      </c>
      <c r="AO15" s="106">
        <v>63</v>
      </c>
      <c r="AP15" s="106">
        <v>88</v>
      </c>
      <c r="AQ15" s="106">
        <v>77</v>
      </c>
      <c r="AR15" s="106">
        <v>86</v>
      </c>
      <c r="AS15" s="106">
        <v>90</v>
      </c>
      <c r="AT15" s="111">
        <f t="shared" si="3"/>
        <v>92.4</v>
      </c>
      <c r="AU15" s="106">
        <v>88</v>
      </c>
      <c r="AV15" s="106">
        <v>91</v>
      </c>
      <c r="AW15" s="106">
        <v>77</v>
      </c>
      <c r="AX15" s="106">
        <v>64</v>
      </c>
      <c r="AY15" s="106">
        <v>82</v>
      </c>
      <c r="AZ15" s="106">
        <v>78</v>
      </c>
      <c r="BA15" s="106">
        <v>72</v>
      </c>
      <c r="BB15" s="106">
        <v>88</v>
      </c>
      <c r="BC15" s="106">
        <v>82</v>
      </c>
      <c r="BD15" s="106">
        <v>88</v>
      </c>
      <c r="BE15" s="106">
        <v>75</v>
      </c>
      <c r="BF15" s="179" t="s">
        <v>241</v>
      </c>
      <c r="BG15" s="111" t="s">
        <v>235</v>
      </c>
      <c r="BH15" s="111" t="s">
        <v>243</v>
      </c>
      <c r="BI15" s="111" t="s">
        <v>266</v>
      </c>
      <c r="BJ15" s="111" t="s">
        <v>252</v>
      </c>
      <c r="BK15" s="111" t="s">
        <v>245</v>
      </c>
      <c r="BM15" s="111">
        <f t="shared" si="4"/>
        <v>26</v>
      </c>
      <c r="BN15" s="111">
        <f t="shared" si="5"/>
        <v>50</v>
      </c>
      <c r="BO15" s="215">
        <f t="shared" si="6"/>
        <v>0.52</v>
      </c>
    </row>
    <row r="16" spans="1:67" s="110" customFormat="1">
      <c r="A16" s="110">
        <v>13</v>
      </c>
      <c r="B16" s="120" t="s">
        <v>180</v>
      </c>
      <c r="C16" s="121">
        <v>2016010642</v>
      </c>
      <c r="D16" s="110" t="s">
        <v>68</v>
      </c>
      <c r="E16" s="110" t="s">
        <v>68</v>
      </c>
      <c r="F16" s="110" t="s">
        <v>68</v>
      </c>
      <c r="G16" s="110" t="s">
        <v>68</v>
      </c>
      <c r="H16" s="109">
        <v>81</v>
      </c>
      <c r="I16" s="109">
        <v>98</v>
      </c>
      <c r="J16" s="109">
        <v>69</v>
      </c>
      <c r="K16" s="110">
        <v>83</v>
      </c>
      <c r="L16" s="110">
        <v>80</v>
      </c>
      <c r="M16" s="110">
        <v>72</v>
      </c>
      <c r="N16" s="111">
        <f t="shared" si="0"/>
        <v>82.5</v>
      </c>
      <c r="O16" s="110">
        <v>66</v>
      </c>
      <c r="P16" s="109">
        <v>62</v>
      </c>
      <c r="Q16" s="109">
        <v>72</v>
      </c>
      <c r="R16" s="109">
        <v>64</v>
      </c>
      <c r="S16" s="109">
        <v>84</v>
      </c>
      <c r="T16" s="109">
        <v>83</v>
      </c>
      <c r="U16" s="109">
        <v>70</v>
      </c>
      <c r="V16" s="109">
        <v>64</v>
      </c>
      <c r="W16" s="111">
        <f t="shared" si="1"/>
        <v>94.600000000000009</v>
      </c>
      <c r="X16" s="110">
        <v>88</v>
      </c>
      <c r="Y16" s="110">
        <v>88</v>
      </c>
      <c r="Z16" s="110">
        <v>69</v>
      </c>
      <c r="AA16" s="110">
        <v>67</v>
      </c>
      <c r="AB16" s="110">
        <v>75</v>
      </c>
      <c r="AC16" s="110">
        <v>81</v>
      </c>
      <c r="AD16" s="110">
        <v>85</v>
      </c>
      <c r="AE16" s="111">
        <f t="shared" si="2"/>
        <v>90.2</v>
      </c>
      <c r="AF16" s="110">
        <v>83</v>
      </c>
      <c r="AG16" s="110">
        <v>81</v>
      </c>
      <c r="AH16" s="110">
        <v>70</v>
      </c>
      <c r="AI16" s="110">
        <v>78</v>
      </c>
      <c r="AJ16" s="110">
        <v>90</v>
      </c>
      <c r="AK16" s="110">
        <v>61</v>
      </c>
      <c r="AL16" s="110">
        <v>91</v>
      </c>
      <c r="AM16" s="110">
        <v>66</v>
      </c>
      <c r="AN16" s="110">
        <v>67</v>
      </c>
      <c r="AO16" s="110">
        <v>74</v>
      </c>
      <c r="AP16" s="110">
        <v>87</v>
      </c>
      <c r="AQ16" s="110">
        <v>72</v>
      </c>
      <c r="AR16" s="110">
        <v>90</v>
      </c>
      <c r="AS16" s="110">
        <v>88</v>
      </c>
      <c r="AT16" s="111">
        <f t="shared" si="3"/>
        <v>83.600000000000009</v>
      </c>
      <c r="AU16" s="110">
        <v>87</v>
      </c>
      <c r="AV16" s="110">
        <v>89</v>
      </c>
      <c r="AW16" s="110">
        <v>81</v>
      </c>
      <c r="AX16" s="110">
        <v>73</v>
      </c>
      <c r="AY16" s="110">
        <v>87</v>
      </c>
      <c r="AZ16" s="110">
        <v>77</v>
      </c>
      <c r="BA16" s="110">
        <v>83</v>
      </c>
      <c r="BB16" s="110">
        <v>87</v>
      </c>
      <c r="BC16" s="110">
        <v>83</v>
      </c>
      <c r="BD16" s="110">
        <v>89</v>
      </c>
      <c r="BE16" s="110">
        <v>76</v>
      </c>
      <c r="BF16" s="181" t="s">
        <v>237</v>
      </c>
      <c r="BG16" s="110" t="s">
        <v>233</v>
      </c>
      <c r="BH16" s="110" t="s">
        <v>244</v>
      </c>
      <c r="BI16" s="110" t="s">
        <v>239</v>
      </c>
      <c r="BJ16" s="110" t="s">
        <v>238</v>
      </c>
      <c r="BK16" s="110" t="s">
        <v>235</v>
      </c>
      <c r="BM16" s="111">
        <f t="shared" si="4"/>
        <v>29</v>
      </c>
      <c r="BN16" s="111">
        <f t="shared" si="5"/>
        <v>50</v>
      </c>
      <c r="BO16" s="215">
        <f t="shared" si="6"/>
        <v>0.57999999999999996</v>
      </c>
    </row>
    <row r="17" spans="1:67" s="106" customFormat="1">
      <c r="A17" s="106">
        <v>14</v>
      </c>
      <c r="B17" s="117" t="s">
        <v>194</v>
      </c>
      <c r="C17" s="107">
        <v>2016010643</v>
      </c>
      <c r="D17" s="106" t="s">
        <v>67</v>
      </c>
      <c r="E17" s="106" t="s">
        <v>68</v>
      </c>
      <c r="F17" s="106" t="s">
        <v>68</v>
      </c>
      <c r="G17" s="106" t="s">
        <v>68</v>
      </c>
      <c r="H17" s="108">
        <v>78</v>
      </c>
      <c r="I17" s="108">
        <v>85</v>
      </c>
      <c r="J17" s="124">
        <v>60</v>
      </c>
      <c r="K17" s="112">
        <v>60</v>
      </c>
      <c r="L17" s="125">
        <v>86</v>
      </c>
      <c r="M17" s="106">
        <v>71</v>
      </c>
      <c r="N17" s="111">
        <f t="shared" si="0"/>
        <v>72.600000000000009</v>
      </c>
      <c r="O17" s="106">
        <v>62</v>
      </c>
      <c r="P17" s="109">
        <v>75</v>
      </c>
      <c r="Q17" s="109">
        <v>73</v>
      </c>
      <c r="R17" s="109">
        <v>64</v>
      </c>
      <c r="S17" s="109">
        <v>66</v>
      </c>
      <c r="T17" s="109">
        <v>80</v>
      </c>
      <c r="U17" s="109">
        <v>71</v>
      </c>
      <c r="V17" s="109">
        <v>65</v>
      </c>
      <c r="W17" s="111">
        <f t="shared" si="1"/>
        <v>84.7</v>
      </c>
      <c r="X17" s="106">
        <v>81</v>
      </c>
      <c r="Y17" s="106">
        <v>85</v>
      </c>
      <c r="Z17" s="112">
        <v>60</v>
      </c>
      <c r="AA17" s="125">
        <v>67</v>
      </c>
      <c r="AB17" s="106">
        <v>65</v>
      </c>
      <c r="AC17" s="106">
        <v>78</v>
      </c>
      <c r="AD17" s="106">
        <v>72</v>
      </c>
      <c r="AE17" s="111">
        <f t="shared" si="2"/>
        <v>83.600000000000009</v>
      </c>
      <c r="AF17" s="106">
        <v>91</v>
      </c>
      <c r="AG17" s="106">
        <v>75</v>
      </c>
      <c r="AH17" s="106">
        <v>68</v>
      </c>
      <c r="AI17" s="106">
        <v>75</v>
      </c>
      <c r="AJ17" s="106">
        <v>81</v>
      </c>
      <c r="AK17" s="106">
        <v>60</v>
      </c>
      <c r="AL17" s="106">
        <v>86</v>
      </c>
      <c r="AM17" s="112">
        <v>60</v>
      </c>
      <c r="AN17" s="125">
        <v>80</v>
      </c>
      <c r="AO17" s="106">
        <v>66</v>
      </c>
      <c r="AP17" s="106">
        <v>84</v>
      </c>
      <c r="AQ17" s="106">
        <v>60</v>
      </c>
      <c r="AR17" s="106">
        <v>85</v>
      </c>
      <c r="AS17" s="106">
        <v>85</v>
      </c>
      <c r="AT17" s="111">
        <f t="shared" si="3"/>
        <v>81.400000000000006</v>
      </c>
      <c r="AU17" s="106">
        <v>91</v>
      </c>
      <c r="AV17" s="106">
        <v>83</v>
      </c>
      <c r="AW17" s="106">
        <v>77</v>
      </c>
      <c r="AX17" s="106">
        <v>73</v>
      </c>
      <c r="AY17" s="106">
        <v>82</v>
      </c>
      <c r="AZ17" s="106">
        <v>77</v>
      </c>
      <c r="BA17" s="106">
        <v>84</v>
      </c>
      <c r="BB17" s="106">
        <v>85</v>
      </c>
      <c r="BC17" s="106">
        <v>76</v>
      </c>
      <c r="BD17" s="106">
        <v>84</v>
      </c>
      <c r="BE17" s="106">
        <v>67</v>
      </c>
      <c r="BF17" s="179" t="s">
        <v>237</v>
      </c>
      <c r="BG17" s="111" t="s">
        <v>243</v>
      </c>
      <c r="BH17" s="111" t="s">
        <v>245</v>
      </c>
      <c r="BI17" s="111" t="s">
        <v>257</v>
      </c>
      <c r="BJ17" s="111" t="s">
        <v>253</v>
      </c>
      <c r="BK17" s="111" t="s">
        <v>283</v>
      </c>
      <c r="BM17" s="111">
        <f t="shared" si="4"/>
        <v>21</v>
      </c>
      <c r="BN17" s="111">
        <f t="shared" si="5"/>
        <v>50</v>
      </c>
      <c r="BO17" s="215">
        <f t="shared" si="6"/>
        <v>0.42</v>
      </c>
    </row>
    <row r="18" spans="1:67" s="106" customFormat="1">
      <c r="A18" s="106">
        <v>15</v>
      </c>
      <c r="B18" s="117" t="s">
        <v>169</v>
      </c>
      <c r="C18" s="107">
        <v>2016010644</v>
      </c>
      <c r="D18" s="106" t="s">
        <v>68</v>
      </c>
      <c r="E18" s="106" t="s">
        <v>68</v>
      </c>
      <c r="F18" s="106" t="s">
        <v>68</v>
      </c>
      <c r="G18" s="106" t="s">
        <v>68</v>
      </c>
      <c r="H18" s="108">
        <v>77</v>
      </c>
      <c r="I18" s="108">
        <v>89</v>
      </c>
      <c r="J18" s="108">
        <v>90</v>
      </c>
      <c r="K18" s="106">
        <v>75</v>
      </c>
      <c r="L18" s="106">
        <v>84</v>
      </c>
      <c r="M18" s="106">
        <v>75</v>
      </c>
      <c r="N18" s="111">
        <f t="shared" si="0"/>
        <v>74</v>
      </c>
      <c r="O18" s="106">
        <v>64</v>
      </c>
      <c r="P18" s="109">
        <v>82</v>
      </c>
      <c r="Q18" s="109">
        <v>96</v>
      </c>
      <c r="R18" s="109">
        <v>74</v>
      </c>
      <c r="S18" s="109">
        <v>83</v>
      </c>
      <c r="T18" s="109">
        <v>78</v>
      </c>
      <c r="U18" s="109">
        <v>76</v>
      </c>
      <c r="V18" s="109">
        <v>84</v>
      </c>
      <c r="W18" s="111">
        <f t="shared" si="1"/>
        <v>75</v>
      </c>
      <c r="X18" s="106">
        <v>79</v>
      </c>
      <c r="Y18" s="106">
        <v>89</v>
      </c>
      <c r="Z18" s="106">
        <v>80</v>
      </c>
      <c r="AA18" s="106">
        <v>85</v>
      </c>
      <c r="AB18" s="106">
        <v>73</v>
      </c>
      <c r="AC18" s="106">
        <v>79</v>
      </c>
      <c r="AD18" s="106">
        <v>73</v>
      </c>
      <c r="AE18" s="111">
        <f t="shared" si="2"/>
        <v>80</v>
      </c>
      <c r="AF18" s="106">
        <v>85</v>
      </c>
      <c r="AG18" s="106">
        <v>79</v>
      </c>
      <c r="AH18" s="106">
        <v>93</v>
      </c>
      <c r="AI18" s="106">
        <v>83</v>
      </c>
      <c r="AJ18" s="106">
        <v>84</v>
      </c>
      <c r="AK18" s="106">
        <v>71</v>
      </c>
      <c r="AL18" s="106">
        <v>75</v>
      </c>
      <c r="AM18" s="106">
        <v>64</v>
      </c>
      <c r="AN18" s="106">
        <v>90</v>
      </c>
      <c r="AO18" s="106">
        <v>83</v>
      </c>
      <c r="AP18" s="106">
        <v>83</v>
      </c>
      <c r="AQ18" s="106">
        <v>85</v>
      </c>
      <c r="AR18" s="106">
        <v>86</v>
      </c>
      <c r="AS18" s="106">
        <v>90</v>
      </c>
      <c r="AT18" s="111">
        <f t="shared" si="3"/>
        <v>80</v>
      </c>
      <c r="AU18" s="106">
        <v>78</v>
      </c>
      <c r="AV18" s="106">
        <v>82</v>
      </c>
      <c r="AW18" s="106">
        <v>67</v>
      </c>
      <c r="AX18" s="106">
        <v>77</v>
      </c>
      <c r="AY18" s="106">
        <v>65</v>
      </c>
      <c r="AZ18" s="106">
        <v>78</v>
      </c>
      <c r="BA18" s="106">
        <v>93</v>
      </c>
      <c r="BB18" s="106">
        <v>81</v>
      </c>
      <c r="BC18" s="106">
        <v>88</v>
      </c>
      <c r="BD18" s="106">
        <v>82</v>
      </c>
      <c r="BE18" s="106">
        <v>81</v>
      </c>
      <c r="BF18" s="179" t="s">
        <v>235</v>
      </c>
      <c r="BG18" s="111" t="s">
        <v>250</v>
      </c>
      <c r="BH18" s="111" t="s">
        <v>251</v>
      </c>
      <c r="BI18" s="111" t="s">
        <v>245</v>
      </c>
      <c r="BJ18" s="111" t="s">
        <v>252</v>
      </c>
      <c r="BK18" s="111" t="s">
        <v>247</v>
      </c>
      <c r="BM18" s="111">
        <f t="shared" si="4"/>
        <v>28</v>
      </c>
      <c r="BN18" s="111">
        <f t="shared" si="5"/>
        <v>50</v>
      </c>
      <c r="BO18" s="215">
        <f t="shared" si="6"/>
        <v>0.56000000000000005</v>
      </c>
    </row>
    <row r="19" spans="1:67" s="106" customFormat="1">
      <c r="A19" s="106">
        <v>16</v>
      </c>
      <c r="B19" s="117" t="s">
        <v>186</v>
      </c>
      <c r="C19" s="107">
        <v>2016010645</v>
      </c>
      <c r="D19" s="106" t="s">
        <v>68</v>
      </c>
      <c r="E19" s="106" t="s">
        <v>67</v>
      </c>
      <c r="F19" s="106" t="s">
        <v>68</v>
      </c>
      <c r="G19" s="106" t="s">
        <v>68</v>
      </c>
      <c r="H19" s="108">
        <v>60</v>
      </c>
      <c r="I19" s="108">
        <v>76</v>
      </c>
      <c r="J19" s="108">
        <v>76</v>
      </c>
      <c r="K19" s="106">
        <v>66</v>
      </c>
      <c r="L19" s="106">
        <v>68</v>
      </c>
      <c r="M19" s="106">
        <v>67</v>
      </c>
      <c r="N19" s="111">
        <f t="shared" si="0"/>
        <v>68.2</v>
      </c>
      <c r="O19" s="106">
        <v>62</v>
      </c>
      <c r="P19" s="109">
        <v>74</v>
      </c>
      <c r="Q19" s="109">
        <v>94</v>
      </c>
      <c r="R19" s="109">
        <v>74</v>
      </c>
      <c r="S19" s="109">
        <v>81</v>
      </c>
      <c r="T19" s="109">
        <v>75</v>
      </c>
      <c r="U19" s="109">
        <v>71</v>
      </c>
      <c r="V19" s="109">
        <v>91</v>
      </c>
      <c r="W19" s="111">
        <f t="shared" si="1"/>
        <v>70.400000000000006</v>
      </c>
      <c r="X19" s="106">
        <v>78</v>
      </c>
      <c r="Y19" s="106">
        <v>84</v>
      </c>
      <c r="Z19" s="106">
        <v>65</v>
      </c>
      <c r="AA19" s="106">
        <v>78</v>
      </c>
      <c r="AB19" s="106">
        <v>83</v>
      </c>
      <c r="AC19" s="106">
        <v>71</v>
      </c>
      <c r="AD19" s="106">
        <v>66</v>
      </c>
      <c r="AE19" s="111">
        <f t="shared" si="2"/>
        <v>94.600000000000009</v>
      </c>
      <c r="AF19" s="106">
        <v>86</v>
      </c>
      <c r="AG19" s="106">
        <v>74</v>
      </c>
      <c r="AH19" s="106">
        <v>89</v>
      </c>
      <c r="AI19" s="106">
        <v>80</v>
      </c>
      <c r="AJ19" s="106">
        <v>80</v>
      </c>
      <c r="AK19" s="106">
        <v>62</v>
      </c>
      <c r="AL19" s="106">
        <v>85</v>
      </c>
      <c r="AM19" s="106">
        <v>66</v>
      </c>
      <c r="AN19" s="106">
        <v>80</v>
      </c>
      <c r="AO19" s="106">
        <v>83</v>
      </c>
      <c r="AP19" s="106">
        <v>86</v>
      </c>
      <c r="AQ19" s="106">
        <v>78</v>
      </c>
      <c r="AR19" s="106">
        <v>84</v>
      </c>
      <c r="AS19" s="106">
        <v>86</v>
      </c>
      <c r="AT19" s="111">
        <f t="shared" si="3"/>
        <v>81.400000000000006</v>
      </c>
      <c r="AU19" s="106">
        <v>76</v>
      </c>
      <c r="AV19" s="106">
        <v>84</v>
      </c>
      <c r="AW19" s="106">
        <v>76</v>
      </c>
      <c r="AX19" s="106">
        <v>74</v>
      </c>
      <c r="AY19" s="106">
        <v>71</v>
      </c>
      <c r="AZ19" s="106">
        <v>75</v>
      </c>
      <c r="BA19" s="106">
        <v>82</v>
      </c>
      <c r="BB19" s="106">
        <v>80</v>
      </c>
      <c r="BC19" s="106">
        <v>79</v>
      </c>
      <c r="BD19" s="106">
        <v>78</v>
      </c>
      <c r="BE19" s="106">
        <v>60</v>
      </c>
      <c r="BF19" s="179" t="s">
        <v>235</v>
      </c>
      <c r="BG19" s="111" t="s">
        <v>236</v>
      </c>
      <c r="BH19" s="111" t="s">
        <v>241</v>
      </c>
      <c r="BI19" s="111" t="s">
        <v>246</v>
      </c>
      <c r="BJ19" s="111" t="s">
        <v>274</v>
      </c>
      <c r="BK19" s="111" t="s">
        <v>276</v>
      </c>
      <c r="BM19" s="111">
        <f t="shared" si="4"/>
        <v>20</v>
      </c>
      <c r="BN19" s="111">
        <f t="shared" si="5"/>
        <v>50</v>
      </c>
      <c r="BO19" s="215">
        <f t="shared" si="6"/>
        <v>0.4</v>
      </c>
    </row>
    <row r="20" spans="1:67" s="106" customFormat="1">
      <c r="A20" s="106">
        <v>17</v>
      </c>
      <c r="B20" s="117" t="s">
        <v>172</v>
      </c>
      <c r="C20" s="107">
        <v>2016010646</v>
      </c>
      <c r="D20" s="106" t="s">
        <v>68</v>
      </c>
      <c r="E20" s="106" t="s">
        <v>68</v>
      </c>
      <c r="F20" s="106" t="s">
        <v>67</v>
      </c>
      <c r="G20" s="106" t="s">
        <v>68</v>
      </c>
      <c r="H20" s="108">
        <v>73</v>
      </c>
      <c r="I20" s="108">
        <v>92</v>
      </c>
      <c r="J20" s="108">
        <v>85</v>
      </c>
      <c r="K20" s="106">
        <v>82</v>
      </c>
      <c r="L20" s="106">
        <v>79</v>
      </c>
      <c r="M20" s="106">
        <v>71</v>
      </c>
      <c r="N20" s="111">
        <f t="shared" si="0"/>
        <v>79.2</v>
      </c>
      <c r="O20" s="106">
        <v>63</v>
      </c>
      <c r="P20" s="109">
        <v>81</v>
      </c>
      <c r="Q20" s="109">
        <v>98</v>
      </c>
      <c r="R20" s="109">
        <v>69</v>
      </c>
      <c r="S20" s="109">
        <v>90</v>
      </c>
      <c r="T20" s="109">
        <v>78</v>
      </c>
      <c r="U20" s="109">
        <v>85</v>
      </c>
      <c r="V20" s="109">
        <v>81</v>
      </c>
      <c r="W20" s="111">
        <f t="shared" si="1"/>
        <v>83.600000000000009</v>
      </c>
      <c r="X20" s="106">
        <v>72</v>
      </c>
      <c r="Y20" s="106">
        <v>91</v>
      </c>
      <c r="Z20" s="106">
        <v>65</v>
      </c>
      <c r="AA20" s="106">
        <v>80</v>
      </c>
      <c r="AB20" s="106">
        <v>74</v>
      </c>
      <c r="AC20" s="106">
        <v>72</v>
      </c>
      <c r="AD20" s="106">
        <v>79</v>
      </c>
      <c r="AE20" s="111">
        <f t="shared" si="2"/>
        <v>79.2</v>
      </c>
      <c r="AF20" s="106">
        <v>86</v>
      </c>
      <c r="AG20" s="106">
        <v>83</v>
      </c>
      <c r="AH20" s="106">
        <v>90</v>
      </c>
      <c r="AI20" s="106">
        <v>78</v>
      </c>
      <c r="AJ20" s="106">
        <v>82</v>
      </c>
      <c r="AK20" s="106">
        <v>78</v>
      </c>
      <c r="AL20" s="106">
        <v>81</v>
      </c>
      <c r="AM20" s="106">
        <v>74</v>
      </c>
      <c r="AN20" s="106">
        <v>70</v>
      </c>
      <c r="AO20" s="106">
        <v>78</v>
      </c>
      <c r="AP20" s="106">
        <v>85</v>
      </c>
      <c r="AQ20" s="106">
        <v>83</v>
      </c>
      <c r="AR20" s="106">
        <v>84</v>
      </c>
      <c r="AS20" s="106">
        <v>92</v>
      </c>
      <c r="AT20" s="111">
        <f t="shared" si="3"/>
        <v>74.800000000000011</v>
      </c>
      <c r="AU20" s="106">
        <v>76</v>
      </c>
      <c r="AV20" s="106">
        <v>82</v>
      </c>
      <c r="AW20" s="106">
        <v>76</v>
      </c>
      <c r="AX20" s="106">
        <v>86</v>
      </c>
      <c r="AY20" s="106">
        <v>68</v>
      </c>
      <c r="AZ20" s="106">
        <v>80</v>
      </c>
      <c r="BA20" s="106">
        <v>87</v>
      </c>
      <c r="BB20" s="106">
        <v>85</v>
      </c>
      <c r="BC20" s="106">
        <v>86</v>
      </c>
      <c r="BD20" s="106">
        <v>89</v>
      </c>
      <c r="BE20" s="106">
        <v>65</v>
      </c>
      <c r="BF20" s="179" t="s">
        <v>237</v>
      </c>
      <c r="BG20" s="111" t="s">
        <v>236</v>
      </c>
      <c r="BH20" s="111" t="s">
        <v>237</v>
      </c>
      <c r="BI20" s="111" t="s">
        <v>257</v>
      </c>
      <c r="BJ20" s="111" t="s">
        <v>253</v>
      </c>
      <c r="BK20" s="111" t="s">
        <v>257</v>
      </c>
      <c r="BM20" s="111">
        <f t="shared" si="4"/>
        <v>27</v>
      </c>
      <c r="BN20" s="111">
        <f t="shared" si="5"/>
        <v>50</v>
      </c>
      <c r="BO20" s="215">
        <f t="shared" si="6"/>
        <v>0.54</v>
      </c>
    </row>
    <row r="21" spans="1:67" s="106" customFormat="1">
      <c r="A21" s="106">
        <v>18</v>
      </c>
      <c r="B21" s="117" t="s">
        <v>165</v>
      </c>
      <c r="C21" s="107">
        <v>2016010647</v>
      </c>
      <c r="D21" s="106" t="s">
        <v>68</v>
      </c>
      <c r="E21" s="106" t="s">
        <v>68</v>
      </c>
      <c r="F21" s="106" t="s">
        <v>68</v>
      </c>
      <c r="G21" s="106" t="s">
        <v>68</v>
      </c>
      <c r="H21" s="108">
        <v>82</v>
      </c>
      <c r="I21" s="108">
        <v>92</v>
      </c>
      <c r="J21" s="108">
        <v>84</v>
      </c>
      <c r="K21" s="106">
        <v>87</v>
      </c>
      <c r="L21" s="106">
        <v>82</v>
      </c>
      <c r="M21" s="106">
        <v>73</v>
      </c>
      <c r="N21" s="111">
        <f t="shared" si="0"/>
        <v>88</v>
      </c>
      <c r="O21" s="106">
        <v>62</v>
      </c>
      <c r="P21" s="109">
        <v>78</v>
      </c>
      <c r="Q21" s="109">
        <v>93</v>
      </c>
      <c r="R21" s="109">
        <v>75</v>
      </c>
      <c r="S21" s="109">
        <v>83</v>
      </c>
      <c r="T21" s="109">
        <v>78</v>
      </c>
      <c r="U21" s="109">
        <v>80</v>
      </c>
      <c r="V21" s="109">
        <v>85</v>
      </c>
      <c r="W21" s="111">
        <f t="shared" si="1"/>
        <v>92.4</v>
      </c>
      <c r="X21" s="106">
        <v>76</v>
      </c>
      <c r="Y21" s="106">
        <v>93</v>
      </c>
      <c r="Z21" s="106">
        <v>77</v>
      </c>
      <c r="AA21" s="106">
        <v>90</v>
      </c>
      <c r="AB21" s="106">
        <v>80</v>
      </c>
      <c r="AC21" s="106">
        <v>85</v>
      </c>
      <c r="AD21" s="106">
        <v>71</v>
      </c>
      <c r="AE21" s="111">
        <f t="shared" si="2"/>
        <v>89.100000000000009</v>
      </c>
      <c r="AF21" s="106">
        <v>81</v>
      </c>
      <c r="AG21" s="106">
        <v>69</v>
      </c>
      <c r="AH21" s="106">
        <v>86</v>
      </c>
      <c r="AI21" s="106">
        <v>86</v>
      </c>
      <c r="AJ21" s="106">
        <v>87</v>
      </c>
      <c r="AK21" s="106">
        <v>68</v>
      </c>
      <c r="AL21" s="106">
        <v>91</v>
      </c>
      <c r="AM21" s="106">
        <v>72</v>
      </c>
      <c r="AN21" s="106">
        <v>68</v>
      </c>
      <c r="AO21" s="106">
        <v>84</v>
      </c>
      <c r="AP21" s="106">
        <v>89</v>
      </c>
      <c r="AQ21" s="106">
        <v>84</v>
      </c>
      <c r="AR21" s="106">
        <v>90</v>
      </c>
      <c r="AS21" s="106">
        <v>92</v>
      </c>
      <c r="AT21" s="111">
        <f t="shared" si="3"/>
        <v>91.300000000000011</v>
      </c>
      <c r="AU21" s="106">
        <v>76</v>
      </c>
      <c r="AV21" s="106">
        <v>84</v>
      </c>
      <c r="AW21" s="106">
        <v>84</v>
      </c>
      <c r="AX21" s="106">
        <v>80</v>
      </c>
      <c r="AY21" s="106">
        <v>79</v>
      </c>
      <c r="AZ21" s="106">
        <v>88</v>
      </c>
      <c r="BA21" s="106">
        <v>92</v>
      </c>
      <c r="BB21" s="106">
        <v>86</v>
      </c>
      <c r="BC21" s="106">
        <v>81</v>
      </c>
      <c r="BD21" s="106">
        <v>83</v>
      </c>
      <c r="BE21" s="106">
        <v>84</v>
      </c>
      <c r="BF21" s="179" t="s">
        <v>233</v>
      </c>
      <c r="BG21" s="111" t="s">
        <v>236</v>
      </c>
      <c r="BH21" s="111" t="s">
        <v>241</v>
      </c>
      <c r="BI21" s="111" t="s">
        <v>245</v>
      </c>
      <c r="BJ21" s="111" t="s">
        <v>233</v>
      </c>
      <c r="BK21" s="111" t="s">
        <v>246</v>
      </c>
      <c r="BM21" s="111">
        <f t="shared" si="4"/>
        <v>36</v>
      </c>
      <c r="BN21" s="111">
        <f t="shared" si="5"/>
        <v>50</v>
      </c>
      <c r="BO21" s="215">
        <f t="shared" si="6"/>
        <v>0.72</v>
      </c>
    </row>
    <row r="22" spans="1:67">
      <c r="A22" s="106">
        <v>19</v>
      </c>
      <c r="B22" s="117" t="s">
        <v>163</v>
      </c>
      <c r="C22" s="107">
        <v>2016010648</v>
      </c>
      <c r="D22" s="106" t="s">
        <v>68</v>
      </c>
      <c r="E22" s="106" t="s">
        <v>68</v>
      </c>
      <c r="F22" s="106" t="s">
        <v>68</v>
      </c>
      <c r="G22" s="106" t="s">
        <v>68</v>
      </c>
      <c r="H22" s="108">
        <v>82</v>
      </c>
      <c r="I22" s="108">
        <v>98</v>
      </c>
      <c r="J22" s="108">
        <v>71</v>
      </c>
      <c r="K22" s="106">
        <v>86</v>
      </c>
      <c r="L22" s="106">
        <v>91</v>
      </c>
      <c r="M22" s="106">
        <v>79</v>
      </c>
      <c r="N22" s="111">
        <f t="shared" si="0"/>
        <v>95.7</v>
      </c>
      <c r="O22" s="106">
        <v>82</v>
      </c>
      <c r="P22" s="109">
        <v>71</v>
      </c>
      <c r="Q22" s="109">
        <v>74</v>
      </c>
      <c r="R22" s="109">
        <v>66</v>
      </c>
      <c r="S22" s="109">
        <v>85</v>
      </c>
      <c r="T22" s="109">
        <v>86</v>
      </c>
      <c r="U22" s="109">
        <v>81</v>
      </c>
      <c r="V22" s="109">
        <v>86</v>
      </c>
      <c r="W22" s="111">
        <f t="shared" si="1"/>
        <v>90.2</v>
      </c>
      <c r="X22" s="106">
        <v>79</v>
      </c>
      <c r="Y22" s="106">
        <v>90</v>
      </c>
      <c r="Z22" s="106">
        <v>87</v>
      </c>
      <c r="AA22" s="106">
        <v>80</v>
      </c>
      <c r="AB22" s="106">
        <v>74</v>
      </c>
      <c r="AC22" s="106">
        <v>81</v>
      </c>
      <c r="AD22" s="106">
        <v>83</v>
      </c>
      <c r="AE22" s="111">
        <f t="shared" si="2"/>
        <v>97.9</v>
      </c>
      <c r="AF22" s="106">
        <v>94</v>
      </c>
      <c r="AG22" s="106">
        <v>82</v>
      </c>
      <c r="AH22" s="106">
        <v>75</v>
      </c>
      <c r="AI22" s="106">
        <v>86</v>
      </c>
      <c r="AJ22" s="106">
        <v>89</v>
      </c>
      <c r="AK22" s="106">
        <v>69</v>
      </c>
      <c r="AL22" s="106">
        <v>88</v>
      </c>
      <c r="AM22" s="106">
        <v>76</v>
      </c>
      <c r="AN22" s="106">
        <v>80</v>
      </c>
      <c r="AO22" s="106">
        <v>73</v>
      </c>
      <c r="AP22" s="106">
        <v>88</v>
      </c>
      <c r="AQ22" s="106">
        <v>91</v>
      </c>
      <c r="AR22" s="106">
        <v>90</v>
      </c>
      <c r="AS22" s="106">
        <v>97</v>
      </c>
      <c r="AT22" s="111">
        <f t="shared" si="3"/>
        <v>91.300000000000011</v>
      </c>
      <c r="AU22" s="106">
        <v>95</v>
      </c>
      <c r="AV22" s="106">
        <v>86</v>
      </c>
      <c r="AW22" s="106">
        <v>76</v>
      </c>
      <c r="AX22" s="106">
        <v>77</v>
      </c>
      <c r="AY22" s="106">
        <v>83</v>
      </c>
      <c r="AZ22" s="106">
        <v>93</v>
      </c>
      <c r="BA22" s="106">
        <v>83</v>
      </c>
      <c r="BB22" s="106">
        <v>85</v>
      </c>
      <c r="BC22" s="106">
        <v>83</v>
      </c>
      <c r="BD22" s="106">
        <v>89</v>
      </c>
      <c r="BE22" s="106">
        <v>80</v>
      </c>
      <c r="BF22" s="179" t="s">
        <v>243</v>
      </c>
      <c r="BG22" s="111" t="s">
        <v>237</v>
      </c>
      <c r="BH22" s="111" t="s">
        <v>241</v>
      </c>
      <c r="BI22" s="111" t="s">
        <v>241</v>
      </c>
      <c r="BJ22" s="111" t="s">
        <v>244</v>
      </c>
      <c r="BK22" s="111" t="s">
        <v>250</v>
      </c>
      <c r="BL22" s="104"/>
      <c r="BM22" s="111">
        <f t="shared" si="4"/>
        <v>37</v>
      </c>
      <c r="BN22" s="111">
        <f t="shared" si="5"/>
        <v>50</v>
      </c>
      <c r="BO22" s="215">
        <f t="shared" si="6"/>
        <v>0.74</v>
      </c>
    </row>
    <row r="23" spans="1:67" s="106" customFormat="1">
      <c r="A23" s="106">
        <v>20</v>
      </c>
      <c r="B23" s="107" t="s">
        <v>203</v>
      </c>
      <c r="C23" s="107">
        <v>2016010649</v>
      </c>
      <c r="D23" s="106" t="s">
        <v>67</v>
      </c>
      <c r="E23" s="106" t="s">
        <v>67</v>
      </c>
      <c r="F23" s="106" t="s">
        <v>67</v>
      </c>
      <c r="G23" s="106" t="s">
        <v>68</v>
      </c>
      <c r="H23" s="108">
        <v>76</v>
      </c>
      <c r="I23" s="108">
        <v>88</v>
      </c>
      <c r="J23" s="108">
        <v>60</v>
      </c>
      <c r="K23" s="106">
        <v>64</v>
      </c>
      <c r="L23" s="106">
        <v>71</v>
      </c>
      <c r="M23" s="106">
        <v>66</v>
      </c>
      <c r="N23" s="111">
        <f t="shared" si="0"/>
        <v>67</v>
      </c>
      <c r="O23" s="106">
        <v>71</v>
      </c>
      <c r="P23" s="109">
        <v>60</v>
      </c>
      <c r="Q23" s="109">
        <v>77</v>
      </c>
      <c r="R23" s="115">
        <v>60</v>
      </c>
      <c r="S23" s="115">
        <v>60</v>
      </c>
      <c r="T23" s="109">
        <v>76</v>
      </c>
      <c r="U23" s="109">
        <v>60</v>
      </c>
      <c r="V23" s="109">
        <v>63</v>
      </c>
      <c r="W23" s="111">
        <f t="shared" si="1"/>
        <v>62</v>
      </c>
      <c r="X23" s="106">
        <v>74</v>
      </c>
      <c r="Y23" s="106">
        <v>88</v>
      </c>
      <c r="Z23" s="106">
        <v>60</v>
      </c>
      <c r="AA23" s="112">
        <v>60</v>
      </c>
      <c r="AB23" s="106">
        <v>69</v>
      </c>
      <c r="AC23" s="106">
        <v>76</v>
      </c>
      <c r="AD23" s="106">
        <v>73</v>
      </c>
      <c r="AE23" s="111">
        <f t="shared" si="2"/>
        <v>80</v>
      </c>
      <c r="AF23" s="106">
        <v>76</v>
      </c>
      <c r="AG23" s="106">
        <v>68</v>
      </c>
      <c r="AH23" s="106">
        <v>62</v>
      </c>
      <c r="AI23" s="106">
        <v>77</v>
      </c>
      <c r="AJ23" s="106">
        <v>82</v>
      </c>
      <c r="AK23" s="112">
        <v>60</v>
      </c>
      <c r="AL23" s="106">
        <v>74</v>
      </c>
      <c r="AM23" s="112">
        <v>60</v>
      </c>
      <c r="AN23" s="126">
        <v>48</v>
      </c>
      <c r="AO23" s="126">
        <v>57</v>
      </c>
      <c r="AP23" s="106">
        <v>83</v>
      </c>
      <c r="AQ23" s="106">
        <v>64</v>
      </c>
      <c r="AR23" s="106">
        <v>80</v>
      </c>
      <c r="AS23" s="106">
        <v>84</v>
      </c>
      <c r="AT23" s="111">
        <f t="shared" si="3"/>
        <v>67</v>
      </c>
      <c r="AU23" s="106">
        <v>87</v>
      </c>
      <c r="AV23" s="106">
        <v>83</v>
      </c>
      <c r="AW23" s="106">
        <v>68</v>
      </c>
      <c r="AX23" s="112">
        <v>60</v>
      </c>
      <c r="AY23" s="106">
        <v>68</v>
      </c>
      <c r="AZ23" s="106">
        <v>61</v>
      </c>
      <c r="BA23" s="106">
        <v>71</v>
      </c>
      <c r="BB23" s="106">
        <v>78</v>
      </c>
      <c r="BC23" s="106">
        <v>68</v>
      </c>
      <c r="BD23" s="106">
        <v>73</v>
      </c>
      <c r="BE23" s="106">
        <v>61</v>
      </c>
      <c r="BF23" s="179" t="s">
        <v>252</v>
      </c>
      <c r="BG23" s="111" t="s">
        <v>253</v>
      </c>
      <c r="BH23" s="111" t="s">
        <v>239</v>
      </c>
      <c r="BI23" s="111" t="s">
        <v>247</v>
      </c>
      <c r="BJ23" s="111" t="s">
        <v>232</v>
      </c>
      <c r="BK23" s="111" t="s">
        <v>232</v>
      </c>
      <c r="BM23" s="111">
        <f t="shared" si="4"/>
        <v>9</v>
      </c>
      <c r="BN23" s="111">
        <f t="shared" si="5"/>
        <v>50</v>
      </c>
      <c r="BO23" s="215">
        <f t="shared" si="6"/>
        <v>0.18</v>
      </c>
    </row>
    <row r="24" spans="1:67" s="106" customFormat="1">
      <c r="A24" s="106">
        <v>21</v>
      </c>
      <c r="B24" s="117" t="s">
        <v>187</v>
      </c>
      <c r="C24" s="107">
        <v>2016010651</v>
      </c>
      <c r="D24" s="106" t="s">
        <v>67</v>
      </c>
      <c r="E24" s="106" t="s">
        <v>68</v>
      </c>
      <c r="F24" s="106" t="s">
        <v>68</v>
      </c>
      <c r="G24" s="106" t="s">
        <v>68</v>
      </c>
      <c r="H24" s="108">
        <v>90</v>
      </c>
      <c r="I24" s="108">
        <v>82</v>
      </c>
      <c r="J24" s="108">
        <v>77</v>
      </c>
      <c r="K24" s="106">
        <v>87</v>
      </c>
      <c r="L24" s="106">
        <v>84</v>
      </c>
      <c r="M24" s="106">
        <v>74</v>
      </c>
      <c r="N24" s="111">
        <f t="shared" si="0"/>
        <v>82.5</v>
      </c>
      <c r="O24" s="106">
        <v>60</v>
      </c>
      <c r="P24" s="108">
        <v>60</v>
      </c>
      <c r="Q24" s="115">
        <v>60</v>
      </c>
      <c r="R24" s="115">
        <v>60</v>
      </c>
      <c r="S24" s="108">
        <v>88</v>
      </c>
      <c r="T24" s="108">
        <v>82</v>
      </c>
      <c r="U24" s="108">
        <v>61</v>
      </c>
      <c r="V24" s="108">
        <v>76</v>
      </c>
      <c r="W24" s="111">
        <f t="shared" si="1"/>
        <v>93.500000000000014</v>
      </c>
      <c r="X24" s="106">
        <v>69</v>
      </c>
      <c r="Y24" s="106">
        <v>85</v>
      </c>
      <c r="Z24" s="106">
        <v>60</v>
      </c>
      <c r="AA24" s="106">
        <v>81</v>
      </c>
      <c r="AB24" s="106">
        <v>69</v>
      </c>
      <c r="AC24" s="106">
        <v>84</v>
      </c>
      <c r="AD24" s="106">
        <v>80</v>
      </c>
      <c r="AE24" s="111">
        <f t="shared" si="2"/>
        <v>93.500000000000014</v>
      </c>
      <c r="AF24" s="106">
        <v>77</v>
      </c>
      <c r="AG24" s="106">
        <v>68</v>
      </c>
      <c r="AH24" s="106">
        <v>63</v>
      </c>
      <c r="AI24" s="106">
        <v>74</v>
      </c>
      <c r="AJ24" s="106">
        <v>85</v>
      </c>
      <c r="AK24" s="106">
        <v>60</v>
      </c>
      <c r="AL24" s="106">
        <v>80</v>
      </c>
      <c r="AM24" s="106">
        <v>60</v>
      </c>
      <c r="AN24" s="187">
        <v>80</v>
      </c>
      <c r="AO24" s="126">
        <v>55</v>
      </c>
      <c r="AP24" s="106">
        <v>83</v>
      </c>
      <c r="AQ24" s="106">
        <v>77</v>
      </c>
      <c r="AR24" s="106">
        <v>73</v>
      </c>
      <c r="AS24" s="106">
        <v>83</v>
      </c>
      <c r="AT24" s="111">
        <f t="shared" si="3"/>
        <v>84.7</v>
      </c>
      <c r="AU24" s="106">
        <v>71</v>
      </c>
      <c r="AV24" s="106">
        <v>81</v>
      </c>
      <c r="AW24" s="106">
        <v>69</v>
      </c>
      <c r="AX24" s="106">
        <v>66</v>
      </c>
      <c r="AY24" s="106">
        <v>82</v>
      </c>
      <c r="AZ24" s="106">
        <v>68</v>
      </c>
      <c r="BA24" s="106">
        <v>74</v>
      </c>
      <c r="BB24" s="106">
        <v>84</v>
      </c>
      <c r="BC24" s="106">
        <v>83</v>
      </c>
      <c r="BD24" s="106">
        <v>81</v>
      </c>
      <c r="BE24" s="106">
        <v>61</v>
      </c>
      <c r="BF24" s="179" t="s">
        <v>245</v>
      </c>
      <c r="BG24" s="111" t="s">
        <v>245</v>
      </c>
      <c r="BH24" s="111" t="s">
        <v>266</v>
      </c>
      <c r="BI24" s="111" t="s">
        <v>263</v>
      </c>
      <c r="BJ24" s="111" t="s">
        <v>247</v>
      </c>
      <c r="BK24" s="111" t="s">
        <v>247</v>
      </c>
      <c r="BM24" s="111">
        <f t="shared" si="4"/>
        <v>24</v>
      </c>
      <c r="BN24" s="111">
        <f t="shared" si="5"/>
        <v>50</v>
      </c>
      <c r="BO24" s="215">
        <f t="shared" si="6"/>
        <v>0.48</v>
      </c>
    </row>
    <row r="25" spans="1:67" s="106" customFormat="1">
      <c r="A25" s="106">
        <v>22</v>
      </c>
      <c r="B25" s="117" t="s">
        <v>201</v>
      </c>
      <c r="C25" s="107">
        <v>2016010653</v>
      </c>
      <c r="D25" s="106" t="s">
        <v>67</v>
      </c>
      <c r="E25" s="106" t="s">
        <v>67</v>
      </c>
      <c r="F25" s="106" t="s">
        <v>68</v>
      </c>
      <c r="G25" s="106" t="s">
        <v>68</v>
      </c>
      <c r="H25" s="108">
        <v>83</v>
      </c>
      <c r="I25" s="108">
        <v>76</v>
      </c>
      <c r="J25" s="108">
        <v>74</v>
      </c>
      <c r="K25" s="112">
        <v>60</v>
      </c>
      <c r="L25" s="106">
        <v>85</v>
      </c>
      <c r="M25" s="106">
        <v>80</v>
      </c>
      <c r="N25" s="111">
        <f t="shared" si="0"/>
        <v>69.300000000000011</v>
      </c>
      <c r="O25" s="106">
        <v>65</v>
      </c>
      <c r="P25" s="127">
        <v>27</v>
      </c>
      <c r="Q25" s="115">
        <v>60</v>
      </c>
      <c r="R25" s="115">
        <v>60</v>
      </c>
      <c r="S25" s="109">
        <v>72</v>
      </c>
      <c r="T25" s="109">
        <v>80</v>
      </c>
      <c r="U25" s="109">
        <v>61</v>
      </c>
      <c r="V25" s="109">
        <v>73</v>
      </c>
      <c r="W25" s="111">
        <f t="shared" si="1"/>
        <v>84.7</v>
      </c>
      <c r="X25" s="106">
        <v>77</v>
      </c>
      <c r="Y25" s="106">
        <v>82</v>
      </c>
      <c r="Z25" s="106">
        <v>60</v>
      </c>
      <c r="AA25" s="106">
        <v>60</v>
      </c>
      <c r="AB25" s="112">
        <v>60</v>
      </c>
      <c r="AC25" s="110">
        <v>81</v>
      </c>
      <c r="AD25" s="106">
        <v>80</v>
      </c>
      <c r="AE25" s="111">
        <f t="shared" si="2"/>
        <v>70.400000000000006</v>
      </c>
      <c r="AF25" s="106">
        <v>77</v>
      </c>
      <c r="AG25" s="106">
        <v>69</v>
      </c>
      <c r="AH25" s="106">
        <v>64</v>
      </c>
      <c r="AI25" s="106">
        <v>72</v>
      </c>
      <c r="AJ25" s="106">
        <v>85</v>
      </c>
      <c r="AK25" s="112">
        <v>60</v>
      </c>
      <c r="AL25" s="106">
        <v>74</v>
      </c>
      <c r="AM25" s="112">
        <v>60</v>
      </c>
      <c r="AN25" s="106">
        <v>67</v>
      </c>
      <c r="AO25" s="106">
        <v>71</v>
      </c>
      <c r="AP25" s="106">
        <v>80</v>
      </c>
      <c r="AQ25" s="106">
        <v>67</v>
      </c>
      <c r="AR25" s="106">
        <v>87</v>
      </c>
      <c r="AS25" s="106">
        <v>85</v>
      </c>
      <c r="AT25" s="111">
        <f t="shared" si="3"/>
        <v>77</v>
      </c>
      <c r="AU25" s="106">
        <v>75</v>
      </c>
      <c r="AV25" s="106">
        <v>84</v>
      </c>
      <c r="AW25" s="106">
        <v>68</v>
      </c>
      <c r="AX25" s="106">
        <v>60</v>
      </c>
      <c r="AY25" s="106">
        <v>71</v>
      </c>
      <c r="AZ25" s="106">
        <v>63</v>
      </c>
      <c r="BA25" s="106">
        <v>65</v>
      </c>
      <c r="BB25" s="106">
        <v>79</v>
      </c>
      <c r="BC25" s="106">
        <v>78</v>
      </c>
      <c r="BD25" s="106">
        <v>75</v>
      </c>
      <c r="BE25" s="106">
        <v>73</v>
      </c>
      <c r="BF25" s="179" t="s">
        <v>239</v>
      </c>
      <c r="BG25" s="111" t="s">
        <v>274</v>
      </c>
      <c r="BH25" s="111" t="s">
        <v>279</v>
      </c>
      <c r="BI25" s="111" t="s">
        <v>275</v>
      </c>
      <c r="BJ25" s="111" t="s">
        <v>280</v>
      </c>
      <c r="BK25" s="111" t="s">
        <v>246</v>
      </c>
      <c r="BM25" s="111">
        <f t="shared" si="4"/>
        <v>13</v>
      </c>
      <c r="BN25" s="111">
        <f t="shared" si="5"/>
        <v>50</v>
      </c>
      <c r="BO25" s="215">
        <f t="shared" si="6"/>
        <v>0.26</v>
      </c>
    </row>
    <row r="26" spans="1:67" s="106" customFormat="1">
      <c r="A26" s="106">
        <v>23</v>
      </c>
      <c r="B26" s="117" t="s">
        <v>204</v>
      </c>
      <c r="C26" s="107">
        <v>2016010655</v>
      </c>
      <c r="D26" s="106" t="s">
        <v>67</v>
      </c>
      <c r="E26" s="106" t="s">
        <v>67</v>
      </c>
      <c r="F26" s="106" t="s">
        <v>67</v>
      </c>
      <c r="G26" s="106" t="s">
        <v>68</v>
      </c>
      <c r="H26" s="108">
        <v>65</v>
      </c>
      <c r="I26" s="108">
        <v>76</v>
      </c>
      <c r="J26" s="108">
        <v>70</v>
      </c>
      <c r="K26" s="112">
        <v>60</v>
      </c>
      <c r="L26" s="106">
        <v>83</v>
      </c>
      <c r="M26" s="110">
        <v>66</v>
      </c>
      <c r="N26" s="111">
        <f t="shared" si="0"/>
        <v>70.400000000000006</v>
      </c>
      <c r="O26" s="106">
        <v>63</v>
      </c>
      <c r="P26" s="109">
        <v>60</v>
      </c>
      <c r="Q26" s="115">
        <v>60</v>
      </c>
      <c r="R26" s="115">
        <v>60</v>
      </c>
      <c r="S26" s="115">
        <v>60</v>
      </c>
      <c r="T26" s="109">
        <v>68</v>
      </c>
      <c r="U26" s="109">
        <v>60</v>
      </c>
      <c r="V26" s="109">
        <v>65</v>
      </c>
      <c r="W26" s="111">
        <f t="shared" si="1"/>
        <v>73.7</v>
      </c>
      <c r="X26" s="106">
        <v>73</v>
      </c>
      <c r="Y26" s="106">
        <v>87</v>
      </c>
      <c r="Z26" s="112">
        <v>60</v>
      </c>
      <c r="AA26" s="106">
        <v>61</v>
      </c>
      <c r="AB26" s="112">
        <v>60</v>
      </c>
      <c r="AC26" s="110">
        <v>83</v>
      </c>
      <c r="AD26" s="110">
        <v>75</v>
      </c>
      <c r="AE26" s="111">
        <f t="shared" si="2"/>
        <v>66</v>
      </c>
      <c r="AF26" s="106">
        <v>78</v>
      </c>
      <c r="AG26" s="106">
        <v>71</v>
      </c>
      <c r="AH26" s="106">
        <v>77</v>
      </c>
      <c r="AI26" s="106">
        <v>72</v>
      </c>
      <c r="AJ26" s="106">
        <v>81</v>
      </c>
      <c r="AK26" s="126">
        <v>42</v>
      </c>
      <c r="AL26" s="106">
        <v>73</v>
      </c>
      <c r="AM26" s="112">
        <v>60</v>
      </c>
      <c r="AN26" s="106">
        <v>70</v>
      </c>
      <c r="AO26" s="106">
        <v>62</v>
      </c>
      <c r="AP26" s="106">
        <v>80</v>
      </c>
      <c r="AQ26" s="106">
        <v>60</v>
      </c>
      <c r="AR26" s="106">
        <v>87</v>
      </c>
      <c r="AS26" s="106">
        <v>81</v>
      </c>
      <c r="AT26" s="111">
        <f t="shared" si="3"/>
        <v>71.5</v>
      </c>
      <c r="AU26" s="106">
        <v>85</v>
      </c>
      <c r="AV26" s="106">
        <v>83</v>
      </c>
      <c r="AW26" s="106">
        <v>67</v>
      </c>
      <c r="AX26" s="126">
        <v>33</v>
      </c>
      <c r="AY26" s="106">
        <v>67</v>
      </c>
      <c r="AZ26" s="126">
        <v>54</v>
      </c>
      <c r="BA26" s="126">
        <v>52</v>
      </c>
      <c r="BB26" s="106">
        <v>84</v>
      </c>
      <c r="BC26" s="106">
        <v>68</v>
      </c>
      <c r="BD26" s="106">
        <v>74</v>
      </c>
      <c r="BE26" s="106">
        <v>64</v>
      </c>
      <c r="BF26" s="179" t="s">
        <v>246</v>
      </c>
      <c r="BG26" s="111" t="s">
        <v>253</v>
      </c>
      <c r="BH26" s="111" t="s">
        <v>259</v>
      </c>
      <c r="BI26" s="111" t="s">
        <v>232</v>
      </c>
      <c r="BJ26" s="111" t="s">
        <v>281</v>
      </c>
      <c r="BK26" s="111" t="s">
        <v>232</v>
      </c>
      <c r="BM26" s="111">
        <f t="shared" si="4"/>
        <v>10</v>
      </c>
      <c r="BN26" s="111">
        <f t="shared" si="5"/>
        <v>50</v>
      </c>
      <c r="BO26" s="215">
        <f t="shared" si="6"/>
        <v>0.2</v>
      </c>
    </row>
    <row r="27" spans="1:67" s="106" customFormat="1">
      <c r="A27" s="106">
        <v>24</v>
      </c>
      <c r="B27" s="117" t="s">
        <v>202</v>
      </c>
      <c r="C27" s="107">
        <v>2016010656</v>
      </c>
      <c r="D27" s="106" t="s">
        <v>67</v>
      </c>
      <c r="E27" s="106" t="s">
        <v>68</v>
      </c>
      <c r="F27" s="106" t="s">
        <v>67</v>
      </c>
      <c r="G27" s="106" t="s">
        <v>68</v>
      </c>
      <c r="H27" s="108">
        <v>81</v>
      </c>
      <c r="I27" s="108">
        <v>92</v>
      </c>
      <c r="J27" s="108">
        <v>72</v>
      </c>
      <c r="K27" s="112">
        <v>60</v>
      </c>
      <c r="L27" s="106">
        <v>86</v>
      </c>
      <c r="M27" s="106">
        <v>75</v>
      </c>
      <c r="N27" s="111">
        <f t="shared" si="0"/>
        <v>60.500000000000007</v>
      </c>
      <c r="O27" s="106">
        <v>62</v>
      </c>
      <c r="P27" s="109">
        <v>67</v>
      </c>
      <c r="Q27" s="109">
        <v>89</v>
      </c>
      <c r="R27" s="115">
        <v>60</v>
      </c>
      <c r="S27" s="109">
        <v>60</v>
      </c>
      <c r="T27" s="109">
        <v>68</v>
      </c>
      <c r="U27" s="109">
        <v>62</v>
      </c>
      <c r="V27" s="115">
        <v>60</v>
      </c>
      <c r="W27" s="111">
        <f t="shared" si="1"/>
        <v>69.300000000000011</v>
      </c>
      <c r="X27" s="106">
        <v>77</v>
      </c>
      <c r="Y27" s="106">
        <v>86</v>
      </c>
      <c r="Z27" s="106">
        <v>60</v>
      </c>
      <c r="AA27" s="106">
        <v>60</v>
      </c>
      <c r="AB27" s="106">
        <v>62</v>
      </c>
      <c r="AC27" s="110">
        <v>80</v>
      </c>
      <c r="AD27" s="106">
        <v>75</v>
      </c>
      <c r="AE27" s="111">
        <f t="shared" si="2"/>
        <v>67.100000000000009</v>
      </c>
      <c r="AF27" s="106">
        <v>85</v>
      </c>
      <c r="AG27" s="106">
        <v>66</v>
      </c>
      <c r="AH27" s="112">
        <v>60</v>
      </c>
      <c r="AI27" s="106">
        <v>71</v>
      </c>
      <c r="AJ27" s="106">
        <v>86</v>
      </c>
      <c r="AK27" s="126">
        <v>55</v>
      </c>
      <c r="AL27" s="106">
        <v>81</v>
      </c>
      <c r="AM27" s="106">
        <v>61</v>
      </c>
      <c r="AN27" s="106">
        <v>60</v>
      </c>
      <c r="AO27" s="106">
        <v>61</v>
      </c>
      <c r="AP27" s="106">
        <v>82</v>
      </c>
      <c r="AQ27" s="106">
        <v>66</v>
      </c>
      <c r="AR27" s="106">
        <v>87</v>
      </c>
      <c r="AS27" s="106">
        <v>88</v>
      </c>
      <c r="AT27" s="111">
        <f t="shared" si="3"/>
        <v>66</v>
      </c>
      <c r="AU27" s="106">
        <v>77</v>
      </c>
      <c r="AV27" s="106">
        <v>83</v>
      </c>
      <c r="AW27" s="106">
        <v>80</v>
      </c>
      <c r="AX27" s="106">
        <v>66</v>
      </c>
      <c r="AY27" s="106">
        <v>72</v>
      </c>
      <c r="AZ27" s="106">
        <v>65</v>
      </c>
      <c r="BA27" s="106">
        <v>66</v>
      </c>
      <c r="BB27" s="106">
        <v>85</v>
      </c>
      <c r="BC27" s="106">
        <v>78</v>
      </c>
      <c r="BD27" s="106">
        <v>74</v>
      </c>
      <c r="BE27" s="106">
        <v>63</v>
      </c>
      <c r="BF27" s="179" t="s">
        <v>245</v>
      </c>
      <c r="BG27" s="111" t="s">
        <v>236</v>
      </c>
      <c r="BH27" s="111" t="s">
        <v>246</v>
      </c>
      <c r="BI27" s="111" t="s">
        <v>232</v>
      </c>
      <c r="BJ27" s="111" t="s">
        <v>256</v>
      </c>
      <c r="BK27" s="111" t="s">
        <v>275</v>
      </c>
      <c r="BM27" s="111">
        <f t="shared" si="4"/>
        <v>15</v>
      </c>
      <c r="BN27" s="111">
        <f t="shared" si="5"/>
        <v>50</v>
      </c>
      <c r="BO27" s="215">
        <f t="shared" si="6"/>
        <v>0.3</v>
      </c>
    </row>
    <row r="28" spans="1:67" s="113" customFormat="1" ht="24">
      <c r="A28" s="113">
        <v>25</v>
      </c>
      <c r="B28" s="128" t="s">
        <v>197</v>
      </c>
      <c r="C28" s="129">
        <v>2016010657</v>
      </c>
      <c r="D28" s="130" t="s">
        <v>68</v>
      </c>
      <c r="E28" s="113" t="s">
        <v>68</v>
      </c>
      <c r="F28" s="130" t="s">
        <v>68</v>
      </c>
      <c r="G28" s="113" t="s">
        <v>68</v>
      </c>
      <c r="H28" s="108">
        <v>75</v>
      </c>
      <c r="I28" s="108">
        <v>88</v>
      </c>
      <c r="J28" s="108">
        <v>60</v>
      </c>
      <c r="K28" s="130">
        <v>60</v>
      </c>
      <c r="L28" s="113">
        <v>80</v>
      </c>
      <c r="M28" s="113">
        <v>81</v>
      </c>
      <c r="N28" s="111">
        <f t="shared" si="0"/>
        <v>73</v>
      </c>
      <c r="O28" s="113">
        <v>71</v>
      </c>
      <c r="P28" s="116">
        <v>72</v>
      </c>
      <c r="Q28" s="116">
        <v>81</v>
      </c>
      <c r="R28" s="116">
        <v>83</v>
      </c>
      <c r="S28" s="109">
        <v>60</v>
      </c>
      <c r="T28" s="116">
        <v>72</v>
      </c>
      <c r="U28" s="116">
        <v>68</v>
      </c>
      <c r="V28" s="109">
        <v>60</v>
      </c>
      <c r="W28" s="111">
        <f t="shared" si="1"/>
        <v>72</v>
      </c>
      <c r="X28" s="113">
        <v>89</v>
      </c>
      <c r="Y28" s="113">
        <v>88</v>
      </c>
      <c r="Z28" s="113">
        <v>68</v>
      </c>
      <c r="AA28" s="186">
        <v>82</v>
      </c>
      <c r="AB28" s="113">
        <v>65</v>
      </c>
      <c r="AC28" s="113">
        <v>72</v>
      </c>
      <c r="AD28" s="113">
        <v>78</v>
      </c>
      <c r="AE28" s="111">
        <f t="shared" si="2"/>
        <v>76</v>
      </c>
      <c r="AF28" s="113">
        <v>85</v>
      </c>
      <c r="AG28" s="113">
        <v>79</v>
      </c>
      <c r="AH28" s="113">
        <v>81</v>
      </c>
      <c r="AI28" s="113">
        <v>74</v>
      </c>
      <c r="AJ28" s="113">
        <v>88</v>
      </c>
      <c r="AK28" s="130">
        <v>60</v>
      </c>
      <c r="AL28" s="113">
        <v>76</v>
      </c>
      <c r="AM28" s="113">
        <v>67</v>
      </c>
      <c r="AN28" s="113">
        <v>66</v>
      </c>
      <c r="AO28" s="113">
        <v>73</v>
      </c>
      <c r="AP28" s="113">
        <v>80</v>
      </c>
      <c r="AQ28" s="113">
        <v>71</v>
      </c>
      <c r="AR28" s="113">
        <v>88</v>
      </c>
      <c r="AS28" s="113">
        <v>82</v>
      </c>
      <c r="AT28" s="111">
        <f t="shared" si="3"/>
        <v>76</v>
      </c>
      <c r="AU28" s="113">
        <v>87</v>
      </c>
      <c r="AV28" s="113">
        <v>87</v>
      </c>
      <c r="AW28" s="113">
        <v>74</v>
      </c>
      <c r="AX28" s="130">
        <v>49</v>
      </c>
      <c r="AY28" s="113">
        <v>75</v>
      </c>
      <c r="AZ28" s="113">
        <v>72</v>
      </c>
      <c r="BA28" s="113">
        <v>68</v>
      </c>
      <c r="BB28" s="113">
        <v>83</v>
      </c>
      <c r="BC28" s="113">
        <v>73</v>
      </c>
      <c r="BD28" s="113">
        <v>85</v>
      </c>
      <c r="BE28" s="113">
        <v>75</v>
      </c>
      <c r="BF28" s="180" t="s">
        <v>236</v>
      </c>
      <c r="BG28" s="113" t="s">
        <v>242</v>
      </c>
      <c r="BH28" s="113" t="s">
        <v>243</v>
      </c>
      <c r="BI28" s="113" t="s">
        <v>256</v>
      </c>
      <c r="BJ28" s="113" t="s">
        <v>256</v>
      </c>
      <c r="BK28" s="113" t="s">
        <v>257</v>
      </c>
      <c r="BM28" s="111">
        <f t="shared" si="4"/>
        <v>18</v>
      </c>
      <c r="BN28" s="111">
        <f t="shared" si="5"/>
        <v>50</v>
      </c>
      <c r="BO28" s="215">
        <f t="shared" si="6"/>
        <v>0.36</v>
      </c>
    </row>
    <row r="29" spans="1:67" s="106" customFormat="1" ht="14.4" customHeight="1">
      <c r="A29" s="106">
        <v>26</v>
      </c>
      <c r="B29" s="107" t="s">
        <v>200</v>
      </c>
      <c r="C29" s="107">
        <v>2016010658</v>
      </c>
      <c r="D29" s="106" t="s">
        <v>67</v>
      </c>
      <c r="E29" s="106" t="s">
        <v>67</v>
      </c>
      <c r="F29" s="106" t="s">
        <v>68</v>
      </c>
      <c r="G29" s="106" t="s">
        <v>68</v>
      </c>
      <c r="H29" s="108">
        <v>75</v>
      </c>
      <c r="I29" s="108">
        <v>82</v>
      </c>
      <c r="J29" s="124">
        <v>60</v>
      </c>
      <c r="K29" s="106">
        <v>68</v>
      </c>
      <c r="L29" s="106">
        <v>80</v>
      </c>
      <c r="M29" s="110">
        <v>67</v>
      </c>
      <c r="N29" s="111">
        <f t="shared" si="0"/>
        <v>103.4</v>
      </c>
      <c r="O29" s="106">
        <v>67</v>
      </c>
      <c r="P29" s="109">
        <v>63</v>
      </c>
      <c r="Q29" s="109">
        <v>91.5</v>
      </c>
      <c r="R29" s="109">
        <v>74</v>
      </c>
      <c r="S29" s="109">
        <v>60</v>
      </c>
      <c r="T29" s="109">
        <v>76</v>
      </c>
      <c r="U29" s="109">
        <v>61</v>
      </c>
      <c r="V29" s="124">
        <v>60</v>
      </c>
      <c r="W29" s="111">
        <f t="shared" si="1"/>
        <v>100.10000000000001</v>
      </c>
      <c r="X29" s="106">
        <v>79</v>
      </c>
      <c r="Y29" s="106">
        <v>81</v>
      </c>
      <c r="Z29" s="106">
        <v>68</v>
      </c>
      <c r="AA29" s="112">
        <v>60</v>
      </c>
      <c r="AB29" s="106">
        <v>66</v>
      </c>
      <c r="AC29" s="106">
        <v>68</v>
      </c>
      <c r="AD29" s="106">
        <v>72</v>
      </c>
      <c r="AE29" s="111">
        <f t="shared" si="2"/>
        <v>105.60000000000001</v>
      </c>
      <c r="AF29" s="106">
        <v>71</v>
      </c>
      <c r="AG29" s="106">
        <v>79</v>
      </c>
      <c r="AH29" s="106">
        <v>86</v>
      </c>
      <c r="AI29" s="106">
        <v>68</v>
      </c>
      <c r="AJ29" s="106">
        <v>82</v>
      </c>
      <c r="AK29" s="112">
        <v>60</v>
      </c>
      <c r="AL29" s="106">
        <v>82</v>
      </c>
      <c r="AM29" s="112">
        <v>60</v>
      </c>
      <c r="AN29" s="112">
        <v>60</v>
      </c>
      <c r="AO29" s="106">
        <v>61</v>
      </c>
      <c r="AP29" s="106">
        <v>76</v>
      </c>
      <c r="AQ29" s="106">
        <v>66</v>
      </c>
      <c r="AR29" s="106">
        <v>75</v>
      </c>
      <c r="AS29" s="106">
        <v>83</v>
      </c>
      <c r="AT29" s="111">
        <f>K64</f>
        <v>97.9</v>
      </c>
      <c r="AU29" s="131">
        <v>-1</v>
      </c>
      <c r="AV29" s="106">
        <v>85</v>
      </c>
      <c r="AW29" s="106">
        <v>62</v>
      </c>
      <c r="AX29" s="126">
        <v>37</v>
      </c>
      <c r="AY29" s="106">
        <v>86</v>
      </c>
      <c r="AZ29" s="126">
        <v>55</v>
      </c>
      <c r="BA29" s="106">
        <v>67</v>
      </c>
      <c r="BB29" s="106">
        <v>78</v>
      </c>
      <c r="BC29" s="106">
        <v>68</v>
      </c>
      <c r="BD29" s="106">
        <v>83</v>
      </c>
      <c r="BE29" s="106">
        <v>67</v>
      </c>
      <c r="BF29" s="179" t="s">
        <v>243</v>
      </c>
      <c r="BG29" s="111" t="s">
        <v>274</v>
      </c>
      <c r="BH29" s="111" t="s">
        <v>275</v>
      </c>
      <c r="BI29" s="111" t="s">
        <v>263</v>
      </c>
      <c r="BJ29" s="111" t="s">
        <v>282</v>
      </c>
      <c r="BK29" s="111" t="s">
        <v>232</v>
      </c>
      <c r="BM29" s="111">
        <f t="shared" si="4"/>
        <v>15</v>
      </c>
      <c r="BN29" s="111">
        <f>COUNTIF(H29:BK29,"&gt;=0")</f>
        <v>49</v>
      </c>
      <c r="BO29" s="215">
        <f t="shared" si="6"/>
        <v>0.30612244897959184</v>
      </c>
    </row>
    <row r="30" spans="1:67">
      <c r="B30" s="132"/>
      <c r="C30" s="133"/>
    </row>
    <row r="31" spans="1:67">
      <c r="B31" s="134"/>
      <c r="C31" s="135"/>
      <c r="D31" s="136"/>
      <c r="H31" s="137"/>
      <c r="I31" s="137"/>
      <c r="J31" s="137"/>
      <c r="P31" s="138"/>
      <c r="Q31" s="138"/>
      <c r="R31" s="138"/>
      <c r="S31" s="138"/>
      <c r="T31" s="138"/>
      <c r="U31" s="138"/>
      <c r="V31" s="138"/>
    </row>
    <row r="32" spans="1:67">
      <c r="B32" s="139"/>
      <c r="C32" s="133" t="s">
        <v>215</v>
      </c>
      <c r="H32" s="137"/>
      <c r="I32" s="137"/>
      <c r="J32" s="137"/>
      <c r="P32" s="138"/>
      <c r="Q32" s="138"/>
      <c r="R32" s="138"/>
      <c r="S32" s="138"/>
      <c r="T32" s="138"/>
      <c r="U32" s="138"/>
      <c r="V32" s="138"/>
    </row>
    <row r="33" spans="1:22">
      <c r="B33" s="140"/>
      <c r="C33" s="133" t="s">
        <v>214</v>
      </c>
      <c r="H33" s="137"/>
      <c r="I33" s="137"/>
      <c r="J33" s="137"/>
      <c r="P33" s="138"/>
      <c r="Q33" s="138"/>
      <c r="R33" s="138"/>
      <c r="S33" s="138"/>
      <c r="T33" s="138"/>
      <c r="U33" s="138"/>
      <c r="V33" s="138"/>
    </row>
    <row r="34" spans="1:22">
      <c r="B34" s="141"/>
      <c r="C34" s="133" t="s">
        <v>213</v>
      </c>
      <c r="H34" s="137"/>
      <c r="I34" s="137"/>
      <c r="J34" s="142"/>
      <c r="P34" s="143"/>
      <c r="Q34" s="143"/>
      <c r="R34" s="138"/>
      <c r="S34" s="143"/>
      <c r="T34" s="138"/>
      <c r="U34" s="138"/>
      <c r="V34" s="143"/>
    </row>
    <row r="35" spans="1:22">
      <c r="B35" s="132"/>
      <c r="C35" s="133"/>
      <c r="H35" s="137"/>
      <c r="I35" s="137"/>
      <c r="J35" s="137"/>
      <c r="P35" s="138"/>
      <c r="Q35" s="138"/>
      <c r="R35" s="138"/>
      <c r="S35" s="138"/>
      <c r="T35" s="138"/>
      <c r="U35" s="138"/>
      <c r="V35" s="138"/>
    </row>
    <row r="36" spans="1:22" ht="13.5" customHeight="1">
      <c r="A36" s="166" t="s">
        <v>0</v>
      </c>
      <c r="B36" s="166" t="s">
        <v>1</v>
      </c>
      <c r="C36" s="133"/>
      <c r="H36" s="170" t="s">
        <v>212</v>
      </c>
      <c r="I36" s="171"/>
      <c r="J36" s="171"/>
      <c r="K36" s="171"/>
      <c r="P36" s="138"/>
      <c r="Q36" s="138"/>
      <c r="R36" s="138"/>
      <c r="S36" s="138"/>
      <c r="T36" s="138"/>
      <c r="U36" s="138"/>
      <c r="V36" s="138"/>
    </row>
    <row r="37" spans="1:22" ht="13.5" customHeight="1">
      <c r="A37" s="166"/>
      <c r="B37" s="166"/>
      <c r="H37" s="172"/>
      <c r="I37" s="173"/>
      <c r="J37" s="173"/>
      <c r="K37" s="173"/>
      <c r="P37" s="138"/>
      <c r="Q37" s="138"/>
      <c r="R37" s="138"/>
      <c r="S37" s="138"/>
      <c r="T37" s="138"/>
      <c r="U37" s="138"/>
      <c r="V37" s="138"/>
    </row>
    <row r="38" spans="1:22">
      <c r="A38" s="166"/>
      <c r="B38" s="166"/>
      <c r="C38" s="106" t="s">
        <v>19</v>
      </c>
      <c r="D38" s="106" t="s">
        <v>28</v>
      </c>
      <c r="E38" s="106" t="s">
        <v>36</v>
      </c>
      <c r="F38" s="106" t="s">
        <v>51</v>
      </c>
      <c r="H38" s="106" t="s">
        <v>19</v>
      </c>
      <c r="I38" s="106" t="s">
        <v>28</v>
      </c>
      <c r="J38" s="106" t="s">
        <v>36</v>
      </c>
      <c r="K38" s="106" t="s">
        <v>51</v>
      </c>
      <c r="P38" s="138"/>
      <c r="Q38" s="138"/>
      <c r="R38" s="138"/>
      <c r="S38" s="138"/>
      <c r="T38" s="138"/>
      <c r="U38" s="138"/>
      <c r="V38" s="138"/>
    </row>
    <row r="39" spans="1:22">
      <c r="A39" s="106">
        <v>1</v>
      </c>
      <c r="B39" s="107" t="s">
        <v>168</v>
      </c>
      <c r="C39" s="106">
        <v>80</v>
      </c>
      <c r="D39" s="106">
        <v>85</v>
      </c>
      <c r="E39" s="106">
        <v>92</v>
      </c>
      <c r="F39" s="106">
        <v>86</v>
      </c>
      <c r="H39" s="108">
        <f t="shared" ref="H39:K42" si="7">C39*1.1</f>
        <v>88</v>
      </c>
      <c r="I39" s="108">
        <f t="shared" si="7"/>
        <v>93.500000000000014</v>
      </c>
      <c r="J39" s="106">
        <f t="shared" si="7"/>
        <v>101.2</v>
      </c>
      <c r="K39" s="108">
        <f t="shared" si="7"/>
        <v>94.600000000000009</v>
      </c>
      <c r="P39" s="138"/>
      <c r="Q39" s="143"/>
      <c r="R39" s="138"/>
      <c r="S39" s="138"/>
      <c r="T39" s="138"/>
      <c r="U39" s="138"/>
      <c r="V39" s="138"/>
    </row>
    <row r="40" spans="1:22">
      <c r="A40" s="106">
        <v>2</v>
      </c>
      <c r="B40" s="107" t="s">
        <v>176</v>
      </c>
      <c r="C40" s="106">
        <v>71</v>
      </c>
      <c r="D40" s="106">
        <v>80</v>
      </c>
      <c r="E40" s="106">
        <v>70</v>
      </c>
      <c r="F40" s="106">
        <v>70</v>
      </c>
      <c r="H40" s="108">
        <f t="shared" si="7"/>
        <v>78.100000000000009</v>
      </c>
      <c r="I40" s="108">
        <f t="shared" si="7"/>
        <v>88</v>
      </c>
      <c r="J40" s="106">
        <f t="shared" si="7"/>
        <v>77</v>
      </c>
      <c r="K40" s="108">
        <f t="shared" si="7"/>
        <v>77</v>
      </c>
      <c r="P40" s="138"/>
      <c r="Q40" s="138"/>
      <c r="R40" s="138"/>
      <c r="S40" s="138"/>
      <c r="T40" s="138"/>
      <c r="U40" s="138"/>
      <c r="V40" s="138"/>
    </row>
    <row r="41" spans="1:22">
      <c r="A41" s="106">
        <v>3</v>
      </c>
      <c r="B41" s="107" t="s">
        <v>171</v>
      </c>
      <c r="C41" s="106">
        <v>72</v>
      </c>
      <c r="D41" s="106">
        <v>87</v>
      </c>
      <c r="E41" s="106">
        <v>84</v>
      </c>
      <c r="F41" s="106">
        <v>86</v>
      </c>
      <c r="H41" s="108">
        <f t="shared" si="7"/>
        <v>79.2</v>
      </c>
      <c r="I41" s="108">
        <f t="shared" si="7"/>
        <v>95.7</v>
      </c>
      <c r="J41" s="106">
        <f t="shared" si="7"/>
        <v>92.4</v>
      </c>
      <c r="K41" s="108">
        <f t="shared" si="7"/>
        <v>94.600000000000009</v>
      </c>
      <c r="P41" s="138"/>
      <c r="Q41" s="138"/>
      <c r="R41" s="138"/>
      <c r="S41" s="138"/>
      <c r="T41" s="138"/>
      <c r="U41" s="138"/>
      <c r="V41" s="138"/>
    </row>
    <row r="42" spans="1:22">
      <c r="A42" s="106">
        <v>4</v>
      </c>
      <c r="B42" s="107" t="s">
        <v>170</v>
      </c>
      <c r="C42" s="106">
        <v>83</v>
      </c>
      <c r="D42" s="106">
        <v>87</v>
      </c>
      <c r="E42" s="106">
        <v>80</v>
      </c>
      <c r="F42" s="106">
        <v>74</v>
      </c>
      <c r="H42" s="108">
        <f t="shared" si="7"/>
        <v>91.300000000000011</v>
      </c>
      <c r="I42" s="108">
        <f t="shared" si="7"/>
        <v>95.7</v>
      </c>
      <c r="J42" s="106">
        <f t="shared" si="7"/>
        <v>88</v>
      </c>
      <c r="K42" s="108">
        <f t="shared" si="7"/>
        <v>81.400000000000006</v>
      </c>
      <c r="P42" s="138"/>
      <c r="Q42" s="138"/>
      <c r="R42" s="138"/>
      <c r="S42" s="138"/>
      <c r="T42" s="138"/>
      <c r="U42" s="138"/>
      <c r="V42" s="138"/>
    </row>
    <row r="43" spans="1:22">
      <c r="A43" s="113">
        <v>5</v>
      </c>
      <c r="B43" s="114" t="s">
        <v>195</v>
      </c>
      <c r="C43" s="113">
        <v>72</v>
      </c>
      <c r="D43" s="113">
        <v>69</v>
      </c>
      <c r="E43" s="113">
        <v>81</v>
      </c>
      <c r="F43" s="113">
        <v>77</v>
      </c>
      <c r="H43" s="144">
        <f>C43*1</f>
        <v>72</v>
      </c>
      <c r="I43" s="145">
        <f>D43*1</f>
        <v>69</v>
      </c>
      <c r="J43" s="146">
        <f>E43</f>
        <v>81</v>
      </c>
      <c r="K43" s="145">
        <f>F43*1</f>
        <v>77</v>
      </c>
      <c r="P43" s="138"/>
      <c r="Q43" s="138"/>
      <c r="R43" s="138"/>
      <c r="S43" s="138"/>
      <c r="T43" s="138"/>
      <c r="U43" s="138"/>
      <c r="V43" s="138"/>
    </row>
    <row r="44" spans="1:22">
      <c r="A44" s="113">
        <v>6</v>
      </c>
      <c r="B44" s="114" t="s">
        <v>160</v>
      </c>
      <c r="C44" s="113">
        <v>82</v>
      </c>
      <c r="D44" s="113">
        <v>85</v>
      </c>
      <c r="E44" s="113">
        <v>87</v>
      </c>
      <c r="F44" s="113">
        <v>84</v>
      </c>
      <c r="H44" s="115">
        <f>C44*1.15</f>
        <v>94.3</v>
      </c>
      <c r="I44" s="115">
        <f>D44*1.15</f>
        <v>97.749999999999986</v>
      </c>
      <c r="J44" s="112">
        <f>E44*1.15</f>
        <v>100.05</v>
      </c>
      <c r="K44" s="115">
        <f>F44*1.15</f>
        <v>96.6</v>
      </c>
      <c r="P44" s="138"/>
      <c r="Q44" s="138"/>
      <c r="R44" s="138"/>
      <c r="S44" s="138"/>
      <c r="T44" s="138"/>
      <c r="U44" s="138"/>
      <c r="V44" s="138"/>
    </row>
    <row r="45" spans="1:22">
      <c r="A45" s="106">
        <v>7</v>
      </c>
      <c r="B45" s="117" t="s">
        <v>173</v>
      </c>
      <c r="C45" s="106">
        <v>80</v>
      </c>
      <c r="D45" s="106">
        <v>87</v>
      </c>
      <c r="E45" s="106">
        <v>83</v>
      </c>
      <c r="F45" s="106">
        <v>78</v>
      </c>
      <c r="H45" s="108">
        <f t="shared" ref="H45:K46" si="8">C45*1.1</f>
        <v>88</v>
      </c>
      <c r="I45" s="108">
        <f t="shared" si="8"/>
        <v>95.7</v>
      </c>
      <c r="J45" s="106">
        <f t="shared" si="8"/>
        <v>91.300000000000011</v>
      </c>
      <c r="K45" s="108">
        <f t="shared" si="8"/>
        <v>85.800000000000011</v>
      </c>
      <c r="P45" s="138"/>
      <c r="Q45" s="138"/>
      <c r="R45" s="138"/>
      <c r="S45" s="138"/>
      <c r="T45" s="138"/>
      <c r="U45" s="138"/>
      <c r="V45" s="138"/>
    </row>
    <row r="46" spans="1:22">
      <c r="A46" s="106">
        <v>8</v>
      </c>
      <c r="B46" s="117" t="s">
        <v>155</v>
      </c>
      <c r="C46" s="106">
        <v>90</v>
      </c>
      <c r="D46" s="106">
        <v>91</v>
      </c>
      <c r="E46" s="106">
        <v>85</v>
      </c>
      <c r="F46" s="106">
        <v>92</v>
      </c>
      <c r="H46" s="108">
        <f t="shared" si="8"/>
        <v>99.000000000000014</v>
      </c>
      <c r="I46" s="108">
        <f t="shared" si="8"/>
        <v>100.10000000000001</v>
      </c>
      <c r="J46" s="106">
        <f t="shared" si="8"/>
        <v>93.500000000000014</v>
      </c>
      <c r="K46" s="108">
        <f t="shared" si="8"/>
        <v>101.2</v>
      </c>
      <c r="P46" s="138"/>
      <c r="Q46" s="138"/>
      <c r="R46" s="138"/>
      <c r="S46" s="138"/>
      <c r="T46" s="138"/>
      <c r="U46" s="138"/>
      <c r="V46" s="138"/>
    </row>
    <row r="47" spans="1:22">
      <c r="A47" s="106">
        <v>9</v>
      </c>
      <c r="B47" s="117" t="s">
        <v>164</v>
      </c>
      <c r="C47" s="106">
        <v>77</v>
      </c>
      <c r="D47" s="106">
        <v>80</v>
      </c>
      <c r="E47" s="106">
        <v>86</v>
      </c>
      <c r="F47" s="106">
        <v>70</v>
      </c>
      <c r="H47" s="115">
        <f>C47*1.15</f>
        <v>88.55</v>
      </c>
      <c r="I47" s="115">
        <f>D47*1.15</f>
        <v>92</v>
      </c>
      <c r="J47" s="112">
        <f>E47*1.15</f>
        <v>98.899999999999991</v>
      </c>
      <c r="K47" s="115">
        <f>F47*1.15</f>
        <v>80.5</v>
      </c>
      <c r="P47" s="138"/>
      <c r="Q47" s="138"/>
      <c r="R47" s="138"/>
      <c r="S47" s="138"/>
      <c r="T47" s="138"/>
      <c r="U47" s="138"/>
      <c r="V47" s="138"/>
    </row>
    <row r="48" spans="1:22" ht="36">
      <c r="A48" s="113">
        <v>10</v>
      </c>
      <c r="B48" s="118" t="s">
        <v>196</v>
      </c>
      <c r="C48" s="113">
        <v>74</v>
      </c>
      <c r="D48" s="113">
        <v>80</v>
      </c>
      <c r="E48" s="113">
        <v>80</v>
      </c>
      <c r="F48" s="113">
        <v>77</v>
      </c>
      <c r="H48" s="108">
        <f t="shared" ref="H48:K52" si="9">C48*1.1</f>
        <v>81.400000000000006</v>
      </c>
      <c r="I48" s="108">
        <f t="shared" si="9"/>
        <v>88</v>
      </c>
      <c r="J48" s="106">
        <f t="shared" si="9"/>
        <v>88</v>
      </c>
      <c r="K48" s="108">
        <f t="shared" si="9"/>
        <v>84.7</v>
      </c>
      <c r="P48" s="138"/>
      <c r="Q48" s="138"/>
      <c r="R48" s="138"/>
      <c r="S48" s="138"/>
      <c r="T48" s="138"/>
      <c r="U48" s="138"/>
      <c r="V48" s="138"/>
    </row>
    <row r="49" spans="1:22">
      <c r="A49" s="110">
        <v>11</v>
      </c>
      <c r="B49" s="120" t="s">
        <v>177</v>
      </c>
      <c r="C49" s="110">
        <v>73</v>
      </c>
      <c r="D49" s="110">
        <v>77</v>
      </c>
      <c r="E49" s="110">
        <v>77</v>
      </c>
      <c r="F49" s="110">
        <v>77</v>
      </c>
      <c r="H49" s="108">
        <f t="shared" si="9"/>
        <v>80.300000000000011</v>
      </c>
      <c r="I49" s="108">
        <f t="shared" si="9"/>
        <v>84.7</v>
      </c>
      <c r="J49" s="106">
        <f t="shared" si="9"/>
        <v>84.7</v>
      </c>
      <c r="K49" s="108">
        <f t="shared" si="9"/>
        <v>84.7</v>
      </c>
      <c r="P49" s="138"/>
      <c r="Q49" s="138"/>
      <c r="R49" s="143"/>
      <c r="S49" s="143"/>
      <c r="T49" s="138"/>
      <c r="U49" s="138"/>
      <c r="V49" s="143"/>
    </row>
    <row r="50" spans="1:22">
      <c r="A50" s="106">
        <v>12</v>
      </c>
      <c r="B50" s="117" t="s">
        <v>183</v>
      </c>
      <c r="C50" s="106">
        <v>85</v>
      </c>
      <c r="D50" s="106">
        <v>87</v>
      </c>
      <c r="E50" s="106">
        <v>94</v>
      </c>
      <c r="F50" s="106">
        <v>84</v>
      </c>
      <c r="H50" s="108">
        <f t="shared" si="9"/>
        <v>93.500000000000014</v>
      </c>
      <c r="I50" s="108">
        <f t="shared" si="9"/>
        <v>95.7</v>
      </c>
      <c r="J50" s="106">
        <f t="shared" si="9"/>
        <v>103.4</v>
      </c>
      <c r="K50" s="108">
        <f t="shared" si="9"/>
        <v>92.4</v>
      </c>
      <c r="P50" s="138"/>
      <c r="Q50" s="143"/>
      <c r="R50" s="143"/>
      <c r="S50" s="138"/>
      <c r="T50" s="138"/>
      <c r="U50" s="138"/>
      <c r="V50" s="138"/>
    </row>
    <row r="51" spans="1:22">
      <c r="A51" s="110">
        <v>13</v>
      </c>
      <c r="B51" s="120" t="s">
        <v>180</v>
      </c>
      <c r="C51" s="110">
        <v>75</v>
      </c>
      <c r="D51" s="110">
        <v>86</v>
      </c>
      <c r="E51" s="110">
        <v>82</v>
      </c>
      <c r="F51" s="110">
        <v>76</v>
      </c>
      <c r="H51" s="108">
        <f t="shared" si="9"/>
        <v>82.5</v>
      </c>
      <c r="I51" s="108">
        <f t="shared" si="9"/>
        <v>94.600000000000009</v>
      </c>
      <c r="J51" s="106">
        <f t="shared" si="9"/>
        <v>90.2</v>
      </c>
      <c r="K51" s="108">
        <f t="shared" si="9"/>
        <v>83.600000000000009</v>
      </c>
      <c r="P51" s="143"/>
      <c r="Q51" s="143"/>
      <c r="R51" s="143"/>
      <c r="S51" s="138"/>
      <c r="T51" s="138"/>
      <c r="U51" s="138"/>
      <c r="V51" s="138"/>
    </row>
    <row r="52" spans="1:22">
      <c r="A52" s="106">
        <v>14</v>
      </c>
      <c r="B52" s="117" t="s">
        <v>194</v>
      </c>
      <c r="C52" s="106">
        <v>66</v>
      </c>
      <c r="D52" s="106">
        <v>77</v>
      </c>
      <c r="E52" s="106">
        <v>76</v>
      </c>
      <c r="F52" s="106">
        <v>74</v>
      </c>
      <c r="H52" s="108">
        <f t="shared" si="9"/>
        <v>72.600000000000009</v>
      </c>
      <c r="I52" s="108">
        <f t="shared" si="9"/>
        <v>84.7</v>
      </c>
      <c r="J52" s="106">
        <f t="shared" si="9"/>
        <v>83.600000000000009</v>
      </c>
      <c r="K52" s="108">
        <f t="shared" si="9"/>
        <v>81.400000000000006</v>
      </c>
      <c r="P52" s="138"/>
      <c r="Q52" s="143"/>
      <c r="R52" s="143"/>
      <c r="S52" s="143"/>
      <c r="T52" s="138"/>
      <c r="U52" s="138"/>
      <c r="V52" s="138"/>
    </row>
    <row r="53" spans="1:22">
      <c r="A53" s="106">
        <v>15</v>
      </c>
      <c r="B53" s="117" t="s">
        <v>169</v>
      </c>
      <c r="C53" s="106">
        <v>74</v>
      </c>
      <c r="D53" s="106">
        <v>75</v>
      </c>
      <c r="E53" s="106">
        <v>80</v>
      </c>
      <c r="F53" s="106">
        <v>80</v>
      </c>
      <c r="H53" s="144">
        <f>C53*1</f>
        <v>74</v>
      </c>
      <c r="I53" s="144">
        <f>D53*1</f>
        <v>75</v>
      </c>
      <c r="J53" s="146">
        <f>E53</f>
        <v>80</v>
      </c>
      <c r="K53" s="144">
        <f>F53*1</f>
        <v>80</v>
      </c>
      <c r="P53" s="138"/>
      <c r="Q53" s="138"/>
      <c r="R53" s="143"/>
      <c r="S53" s="138"/>
      <c r="T53" s="138"/>
      <c r="U53" s="138"/>
      <c r="V53" s="143"/>
    </row>
    <row r="54" spans="1:22">
      <c r="A54" s="106">
        <v>16</v>
      </c>
      <c r="B54" s="117" t="s">
        <v>186</v>
      </c>
      <c r="C54" s="106">
        <v>62</v>
      </c>
      <c r="D54" s="106">
        <v>64</v>
      </c>
      <c r="E54" s="106">
        <v>86</v>
      </c>
      <c r="F54" s="106">
        <v>74</v>
      </c>
      <c r="H54" s="108">
        <f t="shared" ref="H54:K57" si="10">C54*1.1</f>
        <v>68.2</v>
      </c>
      <c r="I54" s="108">
        <f t="shared" si="10"/>
        <v>70.400000000000006</v>
      </c>
      <c r="J54" s="106">
        <f t="shared" si="10"/>
        <v>94.600000000000009</v>
      </c>
      <c r="K54" s="108">
        <f t="shared" si="10"/>
        <v>81.400000000000006</v>
      </c>
      <c r="P54" s="138"/>
      <c r="Q54" s="138"/>
      <c r="R54" s="138"/>
      <c r="S54" s="143"/>
      <c r="T54" s="138"/>
      <c r="U54" s="138"/>
      <c r="V54" s="143"/>
    </row>
    <row r="55" spans="1:22">
      <c r="A55" s="106">
        <v>17</v>
      </c>
      <c r="B55" s="117" t="s">
        <v>172</v>
      </c>
      <c r="C55" s="106">
        <v>72</v>
      </c>
      <c r="D55" s="106">
        <v>76</v>
      </c>
      <c r="E55" s="106">
        <v>72</v>
      </c>
      <c r="F55" s="106">
        <v>68</v>
      </c>
      <c r="H55" s="108">
        <f t="shared" si="10"/>
        <v>79.2</v>
      </c>
      <c r="I55" s="108">
        <f t="shared" si="10"/>
        <v>83.600000000000009</v>
      </c>
      <c r="J55" s="106">
        <f t="shared" si="10"/>
        <v>79.2</v>
      </c>
      <c r="K55" s="108">
        <f t="shared" si="10"/>
        <v>74.800000000000011</v>
      </c>
      <c r="P55" s="138"/>
      <c r="Q55" s="143"/>
      <c r="R55" s="138"/>
      <c r="S55" s="138"/>
      <c r="T55" s="138"/>
      <c r="U55" s="138"/>
      <c r="V55" s="143"/>
    </row>
    <row r="56" spans="1:22">
      <c r="A56" s="106">
        <v>18</v>
      </c>
      <c r="B56" s="117" t="s">
        <v>165</v>
      </c>
      <c r="C56" s="106">
        <v>80</v>
      </c>
      <c r="D56" s="106">
        <v>84</v>
      </c>
      <c r="E56" s="106">
        <v>81</v>
      </c>
      <c r="F56" s="106">
        <v>83</v>
      </c>
      <c r="H56" s="108">
        <f t="shared" si="10"/>
        <v>88</v>
      </c>
      <c r="I56" s="108">
        <f t="shared" si="10"/>
        <v>92.4</v>
      </c>
      <c r="J56" s="106">
        <f t="shared" si="10"/>
        <v>89.100000000000009</v>
      </c>
      <c r="K56" s="108">
        <f t="shared" si="10"/>
        <v>91.300000000000011</v>
      </c>
      <c r="P56" s="147"/>
      <c r="Q56" s="147"/>
      <c r="R56" s="147"/>
      <c r="S56" s="138"/>
      <c r="T56" s="138"/>
      <c r="U56" s="147"/>
      <c r="V56" s="147"/>
    </row>
    <row r="57" spans="1:22">
      <c r="A57" s="106">
        <v>19</v>
      </c>
      <c r="B57" s="117" t="s">
        <v>163</v>
      </c>
      <c r="C57" s="106">
        <v>87</v>
      </c>
      <c r="D57" s="106">
        <v>82</v>
      </c>
      <c r="E57" s="106">
        <v>89</v>
      </c>
      <c r="F57" s="106">
        <v>83</v>
      </c>
      <c r="H57" s="108">
        <f t="shared" si="10"/>
        <v>95.7</v>
      </c>
      <c r="I57" s="108">
        <f t="shared" si="10"/>
        <v>90.2</v>
      </c>
      <c r="J57" s="106">
        <f t="shared" si="10"/>
        <v>97.9</v>
      </c>
      <c r="K57" s="108">
        <f t="shared" si="10"/>
        <v>91.300000000000011</v>
      </c>
      <c r="P57" s="147"/>
      <c r="Q57" s="147"/>
      <c r="R57" s="147"/>
      <c r="S57" s="147"/>
      <c r="T57" s="147"/>
      <c r="U57" s="147"/>
      <c r="V57" s="147"/>
    </row>
    <row r="58" spans="1:22">
      <c r="A58" s="106">
        <v>20</v>
      </c>
      <c r="B58" s="107" t="s">
        <v>203</v>
      </c>
      <c r="C58" s="106">
        <v>67</v>
      </c>
      <c r="D58" s="106">
        <v>62</v>
      </c>
      <c r="E58" s="106">
        <v>80</v>
      </c>
      <c r="F58" s="106">
        <v>67</v>
      </c>
      <c r="H58" s="144">
        <f>C58*1</f>
        <v>67</v>
      </c>
      <c r="I58" s="144">
        <f>D58*1</f>
        <v>62</v>
      </c>
      <c r="J58" s="146">
        <f>E58</f>
        <v>80</v>
      </c>
      <c r="K58" s="144">
        <f>F58*1</f>
        <v>67</v>
      </c>
      <c r="P58" s="147"/>
      <c r="Q58" s="147"/>
      <c r="R58" s="147"/>
      <c r="S58" s="147"/>
      <c r="T58" s="147"/>
      <c r="U58" s="147"/>
      <c r="V58" s="147"/>
    </row>
    <row r="59" spans="1:22">
      <c r="A59" s="106">
        <v>21</v>
      </c>
      <c r="B59" s="117" t="s">
        <v>187</v>
      </c>
      <c r="C59" s="106">
        <v>75</v>
      </c>
      <c r="D59" s="106">
        <v>85</v>
      </c>
      <c r="E59" s="106">
        <v>85</v>
      </c>
      <c r="F59" s="106">
        <v>77</v>
      </c>
      <c r="H59" s="108">
        <f t="shared" ref="H59:K62" si="11">C59*1.1</f>
        <v>82.5</v>
      </c>
      <c r="I59" s="108">
        <f t="shared" si="11"/>
        <v>93.500000000000014</v>
      </c>
      <c r="J59" s="106">
        <f t="shared" si="11"/>
        <v>93.500000000000014</v>
      </c>
      <c r="K59" s="108">
        <f t="shared" si="11"/>
        <v>84.7</v>
      </c>
      <c r="P59" s="147"/>
      <c r="Q59" s="147"/>
      <c r="R59" s="147"/>
      <c r="S59" s="147"/>
      <c r="T59" s="147"/>
      <c r="U59" s="147"/>
      <c r="V59" s="147"/>
    </row>
    <row r="60" spans="1:22">
      <c r="A60" s="106">
        <v>22</v>
      </c>
      <c r="B60" s="117" t="s">
        <v>201</v>
      </c>
      <c r="C60" s="106">
        <v>63</v>
      </c>
      <c r="D60" s="106">
        <v>77</v>
      </c>
      <c r="E60" s="106">
        <v>64</v>
      </c>
      <c r="F60" s="106">
        <v>70</v>
      </c>
      <c r="H60" s="108">
        <f t="shared" si="11"/>
        <v>69.300000000000011</v>
      </c>
      <c r="I60" s="108">
        <f t="shared" si="11"/>
        <v>84.7</v>
      </c>
      <c r="J60" s="106">
        <f t="shared" si="11"/>
        <v>70.400000000000006</v>
      </c>
      <c r="K60" s="108">
        <f t="shared" si="11"/>
        <v>77</v>
      </c>
      <c r="P60" s="147"/>
      <c r="Q60" s="147"/>
      <c r="R60" s="147"/>
      <c r="S60" s="147"/>
      <c r="T60" s="147"/>
      <c r="U60" s="147"/>
      <c r="V60" s="147"/>
    </row>
    <row r="61" spans="1:22">
      <c r="A61" s="106">
        <v>23</v>
      </c>
      <c r="B61" s="117" t="s">
        <v>204</v>
      </c>
      <c r="C61" s="106">
        <v>64</v>
      </c>
      <c r="D61" s="106">
        <v>67</v>
      </c>
      <c r="E61" s="110">
        <v>60</v>
      </c>
      <c r="F61" s="106">
        <v>65</v>
      </c>
      <c r="H61" s="108">
        <f t="shared" si="11"/>
        <v>70.400000000000006</v>
      </c>
      <c r="I61" s="108">
        <f t="shared" si="11"/>
        <v>73.7</v>
      </c>
      <c r="J61" s="106">
        <f t="shared" si="11"/>
        <v>66</v>
      </c>
      <c r="K61" s="108">
        <f t="shared" si="11"/>
        <v>71.5</v>
      </c>
      <c r="P61" s="147"/>
      <c r="Q61" s="147"/>
      <c r="R61" s="147"/>
      <c r="S61" s="147"/>
      <c r="T61" s="147"/>
      <c r="U61" s="147"/>
      <c r="V61" s="147"/>
    </row>
    <row r="62" spans="1:22">
      <c r="A62" s="106">
        <v>24</v>
      </c>
      <c r="B62" s="117" t="s">
        <v>202</v>
      </c>
      <c r="C62" s="110">
        <v>55</v>
      </c>
      <c r="D62" s="106">
        <v>63</v>
      </c>
      <c r="E62" s="106">
        <v>61</v>
      </c>
      <c r="F62" s="106">
        <v>60</v>
      </c>
      <c r="H62" s="108">
        <f t="shared" si="11"/>
        <v>60.500000000000007</v>
      </c>
      <c r="I62" s="108">
        <f t="shared" si="11"/>
        <v>69.300000000000011</v>
      </c>
      <c r="J62" s="106">
        <f t="shared" si="11"/>
        <v>67.100000000000009</v>
      </c>
      <c r="K62" s="108">
        <f t="shared" si="11"/>
        <v>66</v>
      </c>
      <c r="P62" s="147"/>
      <c r="Q62" s="147"/>
      <c r="R62" s="147"/>
      <c r="S62" s="147"/>
      <c r="T62" s="147"/>
      <c r="U62" s="147"/>
      <c r="V62" s="147"/>
    </row>
    <row r="63" spans="1:22" ht="24">
      <c r="A63" s="113">
        <v>25</v>
      </c>
      <c r="B63" s="128" t="s">
        <v>197</v>
      </c>
      <c r="C63" s="113">
        <v>73</v>
      </c>
      <c r="D63" s="113">
        <v>72</v>
      </c>
      <c r="E63" s="113">
        <v>76</v>
      </c>
      <c r="F63" s="113">
        <v>76</v>
      </c>
      <c r="H63" s="144">
        <f>C63*1</f>
        <v>73</v>
      </c>
      <c r="I63" s="144">
        <f>D63*1</f>
        <v>72</v>
      </c>
      <c r="J63" s="146">
        <f>E63</f>
        <v>76</v>
      </c>
      <c r="K63" s="144">
        <f>F63*1</f>
        <v>76</v>
      </c>
      <c r="P63" s="147"/>
      <c r="Q63" s="147"/>
      <c r="R63" s="147"/>
      <c r="S63" s="147"/>
      <c r="T63" s="147"/>
      <c r="U63" s="147"/>
      <c r="V63" s="147"/>
    </row>
    <row r="64" spans="1:22">
      <c r="A64" s="106">
        <v>26</v>
      </c>
      <c r="B64" s="107" t="s">
        <v>200</v>
      </c>
      <c r="C64" s="106">
        <v>94</v>
      </c>
      <c r="D64" s="106">
        <v>91</v>
      </c>
      <c r="E64" s="110">
        <v>96</v>
      </c>
      <c r="F64" s="106">
        <v>89</v>
      </c>
      <c r="H64" s="108">
        <f>C64*1.1</f>
        <v>103.4</v>
      </c>
      <c r="I64" s="108">
        <f>D64*1.1</f>
        <v>100.10000000000001</v>
      </c>
      <c r="J64" s="106">
        <f>E64*1.1</f>
        <v>105.60000000000001</v>
      </c>
      <c r="K64" s="108">
        <f>F64*1.1</f>
        <v>97.9</v>
      </c>
      <c r="P64" s="147"/>
      <c r="Q64" s="147"/>
      <c r="R64" s="147"/>
      <c r="S64" s="147"/>
      <c r="T64" s="147"/>
      <c r="U64" s="147"/>
      <c r="V64" s="147"/>
    </row>
    <row r="66" spans="8:9">
      <c r="H66" s="148"/>
      <c r="I66" s="149" t="s">
        <v>211</v>
      </c>
    </row>
    <row r="67" spans="8:9">
      <c r="H67" s="150"/>
      <c r="I67" s="149" t="s">
        <v>210</v>
      </c>
    </row>
  </sheetData>
  <mergeCells count="16">
    <mergeCell ref="A1:A3"/>
    <mergeCell ref="A36:A38"/>
    <mergeCell ref="B36:B38"/>
    <mergeCell ref="H36:K37"/>
    <mergeCell ref="B1:B3"/>
    <mergeCell ref="E2:E3"/>
    <mergeCell ref="G2:G3"/>
    <mergeCell ref="H1:O1"/>
    <mergeCell ref="AW1:BE1"/>
    <mergeCell ref="D2:D3"/>
    <mergeCell ref="C1:C3"/>
    <mergeCell ref="F2:F3"/>
    <mergeCell ref="D1:G1"/>
    <mergeCell ref="AK1:AV1"/>
    <mergeCell ref="P1:Y1"/>
    <mergeCell ref="Z1:AJ1"/>
  </mergeCells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28"/>
  <sheetViews>
    <sheetView workbookViewId="0">
      <selection activeCell="H19" sqref="H19"/>
    </sheetView>
  </sheetViews>
  <sheetFormatPr defaultColWidth="9" defaultRowHeight="14.4"/>
  <cols>
    <col min="1" max="1" width="15.44140625" style="151" customWidth="1"/>
    <col min="2" max="2" width="14.6640625" style="151" customWidth="1"/>
    <col min="3" max="3" width="12.77734375" style="152" customWidth="1"/>
    <col min="4" max="4" width="9.6640625" style="103" customWidth="1"/>
    <col min="5" max="5" width="7.5546875" style="103" bestFit="1" customWidth="1"/>
    <col min="6" max="6" width="10.5546875" style="103" bestFit="1" customWidth="1"/>
    <col min="7" max="7" width="9.5546875" style="103" bestFit="1" customWidth="1"/>
    <col min="8" max="8" width="13.88671875" style="103" bestFit="1" customWidth="1"/>
    <col min="9" max="256" width="9" style="103" customWidth="1"/>
  </cols>
  <sheetData>
    <row r="1" spans="1:8">
      <c r="A1" s="220" t="s">
        <v>2</v>
      </c>
      <c r="B1" s="221" t="s">
        <v>1</v>
      </c>
      <c r="C1" s="222" t="s">
        <v>127</v>
      </c>
      <c r="D1" s="222" t="s">
        <v>128</v>
      </c>
      <c r="E1" s="222" t="s">
        <v>285</v>
      </c>
      <c r="F1" s="222" t="s">
        <v>129</v>
      </c>
      <c r="G1" s="174"/>
      <c r="H1" s="174"/>
    </row>
    <row r="2" spans="1:8">
      <c r="A2" s="220"/>
      <c r="B2" s="221"/>
      <c r="C2" s="222"/>
      <c r="D2" s="222"/>
      <c r="E2" s="222"/>
      <c r="F2" s="222"/>
      <c r="G2" s="174"/>
      <c r="H2" s="174"/>
    </row>
    <row r="3" spans="1:8">
      <c r="A3" s="223">
        <v>2016010629</v>
      </c>
      <c r="B3" s="223" t="s">
        <v>168</v>
      </c>
      <c r="C3" s="224">
        <v>90.584688187719905</v>
      </c>
      <c r="D3" s="198">
        <v>87.145866045066001</v>
      </c>
      <c r="E3" s="225">
        <v>84.021248999276594</v>
      </c>
      <c r="F3" s="224">
        <f>SUM(C3:E3)</f>
        <v>261.75180323206246</v>
      </c>
    </row>
    <row r="4" spans="1:8">
      <c r="A4" s="223">
        <v>2016010630</v>
      </c>
      <c r="B4" s="223" t="s">
        <v>176</v>
      </c>
      <c r="C4" s="224">
        <v>89.675031422043304</v>
      </c>
      <c r="D4" s="198">
        <v>84.027765034965</v>
      </c>
      <c r="E4" s="225">
        <v>86.49036498673739</v>
      </c>
      <c r="F4" s="224">
        <f t="shared" ref="F4:F28" si="0">SUM(C4:E4)</f>
        <v>260.19316144374568</v>
      </c>
    </row>
    <row r="5" spans="1:8">
      <c r="A5" s="223">
        <v>2016010631</v>
      </c>
      <c r="B5" s="223" t="s">
        <v>171</v>
      </c>
      <c r="C5" s="224">
        <v>86.896462665167604</v>
      </c>
      <c r="D5" s="198">
        <v>86.9341246309246</v>
      </c>
      <c r="E5" s="225">
        <v>90.679909814323608</v>
      </c>
      <c r="F5" s="224">
        <f t="shared" si="0"/>
        <v>264.51049711041583</v>
      </c>
    </row>
    <row r="6" spans="1:8">
      <c r="A6" s="223">
        <v>2016010632</v>
      </c>
      <c r="B6" s="223" t="s">
        <v>170</v>
      </c>
      <c r="C6" s="224">
        <v>88.307196438545006</v>
      </c>
      <c r="D6" s="198">
        <v>87.835809479409505</v>
      </c>
      <c r="E6" s="225">
        <v>86.082830190499166</v>
      </c>
      <c r="F6" s="224">
        <f t="shared" si="0"/>
        <v>262.22583610845368</v>
      </c>
    </row>
    <row r="7" spans="1:8">
      <c r="A7" s="223">
        <v>2016010634</v>
      </c>
      <c r="B7" s="223" t="s">
        <v>195</v>
      </c>
      <c r="C7" s="224">
        <v>78.099501169017998</v>
      </c>
      <c r="D7" s="198">
        <v>82.052271618037096</v>
      </c>
      <c r="E7" s="225">
        <v>75.699192572944298</v>
      </c>
      <c r="F7" s="224">
        <f t="shared" si="0"/>
        <v>235.85096535999941</v>
      </c>
    </row>
    <row r="8" spans="1:8">
      <c r="A8" s="223">
        <v>2016010635</v>
      </c>
      <c r="B8" s="223" t="s">
        <v>160</v>
      </c>
      <c r="C8" s="224">
        <v>92.380096326200601</v>
      </c>
      <c r="D8" s="198">
        <v>91.526358974358999</v>
      </c>
      <c r="E8" s="225">
        <v>90.097546595932812</v>
      </c>
      <c r="F8" s="224">
        <f t="shared" si="0"/>
        <v>274.00400189649241</v>
      </c>
    </row>
    <row r="9" spans="1:8">
      <c r="A9" s="223">
        <v>2016010636</v>
      </c>
      <c r="B9" s="223" t="s">
        <v>173</v>
      </c>
      <c r="C9" s="224">
        <v>86.056133732274304</v>
      </c>
      <c r="D9" s="198">
        <v>90.793201079622094</v>
      </c>
      <c r="E9" s="225">
        <v>87.105690483535639</v>
      </c>
      <c r="F9" s="224">
        <f t="shared" si="0"/>
        <v>263.95502529543205</v>
      </c>
    </row>
    <row r="10" spans="1:8">
      <c r="A10" s="223">
        <v>2016010637</v>
      </c>
      <c r="B10" s="223" t="s">
        <v>155</v>
      </c>
      <c r="C10" s="224">
        <v>91.010120530954197</v>
      </c>
      <c r="D10" s="198">
        <v>91.471785236985198</v>
      </c>
      <c r="E10" s="225">
        <v>93.664116710875334</v>
      </c>
      <c r="F10" s="224">
        <f t="shared" si="0"/>
        <v>276.14602247881476</v>
      </c>
    </row>
    <row r="11" spans="1:8">
      <c r="A11" s="223">
        <v>2016010638</v>
      </c>
      <c r="B11" s="223" t="s">
        <v>164</v>
      </c>
      <c r="C11" s="224">
        <v>88.562208539755105</v>
      </c>
      <c r="D11" s="198">
        <v>90.049995337995298</v>
      </c>
      <c r="E11" s="225">
        <v>92.548557029144391</v>
      </c>
      <c r="F11" s="224">
        <f t="shared" si="0"/>
        <v>271.16076090689478</v>
      </c>
    </row>
    <row r="12" spans="1:8" ht="28.8">
      <c r="A12" s="223">
        <v>2016010639</v>
      </c>
      <c r="B12" s="223" t="s">
        <v>196</v>
      </c>
      <c r="C12" s="224">
        <v>80.991099628864006</v>
      </c>
      <c r="D12" s="198">
        <v>80.932411499611504</v>
      </c>
      <c r="E12" s="225">
        <v>82.099137400530523</v>
      </c>
      <c r="F12" s="224">
        <f t="shared" si="0"/>
        <v>244.02264852900606</v>
      </c>
    </row>
    <row r="13" spans="1:8">
      <c r="A13" s="223">
        <v>2016010640</v>
      </c>
      <c r="B13" s="223" t="s">
        <v>177</v>
      </c>
      <c r="C13" s="224">
        <v>86.456459364837599</v>
      </c>
      <c r="D13" s="198">
        <v>85.363736752136802</v>
      </c>
      <c r="E13" s="225">
        <v>90.598958090185675</v>
      </c>
      <c r="F13" s="224">
        <f t="shared" si="0"/>
        <v>262.41915420716009</v>
      </c>
    </row>
    <row r="14" spans="1:8">
      <c r="A14" s="223">
        <v>2016010641</v>
      </c>
      <c r="B14" s="223" t="s">
        <v>183</v>
      </c>
      <c r="C14" s="224">
        <v>86.579973116212699</v>
      </c>
      <c r="D14" s="198">
        <v>86.120920590520598</v>
      </c>
      <c r="E14" s="225">
        <v>85.002878001197914</v>
      </c>
      <c r="F14" s="224">
        <f t="shared" si="0"/>
        <v>257.7037717079312</v>
      </c>
    </row>
    <row r="15" spans="1:8">
      <c r="A15" s="223">
        <v>2016010642</v>
      </c>
      <c r="B15" s="223" t="s">
        <v>180</v>
      </c>
      <c r="C15" s="224">
        <v>85.3656254814492</v>
      </c>
      <c r="D15" s="198">
        <v>85.839001398601397</v>
      </c>
      <c r="E15" s="225">
        <v>89.190139164764673</v>
      </c>
      <c r="F15" s="224">
        <f t="shared" si="0"/>
        <v>260.39476604481524</v>
      </c>
    </row>
    <row r="16" spans="1:8">
      <c r="A16" s="223">
        <v>2016010643</v>
      </c>
      <c r="B16" s="223" t="s">
        <v>194</v>
      </c>
      <c r="C16" s="224">
        <v>79.290123831284205</v>
      </c>
      <c r="D16" s="198">
        <v>81.507598613998596</v>
      </c>
      <c r="E16" s="225">
        <v>83.783468435013262</v>
      </c>
      <c r="F16" s="224">
        <f t="shared" si="0"/>
        <v>244.58119088029605</v>
      </c>
    </row>
    <row r="17" spans="1:6">
      <c r="A17" s="223">
        <v>2016010644</v>
      </c>
      <c r="B17" s="223" t="s">
        <v>169</v>
      </c>
      <c r="C17" s="224">
        <v>86.886518770778196</v>
      </c>
      <c r="D17" s="198">
        <v>86.571857964258001</v>
      </c>
      <c r="E17" s="225">
        <v>84.536654269123247</v>
      </c>
      <c r="F17" s="224">
        <f t="shared" si="0"/>
        <v>257.99503100415944</v>
      </c>
    </row>
    <row r="18" spans="1:6">
      <c r="A18" s="223">
        <v>2016010645</v>
      </c>
      <c r="B18" s="223" t="s">
        <v>186</v>
      </c>
      <c r="C18" s="224">
        <v>79.510419760877198</v>
      </c>
      <c r="D18" s="198">
        <v>83.458371095571096</v>
      </c>
      <c r="E18" s="225">
        <v>82.303120263644402</v>
      </c>
      <c r="F18" s="224">
        <f t="shared" si="0"/>
        <v>245.27191112009268</v>
      </c>
    </row>
    <row r="19" spans="1:6">
      <c r="A19" s="223">
        <v>2016010646</v>
      </c>
      <c r="B19" s="223" t="s">
        <v>172</v>
      </c>
      <c r="C19" s="224">
        <v>88.003132632164295</v>
      </c>
      <c r="D19" s="198">
        <v>85.198552913752906</v>
      </c>
      <c r="E19" s="225">
        <v>85.204075331564965</v>
      </c>
      <c r="F19" s="224">
        <f t="shared" si="0"/>
        <v>258.40576087748218</v>
      </c>
    </row>
    <row r="20" spans="1:6">
      <c r="A20" s="223">
        <v>2016010647</v>
      </c>
      <c r="B20" s="223" t="s">
        <v>165</v>
      </c>
      <c r="C20" s="224">
        <v>88.101473666267694</v>
      </c>
      <c r="D20" s="198">
        <v>85.5605529137529</v>
      </c>
      <c r="E20" s="225">
        <v>87.656930503978785</v>
      </c>
      <c r="F20" s="224">
        <f t="shared" si="0"/>
        <v>261.31895708399941</v>
      </c>
    </row>
    <row r="21" spans="1:6">
      <c r="A21" s="223">
        <v>2016010648</v>
      </c>
      <c r="B21" s="223" t="s">
        <v>163</v>
      </c>
      <c r="C21" s="224">
        <v>89.376534172318301</v>
      </c>
      <c r="D21" s="198">
        <v>90.027344832944806</v>
      </c>
      <c r="E21" s="225">
        <v>93.455523313956775</v>
      </c>
      <c r="F21" s="224">
        <f t="shared" si="0"/>
        <v>272.85940231921984</v>
      </c>
    </row>
    <row r="22" spans="1:6">
      <c r="A22" s="223">
        <v>2016010649</v>
      </c>
      <c r="B22" s="223" t="s">
        <v>203</v>
      </c>
      <c r="C22" s="224">
        <v>75.032630981999304</v>
      </c>
      <c r="D22" s="198">
        <v>76.036672487872494</v>
      </c>
      <c r="E22" s="225">
        <v>72.692887344913146</v>
      </c>
      <c r="F22" s="224">
        <f t="shared" si="0"/>
        <v>223.76219081478493</v>
      </c>
    </row>
    <row r="23" spans="1:6">
      <c r="A23" s="223">
        <v>2016010651</v>
      </c>
      <c r="B23" s="223" t="s">
        <v>187</v>
      </c>
      <c r="C23" s="224">
        <v>83.490169485849705</v>
      </c>
      <c r="D23" s="198">
        <v>80.426683361083406</v>
      </c>
      <c r="E23" s="225">
        <v>77.176325331564982</v>
      </c>
      <c r="F23" s="224">
        <f t="shared" si="0"/>
        <v>241.09317817849811</v>
      </c>
    </row>
    <row r="24" spans="1:6">
      <c r="A24" s="223">
        <v>2016010653</v>
      </c>
      <c r="B24" s="223" t="s">
        <v>201</v>
      </c>
      <c r="C24" s="224">
        <v>79.269292148115895</v>
      </c>
      <c r="D24" s="198">
        <v>74.287062004662005</v>
      </c>
      <c r="E24" s="225">
        <v>72.677719776009425</v>
      </c>
      <c r="F24" s="224">
        <f t="shared" si="0"/>
        <v>226.23407392878732</v>
      </c>
    </row>
    <row r="25" spans="1:6">
      <c r="A25" s="223">
        <v>2016010655</v>
      </c>
      <c r="B25" s="223" t="s">
        <v>204</v>
      </c>
      <c r="C25" s="224">
        <v>75.786296548555995</v>
      </c>
      <c r="D25" s="198">
        <v>78.391091441891405</v>
      </c>
      <c r="E25" s="225">
        <v>69.725491841491845</v>
      </c>
      <c r="F25" s="224">
        <f t="shared" si="0"/>
        <v>223.90287983193926</v>
      </c>
    </row>
    <row r="26" spans="1:6">
      <c r="A26" s="223">
        <v>2016010656</v>
      </c>
      <c r="B26" s="223" t="s">
        <v>202</v>
      </c>
      <c r="C26" s="224">
        <v>77.969315250426106</v>
      </c>
      <c r="D26" s="198">
        <v>74.223708469308505</v>
      </c>
      <c r="E26" s="225">
        <v>76.837403231251514</v>
      </c>
      <c r="F26" s="224">
        <f t="shared" si="0"/>
        <v>229.03042695098611</v>
      </c>
    </row>
    <row r="27" spans="1:6" ht="28.8">
      <c r="A27" s="223">
        <v>2016010657</v>
      </c>
      <c r="B27" s="223" t="s">
        <v>197</v>
      </c>
      <c r="C27" s="224">
        <v>81.028087527653895</v>
      </c>
      <c r="D27" s="198">
        <v>83.068876146076093</v>
      </c>
      <c r="E27" s="225">
        <v>81.370570629370633</v>
      </c>
      <c r="F27" s="224">
        <f t="shared" si="0"/>
        <v>245.46753430310062</v>
      </c>
    </row>
    <row r="28" spans="1:6">
      <c r="A28" s="223">
        <v>2016010658</v>
      </c>
      <c r="B28" s="223" t="s">
        <v>200</v>
      </c>
      <c r="C28" s="224">
        <v>78.577493468247894</v>
      </c>
      <c r="D28" s="198">
        <v>74.252504428904402</v>
      </c>
      <c r="E28" s="225">
        <v>74.043358090185677</v>
      </c>
      <c r="F28" s="224">
        <f t="shared" si="0"/>
        <v>226.87335598733796</v>
      </c>
    </row>
  </sheetData>
  <mergeCells count="8">
    <mergeCell ref="E1:E2"/>
    <mergeCell ref="F1:F2"/>
    <mergeCell ref="G1:G2"/>
    <mergeCell ref="H1:H2"/>
    <mergeCell ref="A1:A2"/>
    <mergeCell ref="B1:B2"/>
    <mergeCell ref="C1:C2"/>
    <mergeCell ref="D1:D2"/>
  </mergeCells>
  <phoneticPr fontId="2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C30"/>
  <sheetViews>
    <sheetView topLeftCell="BB1" zoomScale="85" workbookViewId="0">
      <selection activeCell="BQ34" sqref="BQ34"/>
    </sheetView>
  </sheetViews>
  <sheetFormatPr defaultColWidth="9" defaultRowHeight="14.4"/>
  <cols>
    <col min="1" max="1" width="9" style="103" customWidth="1"/>
    <col min="2" max="2" width="12.33203125" style="103" customWidth="1"/>
    <col min="3" max="3" width="14.109375" style="103" customWidth="1"/>
    <col min="4" max="4" width="9.33203125" style="103" customWidth="1"/>
    <col min="5" max="5" width="15.44140625" style="103" customWidth="1"/>
    <col min="6" max="6" width="9.88671875" style="103" customWidth="1"/>
    <col min="7" max="7" width="15.109375" style="103" customWidth="1"/>
    <col min="8" max="8" width="13.109375" style="103" customWidth="1"/>
    <col min="9" max="9" width="16.21875" style="103" customWidth="1"/>
    <col min="10" max="10" width="17.6640625" style="103" customWidth="1"/>
    <col min="11" max="11" width="12.44140625" style="103" customWidth="1"/>
    <col min="12" max="12" width="13.33203125" style="103" customWidth="1"/>
    <col min="13" max="13" width="12.44140625" style="103" customWidth="1"/>
    <col min="14" max="14" width="16" style="103" customWidth="1"/>
    <col min="15" max="15" width="20.109375" style="103" customWidth="1"/>
    <col min="16" max="16" width="18.88671875" style="103" customWidth="1"/>
    <col min="17" max="17" width="14.109375" style="103" customWidth="1"/>
    <col min="18" max="18" width="16.109375" style="103" customWidth="1"/>
    <col min="19" max="19" width="15.44140625" style="103" customWidth="1"/>
    <col min="20" max="20" width="11.77734375" style="103" customWidth="1"/>
    <col min="21" max="21" width="13" style="103" customWidth="1"/>
    <col min="22" max="22" width="12.21875" style="103" customWidth="1"/>
    <col min="23" max="23" width="9.44140625" style="103" customWidth="1"/>
    <col min="24" max="24" width="12" style="103" customWidth="1"/>
    <col min="25" max="25" width="11.88671875" style="103" customWidth="1"/>
    <col min="26" max="26" width="9.109375" style="103" customWidth="1"/>
    <col min="27" max="27" width="17.88671875" style="103" customWidth="1"/>
    <col min="28" max="28" width="10.88671875" style="103" customWidth="1"/>
    <col min="29" max="29" width="8.88671875" style="103" customWidth="1"/>
    <col min="30" max="30" width="6.33203125" style="103" customWidth="1"/>
    <col min="31" max="31" width="8.33203125" style="103" customWidth="1"/>
    <col min="32" max="32" width="5.109375" style="103" customWidth="1"/>
    <col min="33" max="33" width="12.6640625" style="103" customWidth="1"/>
    <col min="34" max="34" width="14.33203125" style="103" customWidth="1"/>
    <col min="35" max="35" width="13.6640625" style="103" customWidth="1"/>
    <col min="36" max="36" width="10.77734375" style="103" customWidth="1"/>
    <col min="37" max="37" width="12.77734375" style="103" customWidth="1"/>
    <col min="38" max="38" width="14.109375" style="103" customWidth="1"/>
    <col min="39" max="39" width="17.77734375" style="103" customWidth="1"/>
    <col min="40" max="40" width="11" style="103" customWidth="1"/>
    <col min="41" max="41" width="12.21875" style="103" customWidth="1"/>
    <col min="42" max="42" width="12.88671875" style="103" customWidth="1"/>
    <col min="43" max="43" width="11.77734375" style="103" customWidth="1"/>
    <col min="44" max="44" width="7.77734375" style="103" customWidth="1"/>
    <col min="45" max="45" width="7.21875" style="103" customWidth="1"/>
    <col min="46" max="46" width="14.109375" style="103" customWidth="1"/>
    <col min="47" max="47" width="9" style="103" customWidth="1"/>
    <col min="48" max="48" width="10.44140625" style="103" customWidth="1"/>
    <col min="49" max="49" width="11" style="103" customWidth="1"/>
    <col min="50" max="50" width="10.44140625" style="103" customWidth="1"/>
    <col min="51" max="51" width="15.88671875" style="103" customWidth="1"/>
    <col min="52" max="52" width="14" style="103" customWidth="1"/>
    <col min="53" max="53" width="20.109375" style="103" customWidth="1"/>
    <col min="54" max="54" width="18.77734375" style="103" customWidth="1"/>
    <col min="55" max="59" width="10.88671875" style="103" customWidth="1"/>
    <col min="60" max="60" width="13.33203125" style="103" bestFit="1" customWidth="1"/>
    <col min="61" max="61" width="17.33203125" style="103" customWidth="1"/>
    <col min="62" max="64" width="9" style="103" customWidth="1"/>
    <col min="65" max="65" width="11" style="103" bestFit="1" customWidth="1"/>
    <col min="66" max="68" width="9" style="103" customWidth="1"/>
    <col min="69" max="69" width="15.6640625" style="103" bestFit="1" customWidth="1"/>
    <col min="70" max="263" width="9" style="103" customWidth="1"/>
  </cols>
  <sheetData>
    <row r="1" spans="1:69">
      <c r="A1" s="166" t="s">
        <v>0</v>
      </c>
      <c r="B1" s="166" t="s">
        <v>1</v>
      </c>
      <c r="C1" s="166" t="s">
        <v>2</v>
      </c>
      <c r="D1" s="166" t="s">
        <v>4</v>
      </c>
      <c r="E1" s="166"/>
      <c r="F1" s="166"/>
      <c r="G1" s="166"/>
      <c r="H1" s="166"/>
      <c r="I1" s="166"/>
      <c r="J1" s="166"/>
      <c r="K1" s="166"/>
      <c r="L1" s="166"/>
      <c r="M1" s="166" t="s">
        <v>5</v>
      </c>
      <c r="N1" s="166"/>
      <c r="O1" s="166"/>
      <c r="P1" s="166"/>
      <c r="Q1" s="166"/>
      <c r="R1" s="166"/>
      <c r="S1" s="166"/>
      <c r="T1" s="166"/>
      <c r="U1" s="166"/>
      <c r="V1" s="166"/>
      <c r="W1" s="166" t="s">
        <v>6</v>
      </c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1" t="s">
        <v>7</v>
      </c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3"/>
      <c r="AT1" s="161" t="s">
        <v>8</v>
      </c>
      <c r="AU1" s="162"/>
      <c r="AV1" s="162"/>
      <c r="AW1" s="162"/>
      <c r="AX1" s="162"/>
      <c r="AY1" s="162"/>
      <c r="AZ1" s="162"/>
      <c r="BA1" s="162"/>
      <c r="BB1" s="20"/>
      <c r="BC1" s="20"/>
      <c r="BD1" s="20"/>
      <c r="BE1" s="20"/>
      <c r="BF1" s="20"/>
      <c r="BG1" s="20"/>
      <c r="BH1" s="149"/>
      <c r="BI1" s="149"/>
      <c r="BJ1" s="149"/>
      <c r="BK1" s="149"/>
      <c r="BL1" s="153"/>
      <c r="BM1" s="149"/>
      <c r="BN1" s="149"/>
      <c r="BO1" s="149"/>
      <c r="BP1" s="149"/>
      <c r="BQ1" s="211" t="s">
        <v>291</v>
      </c>
    </row>
    <row r="2" spans="1:69">
      <c r="A2" s="166"/>
      <c r="B2" s="166"/>
      <c r="C2" s="166"/>
      <c r="D2" s="106" t="s">
        <v>13</v>
      </c>
      <c r="E2" s="106" t="s">
        <v>14</v>
      </c>
      <c r="F2" s="106" t="s">
        <v>15</v>
      </c>
      <c r="G2" s="106" t="s">
        <v>16</v>
      </c>
      <c r="H2" s="106" t="s">
        <v>17</v>
      </c>
      <c r="I2" s="106" t="s">
        <v>18</v>
      </c>
      <c r="J2" s="106" t="s">
        <v>19</v>
      </c>
      <c r="K2" s="106" t="s">
        <v>20</v>
      </c>
      <c r="L2" s="106" t="s">
        <v>21</v>
      </c>
      <c r="M2" s="106" t="s">
        <v>22</v>
      </c>
      <c r="N2" s="106" t="s">
        <v>23</v>
      </c>
      <c r="O2" s="106" t="s">
        <v>24</v>
      </c>
      <c r="P2" s="106" t="s">
        <v>25</v>
      </c>
      <c r="Q2" s="106" t="s">
        <v>26</v>
      </c>
      <c r="R2" s="106" t="s">
        <v>27</v>
      </c>
      <c r="S2" s="106" t="s">
        <v>28</v>
      </c>
      <c r="T2" s="106" t="s">
        <v>29</v>
      </c>
      <c r="U2" s="106" t="s">
        <v>30</v>
      </c>
      <c r="V2" s="106" t="s">
        <v>31</v>
      </c>
      <c r="W2" s="106" t="s">
        <v>32</v>
      </c>
      <c r="X2" s="106" t="s">
        <v>33</v>
      </c>
      <c r="Y2" s="106" t="s">
        <v>34</v>
      </c>
      <c r="Z2" s="106" t="s">
        <v>35</v>
      </c>
      <c r="AA2" s="106" t="s">
        <v>36</v>
      </c>
      <c r="AB2" s="106" t="s">
        <v>37</v>
      </c>
      <c r="AC2" s="106" t="s">
        <v>38</v>
      </c>
      <c r="AD2" s="106" t="s">
        <v>39</v>
      </c>
      <c r="AE2" s="106" t="s">
        <v>40</v>
      </c>
      <c r="AF2" s="106" t="s">
        <v>41</v>
      </c>
      <c r="AG2" s="106" t="s">
        <v>42</v>
      </c>
      <c r="AH2" s="106" t="s">
        <v>43</v>
      </c>
      <c r="AI2" s="106" t="s">
        <v>44</v>
      </c>
      <c r="AJ2" s="106" t="s">
        <v>45</v>
      </c>
      <c r="AK2" s="106" t="s">
        <v>46</v>
      </c>
      <c r="AL2" s="106" t="s">
        <v>47</v>
      </c>
      <c r="AM2" s="106" t="s">
        <v>48</v>
      </c>
      <c r="AN2" s="106" t="s">
        <v>49</v>
      </c>
      <c r="AO2" s="106" t="s">
        <v>50</v>
      </c>
      <c r="AP2" s="106" t="s">
        <v>51</v>
      </c>
      <c r="AQ2" s="106" t="s">
        <v>52</v>
      </c>
      <c r="AR2" s="106" t="s">
        <v>53</v>
      </c>
      <c r="AS2" s="106" t="s">
        <v>54</v>
      </c>
      <c r="AT2" s="106" t="s">
        <v>55</v>
      </c>
      <c r="AU2" s="106" t="s">
        <v>56</v>
      </c>
      <c r="AV2" s="106" t="s">
        <v>57</v>
      </c>
      <c r="AW2" s="106" t="s">
        <v>58</v>
      </c>
      <c r="AX2" s="106" t="s">
        <v>59</v>
      </c>
      <c r="AY2" s="106" t="s">
        <v>60</v>
      </c>
      <c r="AZ2" s="106" t="s">
        <v>61</v>
      </c>
      <c r="BA2" s="106" t="s">
        <v>62</v>
      </c>
      <c r="BB2" s="20" t="s">
        <v>229</v>
      </c>
      <c r="BC2" s="20" t="s">
        <v>248</v>
      </c>
      <c r="BD2" s="20" t="s">
        <v>254</v>
      </c>
      <c r="BE2" s="20" t="s">
        <v>260</v>
      </c>
      <c r="BF2" s="20" t="s">
        <v>268</v>
      </c>
      <c r="BG2" s="20" t="s">
        <v>273</v>
      </c>
      <c r="BH2" s="174" t="s">
        <v>220</v>
      </c>
      <c r="BI2" s="174" t="s">
        <v>126</v>
      </c>
      <c r="BJ2" s="196" t="s">
        <v>217</v>
      </c>
      <c r="BK2" s="197" t="s">
        <v>288</v>
      </c>
      <c r="BL2" s="197" t="s">
        <v>287</v>
      </c>
      <c r="BM2" s="210" t="s">
        <v>218</v>
      </c>
      <c r="BN2" s="174" t="s">
        <v>130</v>
      </c>
      <c r="BO2" s="174" t="s">
        <v>219</v>
      </c>
      <c r="BP2" s="174" t="s">
        <v>218</v>
      </c>
    </row>
    <row r="3" spans="1:69">
      <c r="A3" s="166"/>
      <c r="B3" s="166"/>
      <c r="C3" s="166"/>
      <c r="D3" s="106">
        <v>1</v>
      </c>
      <c r="E3" s="106">
        <v>2</v>
      </c>
      <c r="F3" s="106">
        <v>6</v>
      </c>
      <c r="G3" s="106">
        <v>4.5</v>
      </c>
      <c r="H3" s="106">
        <v>2</v>
      </c>
      <c r="I3" s="106">
        <v>2</v>
      </c>
      <c r="J3" s="106">
        <v>4</v>
      </c>
      <c r="K3" s="106">
        <v>1</v>
      </c>
      <c r="L3" s="106">
        <v>2.5</v>
      </c>
      <c r="M3" s="106">
        <v>1</v>
      </c>
      <c r="N3" s="106">
        <v>3</v>
      </c>
      <c r="O3" s="106">
        <v>5</v>
      </c>
      <c r="P3" s="106">
        <v>2.5</v>
      </c>
      <c r="Q3" s="106">
        <v>4</v>
      </c>
      <c r="R3" s="106">
        <v>3</v>
      </c>
      <c r="S3" s="106">
        <v>4</v>
      </c>
      <c r="T3" s="106">
        <v>1</v>
      </c>
      <c r="U3" s="106">
        <v>2</v>
      </c>
      <c r="V3" s="106">
        <v>3</v>
      </c>
      <c r="W3" s="106">
        <v>3</v>
      </c>
      <c r="X3" s="106">
        <v>2</v>
      </c>
      <c r="Y3" s="106">
        <v>2</v>
      </c>
      <c r="Z3" s="106">
        <v>2</v>
      </c>
      <c r="AA3" s="106">
        <v>2</v>
      </c>
      <c r="AB3" s="106">
        <v>1</v>
      </c>
      <c r="AC3" s="106">
        <v>2.5</v>
      </c>
      <c r="AD3" s="106">
        <v>3</v>
      </c>
      <c r="AE3" s="106">
        <v>2</v>
      </c>
      <c r="AF3" s="106">
        <v>1</v>
      </c>
      <c r="AG3" s="106">
        <v>4</v>
      </c>
      <c r="AH3" s="106">
        <v>2</v>
      </c>
      <c r="AI3" s="106">
        <v>1.5</v>
      </c>
      <c r="AJ3" s="106">
        <v>3</v>
      </c>
      <c r="AK3" s="106">
        <v>3</v>
      </c>
      <c r="AL3" s="106">
        <v>1.5</v>
      </c>
      <c r="AM3" s="106">
        <v>3</v>
      </c>
      <c r="AN3" s="106">
        <v>2</v>
      </c>
      <c r="AO3" s="106">
        <v>2</v>
      </c>
      <c r="AP3" s="106">
        <v>2</v>
      </c>
      <c r="AQ3" s="106">
        <v>1</v>
      </c>
      <c r="AR3" s="106">
        <v>2</v>
      </c>
      <c r="AS3" s="106">
        <v>1</v>
      </c>
      <c r="AT3" s="106">
        <v>4</v>
      </c>
      <c r="AU3" s="106">
        <v>2</v>
      </c>
      <c r="AV3" s="106">
        <v>2</v>
      </c>
      <c r="AW3" s="106">
        <v>2</v>
      </c>
      <c r="AX3" s="106">
        <v>1.5</v>
      </c>
      <c r="AY3" s="106">
        <v>3</v>
      </c>
      <c r="AZ3" s="106">
        <v>1.5</v>
      </c>
      <c r="BA3" s="106">
        <v>2</v>
      </c>
      <c r="BB3" s="20" t="s">
        <v>230</v>
      </c>
      <c r="BC3" s="20" t="s">
        <v>249</v>
      </c>
      <c r="BD3" s="20" t="s">
        <v>255</v>
      </c>
      <c r="BE3" s="20" t="s">
        <v>261</v>
      </c>
      <c r="BF3" s="20" t="s">
        <v>269</v>
      </c>
      <c r="BG3" s="20" t="s">
        <v>230</v>
      </c>
      <c r="BH3" s="174"/>
      <c r="BI3" s="174"/>
      <c r="BJ3" s="196"/>
      <c r="BK3" s="196"/>
      <c r="BL3" s="196"/>
      <c r="BM3" s="210"/>
      <c r="BN3" s="174"/>
      <c r="BO3" s="174"/>
      <c r="BP3" s="174"/>
    </row>
    <row r="4" spans="1:69">
      <c r="A4" s="106">
        <v>1</v>
      </c>
      <c r="B4" s="107" t="s">
        <v>168</v>
      </c>
      <c r="C4" s="107">
        <v>2016010629</v>
      </c>
      <c r="D4" s="149">
        <f>环工62分数统计!H4*环工62分数统计!H$3/130</f>
        <v>0.64615384615384619</v>
      </c>
      <c r="E4" s="153">
        <f>环工62分数统计!I4*环工62分数统计!I$3/130</f>
        <v>1.4923076923076923</v>
      </c>
      <c r="F4" s="153">
        <f>环工62分数统计!J4*环工62分数统计!J$3/130</f>
        <v>3.5538461538461537</v>
      </c>
      <c r="G4" s="153">
        <f>环工62分数统计!K4*环工62分数统计!K$3/130</f>
        <v>3.046153846153846</v>
      </c>
      <c r="H4" s="153">
        <f>环工62分数统计!L4*环工62分数统计!L$3/130</f>
        <v>1.3846153846153846</v>
      </c>
      <c r="I4" s="153">
        <f>环工62分数统计!M4*环工62分数统计!M$3/130</f>
        <v>1.2153846153846153</v>
      </c>
      <c r="J4" s="153">
        <f>环工62分数统计!N4*环工62分数统计!N$3/130</f>
        <v>2.7076923076923078</v>
      </c>
      <c r="K4" s="153">
        <f>环工62分数统计!O4*环工62分数统计!O$3/130</f>
        <v>0.64615384615384619</v>
      </c>
      <c r="L4" s="153">
        <f>环工62分数统计!P4*环工62分数统计!P$3/130</f>
        <v>1.3653846153846154</v>
      </c>
      <c r="M4" s="153">
        <f>环工62分数统计!Q4*环工62分数统计!Q$3/130</f>
        <v>0.66923076923076918</v>
      </c>
      <c r="N4" s="153">
        <f>环工62分数统计!R4*环工62分数统计!R$3/130</f>
        <v>1.5923076923076922</v>
      </c>
      <c r="O4" s="153">
        <f>环工62分数统计!S4*环工62分数统计!S$3/130</f>
        <v>3.1923076923076925</v>
      </c>
      <c r="P4" s="153">
        <f>环工62分数统计!T4*环工62分数统计!T$3/130</f>
        <v>1.6538461538461537</v>
      </c>
      <c r="Q4" s="153">
        <f>环工62分数统计!U4*环工62分数统计!U$3/130</f>
        <v>2.3384615384615386</v>
      </c>
      <c r="R4" s="153">
        <f>环工62分数统计!V4*环工62分数统计!V$3/130</f>
        <v>1.9846153846153847</v>
      </c>
      <c r="S4" s="153">
        <f>环工62分数统计!W4*环工62分数统计!W$3/130</f>
        <v>2.8769230769230774</v>
      </c>
      <c r="T4" s="153">
        <f>环工62分数统计!X4*环工62分数统计!X$3/130</f>
        <v>0.7153846153846154</v>
      </c>
      <c r="U4" s="153">
        <f>环工62分数统计!Y4*环工62分数统计!Y$3/130</f>
        <v>1.3846153846153846</v>
      </c>
      <c r="V4" s="153">
        <f>环工62分数统计!Z4*环工62分数统计!Z$3/130</f>
        <v>1.7076923076923076</v>
      </c>
      <c r="W4" s="153">
        <f>环工62分数统计!AA4*环工62分数统计!AA$3/130</f>
        <v>1.7307692307692308</v>
      </c>
      <c r="X4" s="153">
        <f>环工62分数统计!AB4*环工62分数统计!AB$3/130</f>
        <v>1.1384615384615384</v>
      </c>
      <c r="Y4" s="153">
        <f>环工62分数统计!AC4*环工62分数统计!AC$3/130</f>
        <v>1.3384615384615384</v>
      </c>
      <c r="Z4" s="153">
        <f>环工62分数统计!AD4*环工62分数统计!AD$3/130</f>
        <v>1.2769230769230768</v>
      </c>
      <c r="AA4" s="153">
        <f>环工62分数统计!AE4*环工62分数统计!AE$3/130</f>
        <v>1.5569230769230771</v>
      </c>
      <c r="AB4" s="153">
        <f>环工62分数统计!AF4*环工62分数统计!AF$3/130</f>
        <v>0.67692307692307696</v>
      </c>
      <c r="AC4" s="153">
        <f>环工62分数统计!AG4*环工62分数统计!AG$3/130</f>
        <v>1.5</v>
      </c>
      <c r="AD4" s="153">
        <f>环工62分数统计!AH4*环工62分数统计!AH$3/130</f>
        <v>1.9846153846153847</v>
      </c>
      <c r="AE4" s="153">
        <f>环工62分数统计!AI4*环工62分数统计!AI$3/130</f>
        <v>1.2769230769230768</v>
      </c>
      <c r="AF4" s="153">
        <f>环工62分数统计!AJ4*环工62分数统计!AJ$3/130</f>
        <v>0.66153846153846152</v>
      </c>
      <c r="AG4" s="153">
        <f>环工62分数统计!AK4*环工62分数统计!AK$3/130</f>
        <v>2.0307692307692307</v>
      </c>
      <c r="AH4" s="153">
        <f>环工62分数统计!AL4*环工62分数统计!AL$3/130</f>
        <v>1.3076923076923077</v>
      </c>
      <c r="AI4" s="153">
        <f>环工62分数统计!AM4*环工62分数统计!AM$3/130</f>
        <v>0.80769230769230771</v>
      </c>
      <c r="AJ4" s="153">
        <f>环工62分数统计!AN4*环工62分数统计!AN$3/130</f>
        <v>1.9153846153846155</v>
      </c>
      <c r="AK4" s="153">
        <f>环工62分数统计!AO4*环工62分数统计!AO$3/130</f>
        <v>1.5923076923076922</v>
      </c>
      <c r="AL4" s="153">
        <f>环工62分数统计!AP4*环工62分数统计!AP$3/130</f>
        <v>1.0153846153846153</v>
      </c>
      <c r="AM4" s="153">
        <f>环工62分数统计!AQ4*环工62分数统计!AQ$3/130</f>
        <v>2.0769230769230771</v>
      </c>
      <c r="AN4" s="153">
        <f>环工62分数统计!AR4*环工62分数统计!AR$3/130</f>
        <v>1.3076923076923077</v>
      </c>
      <c r="AO4" s="153">
        <f>环工62分数统计!AS4*环工62分数统计!AS$3/130</f>
        <v>1.4153846153846155</v>
      </c>
      <c r="AP4" s="153">
        <f>环工62分数统计!AT4*环工62分数统计!AT$3/130</f>
        <v>1.4553846153846155</v>
      </c>
      <c r="AQ4" s="153">
        <f>环工62分数统计!AU4*环工62分数统计!AU$3/130</f>
        <v>0.7</v>
      </c>
      <c r="AR4" s="153">
        <f>环工62分数统计!AV4*环工62分数统计!AV$3/130</f>
        <v>1.323076923076923</v>
      </c>
      <c r="AS4" s="153">
        <f>环工62分数统计!AW4*环工62分数统计!AW$3/130</f>
        <v>0.62307692307692308</v>
      </c>
      <c r="AT4" s="153">
        <f>环工62分数统计!AX4*环工62分数统计!AX$3/130</f>
        <v>1.8769230769230769</v>
      </c>
      <c r="AU4" s="153">
        <f>环工62分数统计!AY4*环工62分数统计!AY$3/130</f>
        <v>1.2307692307692308</v>
      </c>
      <c r="AV4" s="153">
        <f>环工62分数统计!AZ4*环工62分数统计!AZ$3/130</f>
        <v>1.1076923076923078</v>
      </c>
      <c r="AW4" s="153">
        <f>环工62分数统计!BA4*环工62分数统计!BA$3/130</f>
        <v>1.3538461538461539</v>
      </c>
      <c r="AX4" s="153">
        <f>环工62分数统计!BB4*环工62分数统计!BB$3/130</f>
        <v>0.99230769230769234</v>
      </c>
      <c r="AY4" s="153">
        <f>环工62分数统计!BC4*环工62分数统计!BC$3/130</f>
        <v>1.8923076923076922</v>
      </c>
      <c r="AZ4" s="153">
        <f>环工62分数统计!BD4*环工62分数统计!BD$3/130</f>
        <v>1.0038461538461538</v>
      </c>
      <c r="BA4" s="153">
        <f>环工62分数统计!BE4*环工62分数统计!BE$3/130</f>
        <v>1.0461538461538462</v>
      </c>
      <c r="BB4" s="153">
        <f>环工62分数统计!BF4*环工62分数统计!BF$3/130</f>
        <v>0.7</v>
      </c>
      <c r="BC4" s="153">
        <f>环工62分数统计!BG4*环工62分数统计!BG$3/130</f>
        <v>0.34615384615384615</v>
      </c>
      <c r="BD4" s="153">
        <f>环工62分数统计!BH4*环工62分数统计!BH$3/130</f>
        <v>1.3076923076923077</v>
      </c>
      <c r="BE4" s="153">
        <f>环工62分数统计!BI4*环工62分数统计!BI$3/130</f>
        <v>1.5384615384615385</v>
      </c>
      <c r="BF4" s="153">
        <f>环工62分数统计!BJ4*环工62分数统计!BJ$3/130</f>
        <v>1.7538461538461538</v>
      </c>
      <c r="BG4" s="153">
        <f>环工62分数统计!BK4*环工62分数统计!BK$3/130</f>
        <v>0.66153846153846152</v>
      </c>
      <c r="BH4" s="149">
        <f>SUM(D4:BG4)</f>
        <v>81.696923076923042</v>
      </c>
      <c r="BI4" s="149">
        <f>0.7*BH4</f>
        <v>57.187846153846124</v>
      </c>
      <c r="BJ4" s="198">
        <f>环工62综测统计!C3</f>
        <v>90.584688187719905</v>
      </c>
      <c r="BK4" s="198">
        <f>环工62综测统计!D3</f>
        <v>87.145866045066001</v>
      </c>
      <c r="BL4" s="198">
        <f>环工62综测统计!E3</f>
        <v>84.021248999276594</v>
      </c>
      <c r="BM4" s="152">
        <f>SUM(BJ4:BL4)</f>
        <v>261.75180323206246</v>
      </c>
      <c r="BN4" s="149">
        <f>BM4/'环工16-1两年综测'!$BG$8*100</f>
        <v>75.715711007273086</v>
      </c>
      <c r="BO4" s="149">
        <f>BN4*0.2</f>
        <v>15.143142201454618</v>
      </c>
      <c r="BP4" s="149">
        <f>BI4+BO4</f>
        <v>72.330988355300747</v>
      </c>
    </row>
    <row r="5" spans="1:69">
      <c r="A5" s="106">
        <v>2</v>
      </c>
      <c r="B5" s="107" t="s">
        <v>176</v>
      </c>
      <c r="C5" s="107">
        <v>2016010630</v>
      </c>
      <c r="D5" s="153">
        <f>环工62分数统计!H5*环工62分数统计!H$3/130</f>
        <v>0.60769230769230764</v>
      </c>
      <c r="E5" s="153">
        <f>环工62分数统计!I5*环工62分数统计!I$3/130</f>
        <v>1.4615384615384615</v>
      </c>
      <c r="F5" s="153">
        <f>环工62分数统计!J5*环工62分数统计!J$3/130</f>
        <v>3.5076923076923077</v>
      </c>
      <c r="G5" s="153">
        <f>环工62分数统计!K5*环工62分数统计!K$3/130</f>
        <v>3.046153846153846</v>
      </c>
      <c r="H5" s="153">
        <f>环工62分数统计!L5*环工62分数统计!L$3/130</f>
        <v>1.3846153846153846</v>
      </c>
      <c r="I5" s="153">
        <f>环工62分数统计!M5*环工62分数统计!M$3/130</f>
        <v>1.2</v>
      </c>
      <c r="J5" s="153">
        <f>环工62分数统计!N5*环工62分数统计!N$3/130</f>
        <v>2.4030769230769233</v>
      </c>
      <c r="K5" s="153">
        <f>环工62分数统计!O5*环工62分数统计!O$3/130</f>
        <v>0.57692307692307687</v>
      </c>
      <c r="L5" s="153">
        <f>环工62分数统计!P5*环工62分数统计!P$3/130</f>
        <v>1.2884615384615385</v>
      </c>
      <c r="M5" s="153">
        <f>环工62分数统计!Q5*环工62分数统计!Q$3/130</f>
        <v>0.57692307692307687</v>
      </c>
      <c r="N5" s="153">
        <f>环工62分数统计!R5*环工62分数统计!R$3/130</f>
        <v>1.5923076923076922</v>
      </c>
      <c r="O5" s="153">
        <f>环工62分数统计!S5*环工62分数统计!S$3/130</f>
        <v>3.2307692307692308</v>
      </c>
      <c r="P5" s="153">
        <f>环工62分数统计!T5*环工62分数统计!T$3/130</f>
        <v>1.5384615384615385</v>
      </c>
      <c r="Q5" s="153">
        <f>环工62分数统计!U5*环工62分数统计!U$3/130</f>
        <v>2.2769230769230768</v>
      </c>
      <c r="R5" s="153">
        <f>环工62分数统计!V5*环工62分数统计!V$3/130</f>
        <v>2.1230769230769231</v>
      </c>
      <c r="S5" s="153">
        <f>环工62分数统计!W5*环工62分数统计!W$3/130</f>
        <v>2.7076923076923078</v>
      </c>
      <c r="T5" s="153">
        <f>环工62分数统计!X5*环工62分数统计!X$3/130</f>
        <v>0.69230769230769229</v>
      </c>
      <c r="U5" s="153">
        <f>环工62分数统计!Y5*环工62分数统计!Y$3/130</f>
        <v>1.3538461538461539</v>
      </c>
      <c r="V5" s="153">
        <f>环工62分数统计!Z5*环工62分数统计!Z$3/130</f>
        <v>1.523076923076923</v>
      </c>
      <c r="W5" s="153">
        <f>环工62分数统计!AA5*环工62分数统计!AA$3/130</f>
        <v>1.8692307692307693</v>
      </c>
      <c r="X5" s="153">
        <f>环工62分数统计!AB5*环工62分数统计!AB$3/130</f>
        <v>1.0461538461538462</v>
      </c>
      <c r="Y5" s="153">
        <f>环工62分数统计!AC5*环工62分数统计!AC$3/130</f>
        <v>1.2461538461538462</v>
      </c>
      <c r="Z5" s="153">
        <f>环工62分数统计!AD5*环工62分数统计!AD$3/130</f>
        <v>1.2307692307692308</v>
      </c>
      <c r="AA5" s="153">
        <f>环工62分数统计!AE5*环工62分数统计!AE$3/130</f>
        <v>1.1846153846153846</v>
      </c>
      <c r="AB5" s="153">
        <f>环工62分数统计!AF5*环工62分数统计!AF$3/130</f>
        <v>0.68461538461538463</v>
      </c>
      <c r="AC5" s="153">
        <f>环工62分数统计!AG5*环工62分数统计!AG$3/130</f>
        <v>1.5384615384615385</v>
      </c>
      <c r="AD5" s="153">
        <f>环工62分数统计!AH5*环工62分数统计!AH$3/130</f>
        <v>2.0307692307692307</v>
      </c>
      <c r="AE5" s="153">
        <f>环工62分数统计!AI5*环工62分数统计!AI$3/130</f>
        <v>1.2923076923076924</v>
      </c>
      <c r="AF5" s="153">
        <f>环工62分数统计!AJ5*环工62分数统计!AJ$3/130</f>
        <v>0.65384615384615385</v>
      </c>
      <c r="AG5" s="153">
        <f>环工62分数统计!AK5*环工62分数统计!AK$3/130</f>
        <v>1.8461538461538463</v>
      </c>
      <c r="AH5" s="153">
        <f>环工62分数统计!AL5*环工62分数统计!AL$3/130</f>
        <v>1.2307692307692308</v>
      </c>
      <c r="AI5" s="153">
        <f>环工62分数统计!AM5*环工62分数统计!AM$3/130</f>
        <v>0.88846153846153841</v>
      </c>
      <c r="AJ5" s="153">
        <f>环工62分数统计!AN5*环工62分数统计!AN$3/130</f>
        <v>1.6615384615384616</v>
      </c>
      <c r="AK5" s="153">
        <f>环工62分数统计!AO5*环工62分数统计!AO$3/130</f>
        <v>1.6846153846153846</v>
      </c>
      <c r="AL5" s="153">
        <f>环工62分数统计!AP5*环工62分数统计!AP$3/130</f>
        <v>1.0153846153846153</v>
      </c>
      <c r="AM5" s="153">
        <f>环工62分数统计!AQ5*环工62分数统计!AQ$3/130</f>
        <v>1.6846153846153846</v>
      </c>
      <c r="AN5" s="153">
        <f>环工62分数统计!AR5*环工62分数统计!AR$3/130</f>
        <v>1.3076923076923077</v>
      </c>
      <c r="AO5" s="153">
        <f>环工62分数统计!AS5*环工62分数统计!AS$3/130</f>
        <v>1.3538461538461539</v>
      </c>
      <c r="AP5" s="153">
        <f>环工62分数统计!AT5*环工62分数统计!AT$3/130</f>
        <v>1.1846153846153846</v>
      </c>
      <c r="AQ5" s="153">
        <f>环工62分数统计!AU5*环工62分数统计!AU$3/130</f>
        <v>0.66153846153846152</v>
      </c>
      <c r="AR5" s="153">
        <f>环工62分数统计!AV5*环工62分数统计!AV$3/130</f>
        <v>1.2769230769230768</v>
      </c>
      <c r="AS5" s="153">
        <f>环工62分数统计!AW5*环工62分数统计!AW$3/130</f>
        <v>0.63846153846153841</v>
      </c>
      <c r="AT5" s="153">
        <f>环工62分数统计!AX5*环工62分数统计!AX$3/130</f>
        <v>2.1846153846153844</v>
      </c>
      <c r="AU5" s="153">
        <f>环工62分数统计!AY5*环工62分数统计!AY$3/130</f>
        <v>1.2461538461538462</v>
      </c>
      <c r="AV5" s="153">
        <f>环工62分数统计!AZ5*环工62分数统计!AZ$3/130</f>
        <v>1.1230769230769231</v>
      </c>
      <c r="AW5" s="153">
        <f>环工62分数统计!BA5*环工62分数统计!BA$3/130</f>
        <v>1.3692307692307693</v>
      </c>
      <c r="AX5" s="153">
        <f>环工62分数统计!BB5*环工62分数统计!BB$3/130</f>
        <v>0.99230769230769234</v>
      </c>
      <c r="AY5" s="153">
        <f>环工62分数统计!BC5*环工62分数统计!BC$3/130</f>
        <v>2.1</v>
      </c>
      <c r="AZ5" s="153">
        <f>环工62分数统计!BD5*环工62分数统计!BD$3/130</f>
        <v>0.98076923076923073</v>
      </c>
      <c r="BA5" s="153">
        <f>环工62分数统计!BE5*环工62分数统计!BE$3/130</f>
        <v>1.1384615384615384</v>
      </c>
      <c r="BB5" s="153">
        <f>环工62分数统计!BF5*环工62分数统计!BF$3/130</f>
        <v>0.70769230769230773</v>
      </c>
      <c r="BC5" s="153">
        <f>环工62分数统计!BG5*环工62分数统计!BG$3/130</f>
        <v>0.34615384615384615</v>
      </c>
      <c r="BD5" s="153">
        <f>环工62分数统计!BH5*环工62分数统计!BH$3/130</f>
        <v>1.2923076923076924</v>
      </c>
      <c r="BE5" s="153">
        <f>环工62分数统计!BI5*环工62分数统计!BI$3/130</f>
        <v>1.5384615384615385</v>
      </c>
      <c r="BF5" s="153">
        <f>环工62分数统计!BJ5*环工62分数统计!BJ$3/130</f>
        <v>1.823076923076923</v>
      </c>
      <c r="BG5" s="153">
        <f>环工62分数统计!BK5*环工62分数统计!BK$3/130</f>
        <v>0.65384615384615385</v>
      </c>
      <c r="BH5" s="153">
        <f t="shared" ref="BH5:BH29" si="0">SUM(D5:BG5)</f>
        <v>79.799230769230775</v>
      </c>
      <c r="BI5" s="153">
        <f t="shared" ref="BI5:BI29" si="1">0.7*BH5</f>
        <v>55.859461538461538</v>
      </c>
      <c r="BJ5" s="198">
        <f>环工62综测统计!C4</f>
        <v>89.675031422043304</v>
      </c>
      <c r="BK5" s="198">
        <f>环工62综测统计!D4</f>
        <v>84.027765034965</v>
      </c>
      <c r="BL5" s="198">
        <f>环工62综测统计!E4</f>
        <v>86.49036498673739</v>
      </c>
      <c r="BM5" s="152">
        <f t="shared" ref="BM5:BM29" si="2">SUM(BJ5:BL5)</f>
        <v>260.19316144374568</v>
      </c>
      <c r="BN5" s="153">
        <f>BM5/'环工16-1两年综测'!$BG$8*100</f>
        <v>75.264850039933634</v>
      </c>
      <c r="BO5" s="153">
        <f t="shared" ref="BO5:BO29" si="3">BN5*0.2</f>
        <v>15.052970007986728</v>
      </c>
      <c r="BP5" s="153">
        <f t="shared" ref="BP5:BP29" si="4">BI5+BO5</f>
        <v>70.912431546448261</v>
      </c>
    </row>
    <row r="6" spans="1:69">
      <c r="A6" s="106">
        <v>3</v>
      </c>
      <c r="B6" s="107" t="s">
        <v>171</v>
      </c>
      <c r="C6" s="107">
        <v>2016010631</v>
      </c>
      <c r="D6" s="153">
        <f>环工62分数统计!H6*环工62分数统计!H$3/130</f>
        <v>0.6</v>
      </c>
      <c r="E6" s="153">
        <f>环工62分数统计!I6*环工62分数统计!I$3/130</f>
        <v>1.4307692307692308</v>
      </c>
      <c r="F6" s="153">
        <f>环工62分数统计!J6*环工62分数统计!J$3/130</f>
        <v>3.046153846153846</v>
      </c>
      <c r="G6" s="153">
        <f>环工62分数统计!K6*环工62分数统计!K$3/130</f>
        <v>2.6307692307692307</v>
      </c>
      <c r="H6" s="153">
        <f>环工62分数统计!L6*环工62分数统计!L$3/130</f>
        <v>1.3384615384615384</v>
      </c>
      <c r="I6" s="153">
        <f>环工62分数统计!M6*环工62分数统计!M$3/130</f>
        <v>1.2153846153846153</v>
      </c>
      <c r="J6" s="153">
        <f>环工62分数统计!N6*环工62分数统计!N$3/130</f>
        <v>2.436923076923077</v>
      </c>
      <c r="K6" s="153">
        <f>环工62分数统计!O6*环工62分数统计!O$3/130</f>
        <v>0.6</v>
      </c>
      <c r="L6" s="153">
        <f>环工62分数统计!P6*环工62分数统计!P$3/130</f>
        <v>1.6730769230769231</v>
      </c>
      <c r="M6" s="153">
        <f>环工62分数统计!Q6*环工62分数统计!Q$3/130</f>
        <v>0.63076923076923075</v>
      </c>
      <c r="N6" s="153">
        <f>环工62分数统计!R6*环工62分数统计!R$3/130</f>
        <v>1.4538461538461538</v>
      </c>
      <c r="O6" s="153">
        <f>环工62分数统计!S6*环工62分数统计!S$3/130</f>
        <v>3.0384615384615383</v>
      </c>
      <c r="P6" s="153">
        <f>环工62分数统计!T6*环工62分数统计!T$3/130</f>
        <v>1.6923076923076923</v>
      </c>
      <c r="Q6" s="153">
        <f>环工62分数统计!U6*环工62分数统计!U$3/130</f>
        <v>2.4</v>
      </c>
      <c r="R6" s="153">
        <f>环工62分数统计!V6*环工62分数统计!V$3/130</f>
        <v>2.0538461538461537</v>
      </c>
      <c r="S6" s="153">
        <f>环工62分数统计!W6*环工62分数统计!W$3/130</f>
        <v>2.9446153846153846</v>
      </c>
      <c r="T6" s="153">
        <f>环工62分数统计!X6*环工62分数统计!X$3/130</f>
        <v>0.63076923076923075</v>
      </c>
      <c r="U6" s="153">
        <f>环工62分数统计!Y6*环工62分数统计!Y$3/130</f>
        <v>1.4461538461538461</v>
      </c>
      <c r="V6" s="153">
        <f>环工62分数统计!Z6*环工62分数统计!Z$3/130</f>
        <v>1.6153846153846154</v>
      </c>
      <c r="W6" s="153">
        <f>环工62分数统计!AA6*环工62分数统计!AA$3/130</f>
        <v>1.8923076923076922</v>
      </c>
      <c r="X6" s="153">
        <f>环工62分数统计!AB6*环工62分数统计!AB$3/130</f>
        <v>1.1692307692307693</v>
      </c>
      <c r="Y6" s="153">
        <f>环工62分数统计!AC6*环工62分数统计!AC$3/130</f>
        <v>1.3538461538461539</v>
      </c>
      <c r="Z6" s="153">
        <f>环工62分数统计!AD6*环工62分数统计!AD$3/130</f>
        <v>1.2769230769230768</v>
      </c>
      <c r="AA6" s="153">
        <f>环工62分数统计!AE6*环工62分数统计!AE$3/130</f>
        <v>1.4215384615384616</v>
      </c>
      <c r="AB6" s="153">
        <f>环工62分数统计!AF6*环工62分数统计!AF$3/130</f>
        <v>0.70769230769230773</v>
      </c>
      <c r="AC6" s="153">
        <f>环工62分数统计!AG6*环工62分数统计!AG$3/130</f>
        <v>1.6153846153846154</v>
      </c>
      <c r="AD6" s="153">
        <f>环工62分数统计!AH6*环工62分数统计!AH$3/130</f>
        <v>1.6846153846153846</v>
      </c>
      <c r="AE6" s="153">
        <f>环工62分数统计!AI6*环工62分数统计!AI$3/130</f>
        <v>1.3076923076923077</v>
      </c>
      <c r="AF6" s="153">
        <f>环工62分数统计!AJ6*环工62分数统计!AJ$3/130</f>
        <v>0.72307692307692306</v>
      </c>
      <c r="AG6" s="153">
        <f>环工62分数统计!AK6*环工62分数统计!AK$3/130</f>
        <v>2.1538461538461537</v>
      </c>
      <c r="AH6" s="153">
        <f>环工62分数统计!AL6*环工62分数统计!AL$3/130</f>
        <v>1.3538461538461539</v>
      </c>
      <c r="AI6" s="153">
        <f>环工62分数统计!AM6*环工62分数统计!AM$3/130</f>
        <v>0.85384615384615381</v>
      </c>
      <c r="AJ6" s="153">
        <f>环工62分数统计!AN6*环工62分数统计!AN$3/130</f>
        <v>1.6153846153846154</v>
      </c>
      <c r="AK6" s="153">
        <f>环工62分数统计!AO6*环工62分数统计!AO$3/130</f>
        <v>1.5</v>
      </c>
      <c r="AL6" s="153">
        <f>环工62分数统计!AP6*环工62分数统计!AP$3/130</f>
        <v>1.0153846153846153</v>
      </c>
      <c r="AM6" s="153">
        <f>环工62分数统计!AQ6*环工62分数统计!AQ$3/130</f>
        <v>1.8692307692307693</v>
      </c>
      <c r="AN6" s="153">
        <f>环工62分数统计!AR6*环工62分数统计!AR$3/130</f>
        <v>1.3076923076923077</v>
      </c>
      <c r="AO6" s="153">
        <f>环工62分数统计!AS6*环工62分数统计!AS$3/130</f>
        <v>1.4153846153846155</v>
      </c>
      <c r="AP6" s="153">
        <f>环工62分数统计!AT6*环工62分数统计!AT$3/130</f>
        <v>1.4553846153846155</v>
      </c>
      <c r="AQ6" s="153">
        <f>环工62分数统计!AU6*环工62分数统计!AU$3/130</f>
        <v>0.67692307692307696</v>
      </c>
      <c r="AR6" s="153">
        <f>环工62分数统计!AV6*环工62分数统计!AV$3/130</f>
        <v>1.3076923076923077</v>
      </c>
      <c r="AS6" s="153">
        <f>环工62分数统计!AW6*环工62分数统计!AW$3/130</f>
        <v>0.63846153846153841</v>
      </c>
      <c r="AT6" s="153">
        <f>环工62分数统计!AX6*环工62分数统计!AX$3/130</f>
        <v>2.6461538461538461</v>
      </c>
      <c r="AU6" s="153">
        <f>环工62分数统计!AY6*环工62分数统计!AY$3/130</f>
        <v>1.4307692307692308</v>
      </c>
      <c r="AV6" s="153">
        <f>环工62分数统计!AZ6*环工62分数统计!AZ$3/130</f>
        <v>1.3384615384615384</v>
      </c>
      <c r="AW6" s="153">
        <f>环工62分数统计!BA6*环工62分数统计!BA$3/130</f>
        <v>1.3692307692307693</v>
      </c>
      <c r="AX6" s="153">
        <f>环工62分数统计!BB6*环工62分数统计!BB$3/130</f>
        <v>1.0384615384615385</v>
      </c>
      <c r="AY6" s="153">
        <f>环工62分数统计!BC6*环工62分数统计!BC$3/130</f>
        <v>1.9384615384615385</v>
      </c>
      <c r="AZ6" s="153">
        <f>环工62分数统计!BD6*环工62分数统计!BD$3/130</f>
        <v>0.98076923076923073</v>
      </c>
      <c r="BA6" s="153">
        <f>环工62分数统计!BE6*环工62分数统计!BE$3/130</f>
        <v>1.0461538461538462</v>
      </c>
      <c r="BB6" s="153">
        <f>环工62分数统计!BF6*环工62分数统计!BF$3/130</f>
        <v>0.69230769230769229</v>
      </c>
      <c r="BC6" s="153">
        <f>环工62分数统计!BG6*环工62分数统计!BG$3/130</f>
        <v>0.35384615384615387</v>
      </c>
      <c r="BD6" s="153">
        <f>环工62分数统计!BH6*环工62分数统计!BH$3/130</f>
        <v>1.3846153846153846</v>
      </c>
      <c r="BE6" s="153">
        <f>环工62分数统计!BI6*环工62分数统计!BI$3/130</f>
        <v>1.7884615384615385</v>
      </c>
      <c r="BF6" s="153">
        <f>环工62分数统计!BJ6*环工62分数统计!BJ$3/130</f>
        <v>2.1</v>
      </c>
      <c r="BG6" s="153">
        <f>环工62分数统计!BK6*环工62分数统计!BK$3/130</f>
        <v>0.62307692307692308</v>
      </c>
      <c r="BH6" s="153">
        <f t="shared" si="0"/>
        <v>81.923846153846114</v>
      </c>
      <c r="BI6" s="153">
        <f t="shared" si="1"/>
        <v>57.346692307692273</v>
      </c>
      <c r="BJ6" s="198">
        <f>环工62综测统计!C5</f>
        <v>86.896462665167604</v>
      </c>
      <c r="BK6" s="198">
        <f>环工62综测统计!D5</f>
        <v>86.9341246309246</v>
      </c>
      <c r="BL6" s="198">
        <f>环工62综测统计!E5</f>
        <v>90.679909814323608</v>
      </c>
      <c r="BM6" s="152">
        <f t="shared" si="2"/>
        <v>264.51049711041583</v>
      </c>
      <c r="BN6" s="153">
        <f>BM6/'环工16-1两年综测'!$BG$8*100</f>
        <v>76.513705389247804</v>
      </c>
      <c r="BO6" s="153">
        <f t="shared" si="3"/>
        <v>15.302741077849561</v>
      </c>
      <c r="BP6" s="153">
        <f t="shared" si="4"/>
        <v>72.64943338554184</v>
      </c>
    </row>
    <row r="7" spans="1:69">
      <c r="A7" s="106">
        <v>4</v>
      </c>
      <c r="B7" s="107" t="s">
        <v>170</v>
      </c>
      <c r="C7" s="107">
        <v>2016010632</v>
      </c>
      <c r="D7" s="153">
        <f>环工62分数统计!H7*环工62分数统计!H$3/130</f>
        <v>0.60769230769230764</v>
      </c>
      <c r="E7" s="153">
        <f>环工62分数统计!I7*环工62分数统计!I$3/130</f>
        <v>1.4307692307692308</v>
      </c>
      <c r="F7" s="153">
        <f>环工62分数统计!J7*环工62分数统计!J$3/130</f>
        <v>3.3692307692307693</v>
      </c>
      <c r="G7" s="153">
        <f>环工62分数统计!K7*环工62分数统计!K$3/130</f>
        <v>2.3538461538461539</v>
      </c>
      <c r="H7" s="153">
        <f>环工62分数统计!L7*环工62分数统计!L$3/130</f>
        <v>1.2769230769230768</v>
      </c>
      <c r="I7" s="153">
        <f>环工62分数统计!M7*环工62分数统计!M$3/130</f>
        <v>1.2</v>
      </c>
      <c r="J7" s="153">
        <f>环工62分数统计!N7*环工62分数统计!N$3/130</f>
        <v>2.8092307692307696</v>
      </c>
      <c r="K7" s="153">
        <f>环工62分数统计!O7*环工62分数统计!O$3/130</f>
        <v>0.50769230769230766</v>
      </c>
      <c r="L7" s="153">
        <f>环工62分数统计!P7*环工62分数统计!P$3/130</f>
        <v>1.6538461538461537</v>
      </c>
      <c r="M7" s="153">
        <f>环工62分数统计!Q7*环工62分数统计!Q$3/130</f>
        <v>0.7153846153846154</v>
      </c>
      <c r="N7" s="153">
        <f>环工62分数统计!R7*环工62分数统计!R$3/130</f>
        <v>1.4538461538461538</v>
      </c>
      <c r="O7" s="153">
        <f>环工62分数统计!S7*环工62分数统计!S$3/130</f>
        <v>3.5384615384615383</v>
      </c>
      <c r="P7" s="153">
        <f>环工62分数统计!T7*环工62分数统计!T$3/130</f>
        <v>1.6923076923076923</v>
      </c>
      <c r="Q7" s="153">
        <f>环工62分数统计!U7*环工62分数统计!U$3/130</f>
        <v>2.4923076923076923</v>
      </c>
      <c r="R7" s="153">
        <f>环工62分数统计!V7*环工62分数统计!V$3/130</f>
        <v>1.9615384615384615</v>
      </c>
      <c r="S7" s="153">
        <f>环工62分数统计!W7*环工62分数统计!W$3/130</f>
        <v>2.9446153846153846</v>
      </c>
      <c r="T7" s="153">
        <f>环工62分数统计!X7*环工62分数统计!X$3/130</f>
        <v>0.61538461538461542</v>
      </c>
      <c r="U7" s="153">
        <f>环工62分数统计!Y7*环工62分数统计!Y$3/130</f>
        <v>1.3538461538461539</v>
      </c>
      <c r="V7" s="153">
        <f>环工62分数统计!Z7*环工62分数统计!Z$3/130</f>
        <v>1.7538461538461538</v>
      </c>
      <c r="W7" s="153">
        <f>环工62分数统计!AA7*环工62分数统计!AA$3/130</f>
        <v>1.8692307692307693</v>
      </c>
      <c r="X7" s="153">
        <f>环工62分数统计!AB7*环工62分数统计!AB$3/130</f>
        <v>1.1846153846153846</v>
      </c>
      <c r="Y7" s="153">
        <f>环工62分数统计!AC7*环工62分数统计!AC$3/130</f>
        <v>1.2461538461538462</v>
      </c>
      <c r="Z7" s="153">
        <f>环工62分数统计!AD7*环工62分数统计!AD$3/130</f>
        <v>1.2153846153846153</v>
      </c>
      <c r="AA7" s="153">
        <f>环工62分数统计!AE7*环工62分数统计!AE$3/130</f>
        <v>1.3538461538461539</v>
      </c>
      <c r="AB7" s="153">
        <f>环工62分数统计!AF7*环工62分数统计!AF$3/130</f>
        <v>0.67692307692307696</v>
      </c>
      <c r="AC7" s="153">
        <f>环工62分数统计!AG7*环工62分数统计!AG$3/130</f>
        <v>1.3461538461538463</v>
      </c>
      <c r="AD7" s="153">
        <f>环工62分数统计!AH7*环工62分数统计!AH$3/130</f>
        <v>1.7076923076923076</v>
      </c>
      <c r="AE7" s="153">
        <f>环工62分数统计!AI7*环工62分数统计!AI$3/130</f>
        <v>1.3076923076923077</v>
      </c>
      <c r="AF7" s="153">
        <f>环工62分数统计!AJ7*环工62分数统计!AJ$3/130</f>
        <v>0.7</v>
      </c>
      <c r="AG7" s="153">
        <f>环工62分数统计!AK7*环工62分数统计!AK$3/130</f>
        <v>1.9384615384615385</v>
      </c>
      <c r="AH7" s="153">
        <f>环工62分数统计!AL7*环工62分数统计!AL$3/130</f>
        <v>1.3384615384615384</v>
      </c>
      <c r="AI7" s="153">
        <f>环工62分数统计!AM7*环工62分数统计!AM$3/130</f>
        <v>0.69230769230769229</v>
      </c>
      <c r="AJ7" s="153">
        <f>环工62分数统计!AN7*环工62分数统计!AN$3/130</f>
        <v>1.9153846153846155</v>
      </c>
      <c r="AK7" s="153">
        <f>环工62分数统计!AO7*环工62分数统计!AO$3/130</f>
        <v>1.5461538461538462</v>
      </c>
      <c r="AL7" s="153">
        <f>环工62分数统计!AP7*环工62分数统计!AP$3/130</f>
        <v>1.0038461538461538</v>
      </c>
      <c r="AM7" s="153">
        <f>环工62分数统计!AQ7*环工62分数统计!AQ$3/130</f>
        <v>1.9384615384615385</v>
      </c>
      <c r="AN7" s="153">
        <f>环工62分数统计!AR7*环工62分数统计!AR$3/130</f>
        <v>1.2923076923076924</v>
      </c>
      <c r="AO7" s="153">
        <f>环工62分数统计!AS7*环工62分数统计!AS$3/130</f>
        <v>1.3538461538461539</v>
      </c>
      <c r="AP7" s="153">
        <f>环工62分数统计!AT7*环工62分数统计!AT$3/130</f>
        <v>1.2523076923076923</v>
      </c>
      <c r="AQ7" s="153">
        <f>环工62分数统计!AU7*环工62分数统计!AU$3/130</f>
        <v>0.65384615384615385</v>
      </c>
      <c r="AR7" s="153">
        <f>环工62分数统计!AV7*环工62分数统计!AV$3/130</f>
        <v>1.4</v>
      </c>
      <c r="AS7" s="153">
        <f>环工62分数统计!AW7*环工62分数统计!AW$3/130</f>
        <v>0.61538461538461542</v>
      </c>
      <c r="AT7" s="153">
        <f>环工62分数统计!AX7*环工62分数统计!AX$3/130</f>
        <v>2.1230769230769231</v>
      </c>
      <c r="AU7" s="153">
        <f>环工62分数统计!AY7*环工62分数统计!AY$3/130</f>
        <v>1.4307692307692308</v>
      </c>
      <c r="AV7" s="153">
        <f>环工62分数统计!AZ7*环工62分数统计!AZ$3/130</f>
        <v>1.2307692307692308</v>
      </c>
      <c r="AW7" s="153">
        <f>环工62分数统计!BA7*环工62分数统计!BA$3/130</f>
        <v>1.2</v>
      </c>
      <c r="AX7" s="153">
        <f>环工62分数统计!BB7*环工62分数统计!BB$3/130</f>
        <v>1.0038461538461538</v>
      </c>
      <c r="AY7" s="153">
        <f>环工62分数统计!BC7*环工62分数统计!BC$3/130</f>
        <v>2.1923076923076925</v>
      </c>
      <c r="AZ7" s="153">
        <f>环工62分数统计!BD7*环工62分数统计!BD$3/130</f>
        <v>1.0384615384615385</v>
      </c>
      <c r="BA7" s="153">
        <f>环工62分数统计!BE7*环工62分数统计!BE$3/130</f>
        <v>1.1538461538461537</v>
      </c>
      <c r="BB7" s="153">
        <f>环工62分数统计!BF7*环工62分数统计!BF$3/130</f>
        <v>0.69230769230769229</v>
      </c>
      <c r="BC7" s="153">
        <f>环工62分数统计!BG7*环工62分数统计!BG$3/130</f>
        <v>0.33461538461538459</v>
      </c>
      <c r="BD7" s="153">
        <f>环工62分数统计!BH7*环工62分数统计!BH$3/130</f>
        <v>1.1846153846153846</v>
      </c>
      <c r="BE7" s="153">
        <f>环工62分数统计!BI7*环工62分数统计!BI$3/130</f>
        <v>1.4615384615384615</v>
      </c>
      <c r="BF7" s="153">
        <f>环工62分数统计!BJ7*环工62分数统计!BJ$3/130</f>
        <v>1.8</v>
      </c>
      <c r="BG7" s="153">
        <f>环工62分数统计!BK7*环工62分数统计!BK$3/130</f>
        <v>0.63846153846153841</v>
      </c>
      <c r="BH7" s="153">
        <f t="shared" si="0"/>
        <v>80.763846153846174</v>
      </c>
      <c r="BI7" s="153">
        <f t="shared" si="1"/>
        <v>56.534692307692318</v>
      </c>
      <c r="BJ7" s="198">
        <f>环工62综测统计!C6</f>
        <v>88.307196438545006</v>
      </c>
      <c r="BK7" s="198">
        <f>环工62综测统计!D6</f>
        <v>87.835809479409505</v>
      </c>
      <c r="BL7" s="198">
        <f>环工62综测统计!E6</f>
        <v>86.082830190499166</v>
      </c>
      <c r="BM7" s="152">
        <f t="shared" si="2"/>
        <v>262.22583610845368</v>
      </c>
      <c r="BN7" s="153">
        <f>BM7/'环工16-1两年综测'!$BG$8*100</f>
        <v>75.852832264256222</v>
      </c>
      <c r="BO7" s="153">
        <f t="shared" si="3"/>
        <v>15.170566452851245</v>
      </c>
      <c r="BP7" s="153">
        <f t="shared" si="4"/>
        <v>71.705258760543558</v>
      </c>
    </row>
    <row r="8" spans="1:69">
      <c r="A8" s="113">
        <v>5</v>
      </c>
      <c r="B8" s="114" t="s">
        <v>195</v>
      </c>
      <c r="C8" s="114">
        <v>2016010634</v>
      </c>
      <c r="D8" s="153">
        <f>环工62分数统计!H8*环工62分数统计!H$3/130</f>
        <v>0.51538461538461533</v>
      </c>
      <c r="E8" s="153">
        <f>环工62分数统计!I8*环工62分数统计!I$3/130</f>
        <v>1.3692307692307693</v>
      </c>
      <c r="F8" s="153">
        <f>环工62分数统计!J8*环工62分数统计!J$3/130</f>
        <v>2.7692307692307692</v>
      </c>
      <c r="G8" s="153">
        <f>环工62分数统计!K8*环工62分数统计!K$3/130</f>
        <v>2.1807692307692306</v>
      </c>
      <c r="H8" s="153">
        <f>环工62分数统计!L8*环工62分数统计!L$3/130</f>
        <v>1.2307692307692308</v>
      </c>
      <c r="I8" s="153">
        <f>环工62分数统计!M8*环工62分数统计!M$3/130</f>
        <v>1.1230769230769231</v>
      </c>
      <c r="J8" s="153">
        <f>环工62分数统计!N8*环工62分数统计!N$3/130</f>
        <v>2.2153846153846155</v>
      </c>
      <c r="K8" s="153">
        <f>环工62分数统计!O8*环工62分数统计!O$3/130</f>
        <v>0.57692307692307687</v>
      </c>
      <c r="L8" s="153">
        <f>环工62分数统计!P8*环工62分数统计!P$3/130</f>
        <v>1.1923076923076923</v>
      </c>
      <c r="M8" s="153">
        <f>环工62分数统计!Q8*环工62分数统计!Q$3/130</f>
        <v>0.46153846153846156</v>
      </c>
      <c r="N8" s="153">
        <f>环工62分数统计!R8*环工62分数统计!R$3/130</f>
        <v>1.3846153846153846</v>
      </c>
      <c r="O8" s="153">
        <f>环工62分数统计!S8*环工62分数统计!S$3/130</f>
        <v>2.3076923076923075</v>
      </c>
      <c r="P8" s="153">
        <f>环工62分数统计!T8*环工62分数统计!T$3/130</f>
        <v>1.5576923076923077</v>
      </c>
      <c r="Q8" s="153">
        <f>环工62分数统计!U8*环工62分数统计!U$3/130</f>
        <v>2.1846153846153844</v>
      </c>
      <c r="R8" s="153">
        <f>环工62分数统计!V8*环工62分数统计!V$3/130</f>
        <v>1.3846153846153846</v>
      </c>
      <c r="S8" s="153">
        <f>环工62分数统计!W8*环工62分数统计!W$3/130</f>
        <v>2.1230769230769231</v>
      </c>
      <c r="T8" s="153">
        <f>环工62分数统计!X8*环工62分数统计!X$3/130</f>
        <v>0.63846153846153841</v>
      </c>
      <c r="U8" s="153">
        <f>环工62分数统计!Y8*环工62分数统计!Y$3/130</f>
        <v>1.4153846153846155</v>
      </c>
      <c r="V8" s="153">
        <f>环工62分数统计!Z8*环工62分数统计!Z$3/130</f>
        <v>1.3846153846153846</v>
      </c>
      <c r="W8" s="153">
        <f>环工62分数统计!AA8*环工62分数统计!AA$3/130</f>
        <v>1.8461538461538463</v>
      </c>
      <c r="X8" s="153">
        <f>环工62分数统计!AB8*环工62分数统计!AB$3/130</f>
        <v>1.0769230769230769</v>
      </c>
      <c r="Y8" s="153">
        <f>环工62分数统计!AC8*环工62分数统计!AC$3/130</f>
        <v>1.2615384615384615</v>
      </c>
      <c r="Z8" s="153">
        <f>环工62分数统计!AD8*环工62分数统计!AD$3/130</f>
        <v>1.1230769230769231</v>
      </c>
      <c r="AA8" s="153">
        <f>环工62分数统计!AE8*环工62分数统计!AE$3/130</f>
        <v>1.2461538461538462</v>
      </c>
      <c r="AB8" s="153">
        <f>环工62分数统计!AF8*环工62分数统计!AF$3/130</f>
        <v>0.66153846153846152</v>
      </c>
      <c r="AC8" s="153">
        <f>环工62分数统计!AG8*环工62分数统计!AG$3/130</f>
        <v>1.5</v>
      </c>
      <c r="AD8" s="153">
        <f>环工62分数统计!AH8*环工62分数统计!AH$3/130</f>
        <v>1.6615384615384616</v>
      </c>
      <c r="AE8" s="153">
        <f>环工62分数统计!AI8*环工62分数统计!AI$3/130</f>
        <v>1.2307692307692308</v>
      </c>
      <c r="AF8" s="153">
        <f>环工62分数统计!AJ8*环工62分数统计!AJ$3/130</f>
        <v>0.64615384615384619</v>
      </c>
      <c r="AG8" s="153">
        <f>环工62分数统计!AK8*环工62分数统计!AK$3/130</f>
        <v>1.8461538461538463</v>
      </c>
      <c r="AH8" s="153">
        <f>环工62分数统计!AL8*环工62分数统计!AL$3/130</f>
        <v>1.2615384615384615</v>
      </c>
      <c r="AI8" s="153">
        <f>环工62分数统计!AM8*环工62分数统计!AM$3/130</f>
        <v>0.69230769230769229</v>
      </c>
      <c r="AJ8" s="153">
        <f>环工62分数统计!AN8*环工62分数统计!AN$3/130</f>
        <v>1.5461538461538462</v>
      </c>
      <c r="AK8" s="153">
        <f>环工62分数统计!AO8*环工62分数统计!AO$3/130</f>
        <v>1.5923076923076922</v>
      </c>
      <c r="AL8" s="153">
        <f>环工62分数统计!AP8*环工62分数统计!AP$3/130</f>
        <v>0.99230769230769234</v>
      </c>
      <c r="AM8" s="153">
        <f>环工62分数统计!AQ8*环工62分数统计!AQ$3/130</f>
        <v>1.6846153846153846</v>
      </c>
      <c r="AN8" s="153">
        <f>环工62分数统计!AR8*环工62分数统计!AR$3/130</f>
        <v>1.323076923076923</v>
      </c>
      <c r="AO8" s="153">
        <f>环工62分数统计!AS8*环工62分数统计!AS$3/130</f>
        <v>1.2769230769230768</v>
      </c>
      <c r="AP8" s="153">
        <f>环工62分数统计!AT8*环工62分数统计!AT$3/130</f>
        <v>1.1846153846153846</v>
      </c>
      <c r="AQ8" s="153">
        <f>环工62分数统计!AU8*环工62分数统计!AU$3/130</f>
        <v>0.63846153846153841</v>
      </c>
      <c r="AR8" s="153">
        <f>环工62分数统计!AV8*环工62分数统计!AV$3/130</f>
        <v>1.3076923076923077</v>
      </c>
      <c r="AS8" s="153">
        <f>环工62分数统计!AW8*环工62分数统计!AW$3/130</f>
        <v>0.58461538461538465</v>
      </c>
      <c r="AT8" s="153">
        <f>环工62分数统计!AX8*环工62分数统计!AX$3/130</f>
        <v>2.1846153846153844</v>
      </c>
      <c r="AU8" s="153">
        <f>环工62分数统计!AY8*环工62分数统计!AY$3/130</f>
        <v>1.2615384615384615</v>
      </c>
      <c r="AV8" s="153">
        <f>环工62分数统计!AZ8*环工62分数统计!AZ$3/130</f>
        <v>1.1076923076923078</v>
      </c>
      <c r="AW8" s="153">
        <f>环工62分数统计!BA8*环工62分数统计!BA$3/130</f>
        <v>1.0923076923076922</v>
      </c>
      <c r="AX8" s="153">
        <f>环工62分数统计!BB8*环工62分数统计!BB$3/130</f>
        <v>0.99230769230769234</v>
      </c>
      <c r="AY8" s="153">
        <f>环工62分数统计!BC8*环工62分数统计!BC$3/130</f>
        <v>1.8</v>
      </c>
      <c r="AZ8" s="153">
        <f>环工62分数统计!BD8*环工62分数统计!BD$3/130</f>
        <v>0.96923076923076923</v>
      </c>
      <c r="BA8" s="153">
        <f>环工62分数统计!BE8*环工62分数统计!BE$3/130</f>
        <v>1.0769230769230769</v>
      </c>
      <c r="BB8" s="153">
        <f>环工62分数统计!BF8*环工62分数统计!BF$3/130</f>
        <v>0.62307692307692308</v>
      </c>
      <c r="BC8" s="153">
        <f>环工62分数统计!BG8*环工62分数统计!BG$3/130</f>
        <v>0.33076923076923076</v>
      </c>
      <c r="BD8" s="153">
        <f>环工62分数统计!BH8*环工62分数统计!BH$3/130</f>
        <v>1.323076923076923</v>
      </c>
      <c r="BE8" s="153">
        <f>环工62分数统计!BI8*环工62分数统计!BI$3/130</f>
        <v>1.3076923076923077</v>
      </c>
      <c r="BF8" s="153">
        <f>环工62分数统计!BJ8*环工62分数统计!BJ$3/130</f>
        <v>0</v>
      </c>
      <c r="BG8" s="153">
        <f>环工62分数统计!BK8*环工62分数统计!BK$3/130</f>
        <v>0.53846153846153844</v>
      </c>
      <c r="BH8" s="153">
        <f t="shared" si="0"/>
        <v>70.807692307692307</v>
      </c>
      <c r="BI8" s="153">
        <f t="shared" si="1"/>
        <v>49.565384615384609</v>
      </c>
      <c r="BJ8" s="198">
        <f>环工62综测统计!C7</f>
        <v>78.099501169017998</v>
      </c>
      <c r="BK8" s="198">
        <f>环工62综测统计!D7</f>
        <v>82.052271618037096</v>
      </c>
      <c r="BL8" s="198">
        <f>环工62综测统计!E7</f>
        <v>75.699192572944298</v>
      </c>
      <c r="BM8" s="152">
        <f t="shared" si="2"/>
        <v>235.85096535999941</v>
      </c>
      <c r="BN8" s="153">
        <f>BM8/'环工16-1两年综测'!$BG$8*100</f>
        <v>68.223497654959715</v>
      </c>
      <c r="BO8" s="153">
        <f t="shared" si="3"/>
        <v>13.644699530991943</v>
      </c>
      <c r="BP8" s="153">
        <f t="shared" si="4"/>
        <v>63.210084146376552</v>
      </c>
    </row>
    <row r="9" spans="1:69">
      <c r="A9" s="113">
        <v>6</v>
      </c>
      <c r="B9" s="114" t="s">
        <v>160</v>
      </c>
      <c r="C9" s="114">
        <v>2016010635</v>
      </c>
      <c r="D9" s="153">
        <f>环工62分数统计!H9*环工62分数统计!H$3/130</f>
        <v>0.66923076923076918</v>
      </c>
      <c r="E9" s="153">
        <f>环工62分数统计!I9*环工62分数统计!I$3/130</f>
        <v>1.4461538461538461</v>
      </c>
      <c r="F9" s="153">
        <f>环工62分数统计!J9*环工62分数统计!J$3/130</f>
        <v>3.4153846153846152</v>
      </c>
      <c r="G9" s="153">
        <f>环工62分数统计!K9*环工62分数统计!K$3/130</f>
        <v>3.1846153846153844</v>
      </c>
      <c r="H9" s="153">
        <f>环工62分数统计!L9*环工62分数统计!L$3/130</f>
        <v>1.4</v>
      </c>
      <c r="I9" s="153">
        <f>环工62分数统计!M9*环工62分数统计!M$3/130</f>
        <v>1.1846153846153846</v>
      </c>
      <c r="J9" s="153">
        <f>环工62分数统计!N9*环工62分数统计!N$3/130</f>
        <v>2.9015384615384616</v>
      </c>
      <c r="K9" s="153">
        <f>环工62分数统计!O9*环工62分数统计!O$3/130</f>
        <v>0.59230769230769231</v>
      </c>
      <c r="L9" s="153">
        <f>环工62分数统计!P9*环工62分数统计!P$3/130</f>
        <v>1.5576923076923077</v>
      </c>
      <c r="M9" s="153">
        <f>环工62分数统计!Q9*环工62分数统计!Q$3/130</f>
        <v>0.74615384615384617</v>
      </c>
      <c r="N9" s="153">
        <f>环工62分数统计!R9*环工62分数统计!R$3/130</f>
        <v>1.8923076923076922</v>
      </c>
      <c r="O9" s="153">
        <f>环工62分数统计!S9*环工62分数统计!S$3/130</f>
        <v>3.2307692307692308</v>
      </c>
      <c r="P9" s="153">
        <f>环工62分数统计!T9*环工62分数统计!T$3/130</f>
        <v>1.6923076923076923</v>
      </c>
      <c r="Q9" s="153">
        <f>环工62分数统计!U9*环工62分数统计!U$3/130</f>
        <v>2.3692307692307693</v>
      </c>
      <c r="R9" s="153">
        <f>环工62分数统计!V9*环工62分数统计!V$3/130</f>
        <v>2.2153846153846155</v>
      </c>
      <c r="S9" s="153">
        <f>环工62分数统计!W9*环工62分数统计!W$3/130</f>
        <v>3.0076923076923072</v>
      </c>
      <c r="T9" s="153">
        <f>环工62分数统计!X9*环工62分数统计!X$3/130</f>
        <v>0.7153846153846154</v>
      </c>
      <c r="U9" s="153">
        <f>环工62分数统计!Y9*环工62分数统计!Y$3/130</f>
        <v>1.4615384615384615</v>
      </c>
      <c r="V9" s="153">
        <f>环工62分数统计!Z9*环工62分数统计!Z$3/130</f>
        <v>1.523076923076923</v>
      </c>
      <c r="W9" s="153">
        <f>环工62分数统计!AA9*环工62分数统计!AA$3/130</f>
        <v>1.9384615384615385</v>
      </c>
      <c r="X9" s="153">
        <f>环工62分数统计!AB9*环工62分数统计!AB$3/130</f>
        <v>1.1538461538461537</v>
      </c>
      <c r="Y9" s="153">
        <f>环工62分数统计!AC9*环工62分数统计!AC$3/130</f>
        <v>1.2</v>
      </c>
      <c r="Z9" s="153">
        <f>环工62分数统计!AD9*环工62分数统计!AD$3/130</f>
        <v>1.2615384615384615</v>
      </c>
      <c r="AA9" s="153">
        <f>环工62分数统计!AE9*环工62分数统计!AE$3/130</f>
        <v>1.5392307692307692</v>
      </c>
      <c r="AB9" s="153">
        <f>环工62分数统计!AF9*环工62分数统计!AF$3/130</f>
        <v>0.7153846153846154</v>
      </c>
      <c r="AC9" s="153">
        <f>环工62分数统计!AG9*环工62分数统计!AG$3/130</f>
        <v>1.5384615384615385</v>
      </c>
      <c r="AD9" s="153">
        <f>环工62分数统计!AH9*环工62分数统计!AH$3/130</f>
        <v>1.8923076923076922</v>
      </c>
      <c r="AE9" s="153">
        <f>环工62分数统计!AI9*环工62分数统计!AI$3/130</f>
        <v>1.3076923076923077</v>
      </c>
      <c r="AF9" s="153">
        <f>环工62分数统计!AJ9*环工62分数统计!AJ$3/130</f>
        <v>0.65384615384615385</v>
      </c>
      <c r="AG9" s="153">
        <f>环工62分数统计!AK9*环工62分数统计!AK$3/130</f>
        <v>2.2461538461538462</v>
      </c>
      <c r="AH9" s="153">
        <f>环工62分数统计!AL9*环工62分数统计!AL$3/130</f>
        <v>1.3384615384615384</v>
      </c>
      <c r="AI9" s="153">
        <f>环工62分数统计!AM9*环工62分数统计!AM$3/130</f>
        <v>0.7384615384615385</v>
      </c>
      <c r="AJ9" s="153">
        <f>环工62分数统计!AN9*环工62分数统计!AN$3/130</f>
        <v>1.9846153846153847</v>
      </c>
      <c r="AK9" s="153">
        <f>环工62分数统计!AO9*环工62分数统计!AO$3/130</f>
        <v>1.8461538461538463</v>
      </c>
      <c r="AL9" s="153">
        <f>环工62分数统计!AP9*环工62分数统计!AP$3/130</f>
        <v>0.99230769230769234</v>
      </c>
      <c r="AM9" s="153">
        <f>环工62分数统计!AQ9*环工62分数统计!AQ$3/130</f>
        <v>2.1</v>
      </c>
      <c r="AN9" s="153">
        <f>环工62分数统计!AR9*环工62分数统计!AR$3/130</f>
        <v>1.2923076923076924</v>
      </c>
      <c r="AO9" s="153">
        <f>环工62分数统计!AS9*环工62分数统计!AS$3/130</f>
        <v>1.3692307692307693</v>
      </c>
      <c r="AP9" s="153">
        <f>环工62分数统计!AT9*环工62分数统计!AT$3/130</f>
        <v>1.4861538461538462</v>
      </c>
      <c r="AQ9" s="153">
        <f>环工62分数统计!AU9*环工62分数统计!AU$3/130</f>
        <v>0.7153846153846154</v>
      </c>
      <c r="AR9" s="153">
        <f>环工62分数统计!AV9*环工62分数统计!AV$3/130</f>
        <v>1.323076923076923</v>
      </c>
      <c r="AS9" s="153">
        <f>环工62分数统计!AW9*环工62分数统计!AW$3/130</f>
        <v>0.61538461538461542</v>
      </c>
      <c r="AT9" s="153">
        <f>环工62分数统计!AX9*环工62分数统计!AX$3/130</f>
        <v>2.4615384615384617</v>
      </c>
      <c r="AU9" s="153">
        <f>环工62分数统计!AY9*环工62分数统计!AY$3/130</f>
        <v>1.3692307692307693</v>
      </c>
      <c r="AV9" s="153">
        <f>环工62分数统计!AZ9*环工62分数统计!AZ$3/130</f>
        <v>1.2923076923076924</v>
      </c>
      <c r="AW9" s="153">
        <f>环工62分数统计!BA9*环工62分数统计!BA$3/130</f>
        <v>1.4153846153846155</v>
      </c>
      <c r="AX9" s="153">
        <f>环工62分数统计!BB9*环工62分数统计!BB$3/130</f>
        <v>1.0038461538461538</v>
      </c>
      <c r="AY9" s="153">
        <f>环工62分数统计!BC9*环工62分数统计!BC$3/130</f>
        <v>2.0769230769230771</v>
      </c>
      <c r="AZ9" s="153">
        <f>环工62分数统计!BD9*环工62分数统计!BD$3/130</f>
        <v>1.0153846153846153</v>
      </c>
      <c r="BA9" s="153">
        <f>环工62分数统计!BE9*环工62分数统计!BE$3/130</f>
        <v>0.92307692307692313</v>
      </c>
      <c r="BB9" s="153">
        <f>环工62分数统计!BF9*环工62分数统计!BF$3/130</f>
        <v>0.68461538461538463</v>
      </c>
      <c r="BC9" s="153">
        <f>环工62分数统计!BG9*环工62分数统计!BG$3/130</f>
        <v>0.34230769230769231</v>
      </c>
      <c r="BD9" s="153">
        <f>环工62分数统计!BH9*环工62分数统计!BH$3/130</f>
        <v>1.323076923076923</v>
      </c>
      <c r="BE9" s="153">
        <f>环工62分数统计!BI9*环工62分数统计!BI$3/130</f>
        <v>1.5769230769230769</v>
      </c>
      <c r="BF9" s="153">
        <f>环工62分数统计!BJ9*环工62分数统计!BJ$3/130</f>
        <v>1.9846153846153847</v>
      </c>
      <c r="BG9" s="153">
        <f>环工62分数统计!BK9*环工62分数统计!BK$3/130</f>
        <v>0.62307692307692308</v>
      </c>
      <c r="BH9" s="153">
        <f t="shared" si="0"/>
        <v>84.546153846153857</v>
      </c>
      <c r="BI9" s="153">
        <f t="shared" si="1"/>
        <v>59.182307692307695</v>
      </c>
      <c r="BJ9" s="198">
        <f>环工62综测统计!C8</f>
        <v>92.380096326200601</v>
      </c>
      <c r="BK9" s="198">
        <f>环工62综测统计!D8</f>
        <v>91.526358974358999</v>
      </c>
      <c r="BL9" s="198">
        <f>环工62综测统计!E8</f>
        <v>90.097546595932812</v>
      </c>
      <c r="BM9" s="152">
        <f t="shared" si="2"/>
        <v>274.00400189649241</v>
      </c>
      <c r="BN9" s="153">
        <f>BM9/'环工16-1两年综测'!$BG$8*100</f>
        <v>79.259846794781737</v>
      </c>
      <c r="BO9" s="153">
        <f t="shared" si="3"/>
        <v>15.851969358956348</v>
      </c>
      <c r="BP9" s="153">
        <f t="shared" si="4"/>
        <v>75.034277051264041</v>
      </c>
    </row>
    <row r="10" spans="1:69">
      <c r="A10" s="106">
        <v>7</v>
      </c>
      <c r="B10" s="117" t="s">
        <v>173</v>
      </c>
      <c r="C10" s="107">
        <v>2016010636</v>
      </c>
      <c r="D10" s="153">
        <f>环工62分数统计!H10*环工62分数统计!H$3/130</f>
        <v>0.61538461538461542</v>
      </c>
      <c r="E10" s="153">
        <f>环工62分数统计!I10*环工62分数统计!I$3/130</f>
        <v>1.4615384615384615</v>
      </c>
      <c r="F10" s="153">
        <f>环工62分数统计!J10*环工62分数统计!J$3/130</f>
        <v>2.953846153846154</v>
      </c>
      <c r="G10" s="153">
        <f>环工62分数统计!K10*环工62分数统计!K$3/130</f>
        <v>2.5615384615384613</v>
      </c>
      <c r="H10" s="153">
        <f>环工62分数统计!L10*环工62分数统计!L$3/130</f>
        <v>1.2923076923076924</v>
      </c>
      <c r="I10" s="153">
        <f>环工62分数统计!M10*环工62分数统计!M$3/130</f>
        <v>1.1076923076923078</v>
      </c>
      <c r="J10" s="153">
        <f>环工62分数统计!N10*环工62分数统计!N$3/130</f>
        <v>2.7076923076923078</v>
      </c>
      <c r="K10" s="153">
        <f>环工62分数统计!O10*环工62分数统计!O$3/130</f>
        <v>0.62307692307692308</v>
      </c>
      <c r="L10" s="153">
        <f>环工62分数统计!P10*环工62分数统计!P$3/130</f>
        <v>1.3461538461538463</v>
      </c>
      <c r="M10" s="153">
        <f>环工62分数统计!Q10*环工62分数统计!Q$3/130</f>
        <v>0.68461538461538463</v>
      </c>
      <c r="N10" s="153">
        <f>环工62分数统计!R10*环工62分数统计!R$3/130</f>
        <v>1.5</v>
      </c>
      <c r="O10" s="153">
        <f>环工62分数统计!S10*环工62分数统计!S$3/130</f>
        <v>3.0384615384615383</v>
      </c>
      <c r="P10" s="153">
        <f>环工62分数统计!T10*环工62分数统计!T$3/130</f>
        <v>1.6538461538461537</v>
      </c>
      <c r="Q10" s="153">
        <f>环工62分数统计!U10*环工62分数统计!U$3/130</f>
        <v>2.1538461538461537</v>
      </c>
      <c r="R10" s="153">
        <f>环工62分数统计!V10*环工62分数统计!V$3/130</f>
        <v>1.6846153846153846</v>
      </c>
      <c r="S10" s="153">
        <f>环工62分数统计!W10*环工62分数统计!W$3/130</f>
        <v>2.9446153846153846</v>
      </c>
      <c r="T10" s="153">
        <f>环工62分数统计!X10*环工62分数统计!X$3/130</f>
        <v>0.69230769230769229</v>
      </c>
      <c r="U10" s="153">
        <f>环工62分数统计!Y10*环工62分数统计!Y$3/130</f>
        <v>1.3846153846153846</v>
      </c>
      <c r="V10" s="153">
        <f>环工62分数统计!Z10*环工62分数统计!Z$3/130</f>
        <v>1.523076923076923</v>
      </c>
      <c r="W10" s="153">
        <f>环工62分数统计!AA10*环工62分数统计!AA$3/130</f>
        <v>1.7769230769230768</v>
      </c>
      <c r="X10" s="153">
        <f>环工62分数统计!AB10*环工62分数统计!AB$3/130</f>
        <v>1.1538461538461537</v>
      </c>
      <c r="Y10" s="153">
        <f>环工62分数统计!AC10*环工62分数统计!AC$3/130</f>
        <v>1.1846153846153846</v>
      </c>
      <c r="Z10" s="153">
        <f>环工62分数统计!AD10*环工62分数统计!AD$3/130</f>
        <v>1.1076923076923078</v>
      </c>
      <c r="AA10" s="153">
        <f>环工62分数统计!AE10*环工62分数统计!AE$3/130</f>
        <v>1.4046153846153848</v>
      </c>
      <c r="AB10" s="153">
        <f>环工62分数统计!AF10*环工62分数统计!AF$3/130</f>
        <v>0.7153846153846154</v>
      </c>
      <c r="AC10" s="153">
        <f>环工62分数统计!AG10*环工62分数统计!AG$3/130</f>
        <v>1.5961538461538463</v>
      </c>
      <c r="AD10" s="153">
        <f>环工62分数统计!AH10*环工62分数统计!AH$3/130</f>
        <v>1.7076923076923076</v>
      </c>
      <c r="AE10" s="153">
        <f>环工62分数统计!AI10*环工62分数统计!AI$3/130</f>
        <v>1.2769230769230768</v>
      </c>
      <c r="AF10" s="153">
        <f>环工62分数统计!AJ10*环工62分数统计!AJ$3/130</f>
        <v>0.69230769230769229</v>
      </c>
      <c r="AG10" s="153">
        <f>环工62分数统计!AK10*环工62分数统计!AK$3/130</f>
        <v>1.8769230769230769</v>
      </c>
      <c r="AH10" s="153">
        <f>环工62分数统计!AL10*环工62分数统计!AL$3/130</f>
        <v>1.4</v>
      </c>
      <c r="AI10" s="153">
        <f>环工62分数统计!AM10*环工62分数统计!AM$3/130</f>
        <v>0.72692307692307689</v>
      </c>
      <c r="AJ10" s="153">
        <f>环工62分数统计!AN10*环工62分数统计!AN$3/130</f>
        <v>2.0769230769230771</v>
      </c>
      <c r="AK10" s="153">
        <f>环工62分数统计!AO10*环工62分数统计!AO$3/130</f>
        <v>1.5692307692307692</v>
      </c>
      <c r="AL10" s="153">
        <f>环工62分数统计!AP10*环工62分数统计!AP$3/130</f>
        <v>1.0269230769230768</v>
      </c>
      <c r="AM10" s="153">
        <f>环工62分数统计!AQ10*环工62分数统计!AQ$3/130</f>
        <v>2.2384615384615385</v>
      </c>
      <c r="AN10" s="153">
        <f>环工62分数统计!AR10*环工62分数统计!AR$3/130</f>
        <v>1.3076923076923077</v>
      </c>
      <c r="AO10" s="153">
        <f>环工62分数统计!AS10*环工62分数统计!AS$3/130</f>
        <v>1.3384615384615384</v>
      </c>
      <c r="AP10" s="153">
        <f>环工62分数统计!AT10*环工62分数统计!AT$3/130</f>
        <v>1.3200000000000003</v>
      </c>
      <c r="AQ10" s="153">
        <f>环工62分数统计!AU10*环工62分数统计!AU$3/130</f>
        <v>0.70769230769230773</v>
      </c>
      <c r="AR10" s="153">
        <f>环工62分数统计!AV10*环工62分数统计!AV$3/130</f>
        <v>1.3384615384615384</v>
      </c>
      <c r="AS10" s="153">
        <f>环工62分数统计!AW10*环工62分数统计!AW$3/130</f>
        <v>0.57692307692307687</v>
      </c>
      <c r="AT10" s="153">
        <f>环工62分数统计!AX10*环工62分数统计!AX$3/130</f>
        <v>2.3076923076923075</v>
      </c>
      <c r="AU10" s="153">
        <f>环工62分数统计!AY10*环工62分数统计!AY$3/130</f>
        <v>1.3076923076923077</v>
      </c>
      <c r="AV10" s="153">
        <f>环工62分数统计!AZ10*环工62分数统计!AZ$3/130</f>
        <v>1.2461538461538462</v>
      </c>
      <c r="AW10" s="153">
        <f>环工62分数统计!BA10*环工62分数统计!BA$3/130</f>
        <v>1.4153846153846155</v>
      </c>
      <c r="AX10" s="153">
        <f>环工62分数统计!BB10*环工62分数统计!BB$3/130</f>
        <v>1.0038461538461538</v>
      </c>
      <c r="AY10" s="153">
        <f>环工62分数统计!BC10*环工62分数统计!BC$3/130</f>
        <v>2.0307692307692307</v>
      </c>
      <c r="AZ10" s="153">
        <f>环工62分数统计!BD10*环工62分数统计!BD$3/130</f>
        <v>0.96923076923076923</v>
      </c>
      <c r="BA10" s="153">
        <f>环工62分数统计!BE10*环工62分数统计!BE$3/130</f>
        <v>1.2461538461538462</v>
      </c>
      <c r="BB10" s="153">
        <f>环工62分数统计!BF10*环工62分数统计!BF$3/130</f>
        <v>0.69230769230769229</v>
      </c>
      <c r="BC10" s="153">
        <f>环工62分数统计!BG10*环工62分数统计!BG$3/130</f>
        <v>0.34230769230769231</v>
      </c>
      <c r="BD10" s="153">
        <f>环工62分数统计!BH10*环工62分数统计!BH$3/130</f>
        <v>1.323076923076923</v>
      </c>
      <c r="BE10" s="153">
        <f>环工62分数统计!BI10*环工62分数统计!BI$3/130</f>
        <v>1.5576923076923077</v>
      </c>
      <c r="BF10" s="153">
        <f>环工62分数统计!BJ10*环工62分数统计!BJ$3/130</f>
        <v>1.9846153846153847</v>
      </c>
      <c r="BG10" s="153">
        <f>环工62分数统计!BK10*环工62分数统计!BK$3/130</f>
        <v>0.58461538461538465</v>
      </c>
      <c r="BH10" s="153">
        <f t="shared" si="0"/>
        <v>80.061538461538461</v>
      </c>
      <c r="BI10" s="153">
        <f t="shared" si="1"/>
        <v>56.043076923076917</v>
      </c>
      <c r="BJ10" s="198">
        <f>环工62综测统计!C9</f>
        <v>86.056133732274304</v>
      </c>
      <c r="BK10" s="198">
        <f>环工62综测统计!D9</f>
        <v>90.793201079622094</v>
      </c>
      <c r="BL10" s="198">
        <f>环工62综测统计!E9</f>
        <v>87.105690483535639</v>
      </c>
      <c r="BM10" s="152">
        <f t="shared" si="2"/>
        <v>263.95502529543205</v>
      </c>
      <c r="BN10" s="153">
        <f>BM10/'环工16-1两年综测'!$BG$8*100</f>
        <v>76.353026674157107</v>
      </c>
      <c r="BO10" s="153">
        <f t="shared" si="3"/>
        <v>15.270605334831423</v>
      </c>
      <c r="BP10" s="153">
        <f t="shared" si="4"/>
        <v>71.31368225790834</v>
      </c>
    </row>
    <row r="11" spans="1:69">
      <c r="A11" s="106">
        <v>8</v>
      </c>
      <c r="B11" s="117" t="s">
        <v>155</v>
      </c>
      <c r="C11" s="107">
        <v>2016010637</v>
      </c>
      <c r="D11" s="153">
        <f>环工62分数统计!H11*环工62分数统计!H$3/130</f>
        <v>0.62307692307692308</v>
      </c>
      <c r="E11" s="153">
        <f>环工62分数统计!I11*环工62分数统计!I$3/130</f>
        <v>1.3846153846153846</v>
      </c>
      <c r="F11" s="153">
        <f>环工62分数统计!J11*环工62分数统计!J$3/130</f>
        <v>4.0153846153846153</v>
      </c>
      <c r="G11" s="153">
        <f>环工62分数统计!K11*环工62分数统计!K$3/130</f>
        <v>3.0115384615384615</v>
      </c>
      <c r="H11" s="153">
        <f>环工62分数统计!L11*环工62分数统计!L$3/130</f>
        <v>1.1846153846153846</v>
      </c>
      <c r="I11" s="153">
        <f>环工62分数统计!M11*环工62分数统计!M$3/130</f>
        <v>1.0769230769230769</v>
      </c>
      <c r="J11" s="153">
        <f>环工62分数统计!N11*环工62分数统计!N$3/130</f>
        <v>3.0461538461538464</v>
      </c>
      <c r="K11" s="153">
        <f>环工62分数统计!O11*环工62分数统计!O$3/130</f>
        <v>0.56923076923076921</v>
      </c>
      <c r="L11" s="153">
        <f>环工62分数统计!P11*环工62分数统计!P$3/130</f>
        <v>1.3461538461538463</v>
      </c>
      <c r="M11" s="153">
        <f>环工62分数统计!Q11*环工62分数统计!Q$3/130</f>
        <v>0.56153846153846154</v>
      </c>
      <c r="N11" s="153">
        <f>环工62分数统计!R11*环工62分数统计!R$3/130</f>
        <v>1.6615384615384616</v>
      </c>
      <c r="O11" s="153">
        <f>环工62分数统计!S11*环工62分数统计!S$3/130</f>
        <v>3.7307692307692308</v>
      </c>
      <c r="P11" s="153">
        <f>环工62分数统计!T11*环工62分数统计!T$3/130</f>
        <v>1.75</v>
      </c>
      <c r="Q11" s="153">
        <f>环工62分数统计!U11*环工62分数统计!U$3/130</f>
        <v>2.6769230769230767</v>
      </c>
      <c r="R11" s="153">
        <f>环工62分数统计!V11*环工62分数统计!V$3/130</f>
        <v>1.7076923076923076</v>
      </c>
      <c r="S11" s="153">
        <f>环工62分数统计!W11*环工62分数统计!W$3/130</f>
        <v>3.08</v>
      </c>
      <c r="T11" s="153">
        <f>环工62分数统计!X11*环工62分数统计!X$3/130</f>
        <v>0.69230769230769229</v>
      </c>
      <c r="U11" s="153">
        <f>环工62分数统计!Y11*环工62分数统计!Y$3/130</f>
        <v>1.4</v>
      </c>
      <c r="V11" s="153">
        <f>环工62分数统计!Z11*环工62分数统计!Z$3/130</f>
        <v>2.0076923076923077</v>
      </c>
      <c r="W11" s="153">
        <f>环工62分数统计!AA11*环工62分数统计!AA$3/130</f>
        <v>2.1</v>
      </c>
      <c r="X11" s="153">
        <f>环工62分数统计!AB11*环工62分数统计!AB$3/130</f>
        <v>1.2461538461538462</v>
      </c>
      <c r="Y11" s="153">
        <f>环工62分数统计!AC11*环工62分数统计!AC$3/130</f>
        <v>1.323076923076923</v>
      </c>
      <c r="Z11" s="153">
        <f>环工62分数统计!AD11*环工62分数统计!AD$3/130</f>
        <v>1.2</v>
      </c>
      <c r="AA11" s="153">
        <f>环工62分数统计!AE11*环工62分数统计!AE$3/130</f>
        <v>1.4384615384615387</v>
      </c>
      <c r="AB11" s="153">
        <f>环工62分数统计!AF11*环工62分数统计!AF$3/130</f>
        <v>0.73076923076923073</v>
      </c>
      <c r="AC11" s="153">
        <f>环工62分数统计!AG11*环工62分数统计!AG$3/130</f>
        <v>1.5576923076923077</v>
      </c>
      <c r="AD11" s="153">
        <f>环工62分数统计!AH11*环工62分数统计!AH$3/130</f>
        <v>2.1692307692307691</v>
      </c>
      <c r="AE11" s="153">
        <f>环工62分数统计!AI11*环工62分数统计!AI$3/130</f>
        <v>1.3384615384615384</v>
      </c>
      <c r="AF11" s="153">
        <f>环工62分数统计!AJ11*环工62分数统计!AJ$3/130</f>
        <v>0.7153846153846154</v>
      </c>
      <c r="AG11" s="153">
        <f>环工62分数统计!AK11*环工62分数统计!AK$3/130</f>
        <v>2.5538461538461537</v>
      </c>
      <c r="AH11" s="153">
        <f>环工62分数统计!AL11*环工62分数统计!AL$3/130</f>
        <v>1.4</v>
      </c>
      <c r="AI11" s="153">
        <f>环工62分数统计!AM11*环工62分数统计!AM$3/130</f>
        <v>0.83076923076923082</v>
      </c>
      <c r="AJ11" s="153">
        <f>环工62分数统计!AN11*环工62分数统计!AN$3/130</f>
        <v>1.9384615384615385</v>
      </c>
      <c r="AK11" s="153">
        <f>环工62分数统计!AO11*环工62分数统计!AO$3/130</f>
        <v>1.9153846153846155</v>
      </c>
      <c r="AL11" s="153">
        <f>环工62分数统计!AP11*环工62分数统计!AP$3/130</f>
        <v>1.0269230769230768</v>
      </c>
      <c r="AM11" s="153">
        <f>环工62分数统计!AQ11*环工62分数统计!AQ$3/130</f>
        <v>1.8461538461538463</v>
      </c>
      <c r="AN11" s="153">
        <f>环工62分数统计!AR11*环工62分数统计!AR$3/130</f>
        <v>1.4</v>
      </c>
      <c r="AO11" s="153">
        <f>环工62分数统计!AS11*环工62分数统计!AS$3/130</f>
        <v>1.3538461538461539</v>
      </c>
      <c r="AP11" s="153">
        <f>环工62分数统计!AT11*环工62分数统计!AT$3/130</f>
        <v>1.5569230769230771</v>
      </c>
      <c r="AQ11" s="153">
        <f>环工62分数统计!AU11*环工62分数统计!AU$3/130</f>
        <v>0.7</v>
      </c>
      <c r="AR11" s="153">
        <f>环工62分数统计!AV11*环工62分数统计!AV$3/130</f>
        <v>1.3076923076923077</v>
      </c>
      <c r="AS11" s="153">
        <f>环工62分数统计!AW11*环工62分数统计!AW$3/130</f>
        <v>0.62307692307692308</v>
      </c>
      <c r="AT11" s="153">
        <f>环工62分数统计!AX11*环工62分数统计!AX$3/130</f>
        <v>2.4615384615384617</v>
      </c>
      <c r="AU11" s="153">
        <f>环工62分数统计!AY11*环工62分数统计!AY$3/130</f>
        <v>1.2615384615384615</v>
      </c>
      <c r="AV11" s="153">
        <f>环工62分数统计!AZ11*环工62分数统计!AZ$3/130</f>
        <v>1.1846153846153846</v>
      </c>
      <c r="AW11" s="153">
        <f>环工62分数统计!BA11*环工62分数统计!BA$3/130</f>
        <v>1.476923076923077</v>
      </c>
      <c r="AX11" s="153">
        <f>环工62分数统计!BB11*环工62分数统计!BB$3/130</f>
        <v>1.0153846153846153</v>
      </c>
      <c r="AY11" s="153">
        <f>环工62分数统计!BC11*环工62分数统计!BC$3/130</f>
        <v>1.9846153846153847</v>
      </c>
      <c r="AZ11" s="153">
        <f>环工62分数统计!BD11*环工62分数统计!BD$3/130</f>
        <v>0.92307692307692313</v>
      </c>
      <c r="BA11" s="153">
        <f>环工62分数统计!BE11*环工62分数统计!BE$3/130</f>
        <v>0.92307692307692313</v>
      </c>
      <c r="BB11" s="153">
        <f>环工62分数统计!BF11*环工62分数统计!BF$3/130</f>
        <v>0.72307692307692306</v>
      </c>
      <c r="BC11" s="153">
        <f>环工62分数统计!BG11*环工62分数统计!BG$3/130</f>
        <v>0.33461538461538459</v>
      </c>
      <c r="BD11" s="153">
        <f>环工62分数统计!BH11*环工62分数统计!BH$3/130</f>
        <v>1.3384615384615384</v>
      </c>
      <c r="BE11" s="153">
        <f>环工62分数统计!BI11*环工62分数统计!BI$3/130</f>
        <v>1.7692307692307692</v>
      </c>
      <c r="BF11" s="153">
        <f>环工62分数统计!BJ11*环工62分数统计!BJ$3/130</f>
        <v>2.1692307692307691</v>
      </c>
      <c r="BG11" s="153">
        <f>环工62分数统计!BK11*环工62分数统计!BK$3/130</f>
        <v>0.61538461538461542</v>
      </c>
      <c r="BH11" s="153">
        <f t="shared" si="0"/>
        <v>85.979230769230767</v>
      </c>
      <c r="BI11" s="153">
        <f t="shared" si="1"/>
        <v>60.185461538461531</v>
      </c>
      <c r="BJ11" s="198">
        <f>环工62综测统计!C10</f>
        <v>91.010120530954197</v>
      </c>
      <c r="BK11" s="198">
        <f>环工62综测统计!D10</f>
        <v>91.471785236985198</v>
      </c>
      <c r="BL11" s="198">
        <f>环工62综测统计!E10</f>
        <v>93.664116710875334</v>
      </c>
      <c r="BM11" s="152">
        <f t="shared" si="2"/>
        <v>276.14602247881476</v>
      </c>
      <c r="BN11" s="153">
        <f>BM11/'环工16-1两年综测'!$BG$8*100</f>
        <v>79.879458997563617</v>
      </c>
      <c r="BO11" s="153">
        <f t="shared" si="3"/>
        <v>15.975891799512723</v>
      </c>
      <c r="BP11" s="153">
        <f t="shared" si="4"/>
        <v>76.161353337974248</v>
      </c>
    </row>
    <row r="12" spans="1:69">
      <c r="A12" s="106">
        <v>9</v>
      </c>
      <c r="B12" s="117" t="s">
        <v>164</v>
      </c>
      <c r="C12" s="107">
        <v>2016010638</v>
      </c>
      <c r="D12" s="153">
        <f>环工62分数统计!H12*环工62分数统计!H$3/130</f>
        <v>0.59230769230769231</v>
      </c>
      <c r="E12" s="153">
        <f>环工62分数统计!I12*环工62分数统计!I$3/130</f>
        <v>1.4</v>
      </c>
      <c r="F12" s="153">
        <f>环工62分数统计!J12*环工62分数统计!J$3/130</f>
        <v>3.7846153846153845</v>
      </c>
      <c r="G12" s="153">
        <f>环工62分数统计!K12*环工62分数统计!K$3/130</f>
        <v>2.9076923076923076</v>
      </c>
      <c r="H12" s="153">
        <f>环工62分数统计!L12*环工62分数统计!L$3/130</f>
        <v>1.2307692307692308</v>
      </c>
      <c r="I12" s="153">
        <f>环工62分数统计!M12*环工62分数统计!M$3/130</f>
        <v>1.1846153846153846</v>
      </c>
      <c r="J12" s="153">
        <f>环工62分数统计!N12*环工62分数统计!N$3/130</f>
        <v>2.7246153846153844</v>
      </c>
      <c r="K12" s="153">
        <f>环工62分数统计!O12*环工62分数统计!O$3/130</f>
        <v>0.63846153846153841</v>
      </c>
      <c r="L12" s="153">
        <f>环工62分数统计!P12*环工62分数统计!P$3/130</f>
        <v>1.5</v>
      </c>
      <c r="M12" s="153">
        <f>环工62分数统计!Q12*环工62分数统计!Q$3/130</f>
        <v>0.58461538461538465</v>
      </c>
      <c r="N12" s="153">
        <f>环工62分数统计!R12*环工62分数统计!R$3/130</f>
        <v>1.476923076923077</v>
      </c>
      <c r="O12" s="153">
        <f>环工62分数统计!S12*环工62分数统计!S$3/130</f>
        <v>3.3461538461538463</v>
      </c>
      <c r="P12" s="153">
        <f>环工62分数统计!T12*环工62分数统计!T$3/130</f>
        <v>1.6538461538461537</v>
      </c>
      <c r="Q12" s="153">
        <f>环工62分数统计!U12*环工62分数统计!U$3/130</f>
        <v>2.523076923076923</v>
      </c>
      <c r="R12" s="153">
        <f>环工62分数统计!V12*环工62分数统计!V$3/130</f>
        <v>1.3846153846153846</v>
      </c>
      <c r="S12" s="153">
        <f>环工62分数统计!W12*环工62分数统计!W$3/130</f>
        <v>2.8307692307692309</v>
      </c>
      <c r="T12" s="153">
        <f>环工62分数统计!X12*环工62分数统计!X$3/130</f>
        <v>0.63076923076923075</v>
      </c>
      <c r="U12" s="153">
        <f>环工62分数统计!Y12*环工62分数统计!Y$3/130</f>
        <v>1.3846153846153846</v>
      </c>
      <c r="V12" s="153">
        <f>环工62分数统计!Z12*环工62分数统计!Z$3/130</f>
        <v>1.7538461538461538</v>
      </c>
      <c r="W12" s="153">
        <f>环工62分数统计!AA12*环工62分数统计!AA$3/130</f>
        <v>2.0769230769230771</v>
      </c>
      <c r="X12" s="153">
        <f>环工62分数统计!AB12*环工62分数统计!AB$3/130</f>
        <v>1.1076923076923078</v>
      </c>
      <c r="Y12" s="153">
        <f>环工62分数统计!AC12*环工62分数统计!AC$3/130</f>
        <v>1.0461538461538462</v>
      </c>
      <c r="Z12" s="153">
        <f>环工62分数统计!AD12*环工62分数统计!AD$3/130</f>
        <v>1.2153846153846153</v>
      </c>
      <c r="AA12" s="153">
        <f>环工62分数统计!AE12*环工62分数统计!AE$3/130</f>
        <v>1.5215384615384615</v>
      </c>
      <c r="AB12" s="153">
        <f>环工62分数统计!AF12*环工62分数统计!AF$3/130</f>
        <v>0.68461538461538463</v>
      </c>
      <c r="AC12" s="153">
        <f>环工62分数统计!AG12*环工62分数统计!AG$3/130</f>
        <v>1.4807692307692308</v>
      </c>
      <c r="AD12" s="153">
        <f>环工62分数统计!AH12*环工62分数统计!AH$3/130</f>
        <v>1.823076923076923</v>
      </c>
      <c r="AE12" s="153">
        <f>环工62分数统计!AI12*环工62分数统计!AI$3/130</f>
        <v>1.2769230769230768</v>
      </c>
      <c r="AF12" s="153">
        <f>环工62分数统计!AJ12*环工62分数统计!AJ$3/130</f>
        <v>0.69230769230769229</v>
      </c>
      <c r="AG12" s="153">
        <f>环工62分数统计!AK12*环工62分数统计!AK$3/130</f>
        <v>2.4615384615384617</v>
      </c>
      <c r="AH12" s="153">
        <f>环工62分数统计!AL12*环工62分数统计!AL$3/130</f>
        <v>1.3384615384615384</v>
      </c>
      <c r="AI12" s="153">
        <f>环工62分数统计!AM12*环工62分数统计!AM$3/130</f>
        <v>0.92307692307692313</v>
      </c>
      <c r="AJ12" s="153">
        <f>环工62分数统计!AN12*环工62分数统计!AN$3/130</f>
        <v>2.0769230769230771</v>
      </c>
      <c r="AK12" s="153">
        <f>环工62分数统计!AO12*环工62分数统计!AO$3/130</f>
        <v>1.9153846153846155</v>
      </c>
      <c r="AL12" s="153">
        <f>环工62分数统计!AP12*环工62分数统计!AP$3/130</f>
        <v>0.99230769230769234</v>
      </c>
      <c r="AM12" s="153">
        <f>环工62分数统计!AQ12*环工62分数统计!AQ$3/130</f>
        <v>1.8692307692307693</v>
      </c>
      <c r="AN12" s="153">
        <f>环工62分数统计!AR12*环工62分数统计!AR$3/130</f>
        <v>1.3538461538461539</v>
      </c>
      <c r="AO12" s="153">
        <f>环工62分数统计!AS12*环工62分数统计!AS$3/130</f>
        <v>1.3692307692307693</v>
      </c>
      <c r="AP12" s="153">
        <f>环工62分数统计!AT12*环工62分数统计!AT$3/130</f>
        <v>1.2384615384615385</v>
      </c>
      <c r="AQ12" s="153">
        <f>环工62分数统计!AU12*环工62分数统计!AU$3/130</f>
        <v>0.69230769230769229</v>
      </c>
      <c r="AR12" s="153">
        <f>环工62分数统计!AV12*环工62分数统计!AV$3/130</f>
        <v>1.4</v>
      </c>
      <c r="AS12" s="153">
        <f>环工62分数统计!AW12*环工62分数统计!AW$3/130</f>
        <v>0.62307692307692308</v>
      </c>
      <c r="AT12" s="153">
        <f>环工62分数统计!AX12*环工62分数统计!AX$3/130</f>
        <v>2.3692307692307693</v>
      </c>
      <c r="AU12" s="153">
        <f>环工62分数统计!AY12*环工62分数统计!AY$3/130</f>
        <v>1.0307692307692307</v>
      </c>
      <c r="AV12" s="153">
        <f>环工62分数统计!AZ12*环工62分数统计!AZ$3/130</f>
        <v>1.2307692307692308</v>
      </c>
      <c r="AW12" s="153">
        <f>环工62分数统计!BA12*环工62分数统计!BA$3/130</f>
        <v>1.2307692307692308</v>
      </c>
      <c r="AX12" s="153">
        <f>环工62分数统计!BB12*环工62分数统计!BB$3/130</f>
        <v>1.0153846153846153</v>
      </c>
      <c r="AY12" s="153">
        <f>环工62分数统计!BC12*环工62分数统计!BC$3/130</f>
        <v>2.1230769230769231</v>
      </c>
      <c r="AZ12" s="153">
        <f>环工62分数统计!BD12*环工62分数统计!BD$3/130</f>
        <v>0.98076923076923073</v>
      </c>
      <c r="BA12" s="153">
        <f>环工62分数统计!BE12*环工62分数统计!BE$3/130</f>
        <v>1.2</v>
      </c>
      <c r="BB12" s="153">
        <f>环工62分数统计!BF12*环工62分数统计!BF$3/130</f>
        <v>0.69230769230769229</v>
      </c>
      <c r="BC12" s="153">
        <f>环工62分数统计!BG12*环工62分数统计!BG$3/130</f>
        <v>0.35</v>
      </c>
      <c r="BD12" s="153">
        <f>环工62分数统计!BH12*环工62分数统计!BH$3/130</f>
        <v>1.2923076923076924</v>
      </c>
      <c r="BE12" s="153">
        <f>环工62分数统计!BI12*环工62分数统计!BI$3/130</f>
        <v>1.7884615384615385</v>
      </c>
      <c r="BF12" s="153">
        <f>环工62分数统计!BJ12*环工62分数统计!BJ$3/130</f>
        <v>2.1461538461538461</v>
      </c>
      <c r="BG12" s="153">
        <f>环工62分数统计!BK12*环工62分数统计!BK$3/130</f>
        <v>0.60769230769230764</v>
      </c>
      <c r="BH12" s="153">
        <f t="shared" si="0"/>
        <v>82.769230769230745</v>
      </c>
      <c r="BI12" s="153">
        <f t="shared" si="1"/>
        <v>57.938461538461517</v>
      </c>
      <c r="BJ12" s="198">
        <f>环工62综测统计!C11</f>
        <v>88.562208539755105</v>
      </c>
      <c r="BK12" s="198">
        <f>环工62综测统计!D11</f>
        <v>90.049995337995298</v>
      </c>
      <c r="BL12" s="198">
        <f>环工62综测统计!E11</f>
        <v>92.548557029144391</v>
      </c>
      <c r="BM12" s="152">
        <f t="shared" si="2"/>
        <v>271.16076090689478</v>
      </c>
      <c r="BN12" s="153">
        <f>BM12/'环工16-1两年综测'!$BG$8*100</f>
        <v>78.437395868239136</v>
      </c>
      <c r="BO12" s="153">
        <f t="shared" si="3"/>
        <v>15.687479173647828</v>
      </c>
      <c r="BP12" s="153">
        <f t="shared" si="4"/>
        <v>73.62594071210934</v>
      </c>
    </row>
    <row r="13" spans="1:69" ht="24">
      <c r="A13" s="113">
        <v>10</v>
      </c>
      <c r="B13" s="118" t="s">
        <v>196</v>
      </c>
      <c r="C13" s="114">
        <v>2016010639</v>
      </c>
      <c r="D13" s="153">
        <f>环工62分数统计!H13*环工62分数统计!H$3/130</f>
        <v>0.59230769230769231</v>
      </c>
      <c r="E13" s="153">
        <f>环工62分数统计!I13*环工62分数统计!I$3/130</f>
        <v>1.2615384615384615</v>
      </c>
      <c r="F13" s="153">
        <f>环工62分数统计!J13*环工62分数统计!J$3/130</f>
        <v>2.7692307692307692</v>
      </c>
      <c r="G13" s="153">
        <f>环工62分数统计!K13*环工62分数统计!K$3/130</f>
        <v>2.1115384615384616</v>
      </c>
      <c r="H13" s="153">
        <f>环工62分数统计!L13*环工62分数统计!L$3/130</f>
        <v>1.1846153846153846</v>
      </c>
      <c r="I13" s="153">
        <f>环工62分数统计!M13*环工62分数统计!M$3/130</f>
        <v>1.0153846153846153</v>
      </c>
      <c r="J13" s="153">
        <f>环工62分数统计!N13*环工62分数统计!N$3/130</f>
        <v>2.5046153846153847</v>
      </c>
      <c r="K13" s="153">
        <f>环工62分数统计!O13*环工62分数统计!O$3/130</f>
        <v>0.55384615384615388</v>
      </c>
      <c r="L13" s="153">
        <f>环工62分数统计!P13*环工62分数统计!P$3/130</f>
        <v>1.1538461538461537</v>
      </c>
      <c r="M13" s="153">
        <f>环工62分数统计!Q13*环工62分数统计!Q$3/130</f>
        <v>0.46153846153846156</v>
      </c>
      <c r="N13" s="153">
        <f>环工62分数统计!R13*环工62分数统计!R$3/130</f>
        <v>1.3846153846153846</v>
      </c>
      <c r="O13" s="153">
        <f>环工62分数统计!S13*环工62分数统计!S$3/130</f>
        <v>2.3076923076923075</v>
      </c>
      <c r="P13" s="153">
        <f>环工62分数统计!T13*环工62分数统计!T$3/130</f>
        <v>1.5384615384615385</v>
      </c>
      <c r="Q13" s="153">
        <f>环工62分数统计!U13*环工62分数统计!U$3/130</f>
        <v>1.9692307692307693</v>
      </c>
      <c r="R13" s="153">
        <f>环工62分数统计!V13*环工62分数统计!V$3/130</f>
        <v>1.5</v>
      </c>
      <c r="S13" s="153">
        <f>环工62分数统计!W13*环工62分数统计!W$3/130</f>
        <v>2.7076923076923078</v>
      </c>
      <c r="T13" s="153">
        <f>环工62分数统计!X13*环工62分数统计!X$3/130</f>
        <v>0.7</v>
      </c>
      <c r="U13" s="153">
        <f>环工62分数统计!Y13*环工62分数统计!Y$3/130</f>
        <v>1.4</v>
      </c>
      <c r="V13" s="153">
        <f>环工62分数统计!Z13*环工62分数统计!Z$3/130</f>
        <v>1.4076923076923078</v>
      </c>
      <c r="W13" s="153">
        <f>环工62分数统计!AA13*环工62分数统计!AA$3/130</f>
        <v>1.8923076923076922</v>
      </c>
      <c r="X13" s="153">
        <f>环工62分数统计!AB13*环工62分数统计!AB$3/130</f>
        <v>1.1076923076923078</v>
      </c>
      <c r="Y13" s="153">
        <f>环工62分数统计!AC13*环工62分数统计!AC$3/130</f>
        <v>1.1846153846153846</v>
      </c>
      <c r="Z13" s="153">
        <f>环工62分数统计!AD13*环工62分数统计!AD$3/130</f>
        <v>1.3384615384615384</v>
      </c>
      <c r="AA13" s="153">
        <f>环工62分数统计!AE13*环工62分数统计!AE$3/130</f>
        <v>1.3538461538461539</v>
      </c>
      <c r="AB13" s="153">
        <f>环工62分数统计!AF13*环工62分数统计!AF$3/130</f>
        <v>0.65384615384615385</v>
      </c>
      <c r="AC13" s="153">
        <f>环工62分数统计!AG13*环工62分数统计!AG$3/130</f>
        <v>1.5</v>
      </c>
      <c r="AD13" s="153">
        <f>环工62分数统计!AH13*环工62分数统计!AH$3/130</f>
        <v>1.4307692307692308</v>
      </c>
      <c r="AE13" s="153">
        <f>环工62分数统计!AI13*环工62分数统计!AI$3/130</f>
        <v>1.2307692307692308</v>
      </c>
      <c r="AF13" s="153">
        <f>环工62分数统计!AJ13*环工62分数统计!AJ$3/130</f>
        <v>0.64615384615384619</v>
      </c>
      <c r="AG13" s="153">
        <f>环工62分数统计!AK13*环工62分数统计!AK$3/130</f>
        <v>1.8461538461538463</v>
      </c>
      <c r="AH13" s="153">
        <f>环工62分数统计!AL13*环工62分数统计!AL$3/130</f>
        <v>1.2307692307692308</v>
      </c>
      <c r="AI13" s="153">
        <f>环工62分数统计!AM13*环工62分数统计!AM$3/130</f>
        <v>0.75</v>
      </c>
      <c r="AJ13" s="153">
        <f>环工62分数统计!AN13*环工62分数统计!AN$3/130</f>
        <v>1.7769230769230768</v>
      </c>
      <c r="AK13" s="153">
        <f>环工62分数统计!AO13*环工62分数统计!AO$3/130</f>
        <v>1.3846153846153846</v>
      </c>
      <c r="AL13" s="153">
        <f>环工62分数统计!AP13*环工62分数统计!AP$3/130</f>
        <v>1.0153846153846153</v>
      </c>
      <c r="AM13" s="153">
        <f>环工62分数统计!AQ13*环工62分数统计!AQ$3/130</f>
        <v>1.7076923076923076</v>
      </c>
      <c r="AN13" s="153">
        <f>环工62分数统计!AR13*环工62分数统计!AR$3/130</f>
        <v>1.3538461538461539</v>
      </c>
      <c r="AO13" s="153">
        <f>环工62分数统计!AS13*环工62分数统计!AS$3/130</f>
        <v>1.2769230769230768</v>
      </c>
      <c r="AP13" s="153">
        <f>环工62分数统计!AT13*环工62分数统计!AT$3/130</f>
        <v>1.303076923076923</v>
      </c>
      <c r="AQ13" s="153">
        <f>环工62分数统计!AU13*环工62分数统计!AU$3/130</f>
        <v>0.5461538461538461</v>
      </c>
      <c r="AR13" s="153">
        <f>环工62分数统计!AV13*环工62分数统计!AV$3/130</f>
        <v>1.2769230769230768</v>
      </c>
      <c r="AS13" s="153">
        <f>环工62分数统计!AW13*环工62分数统计!AW$3/130</f>
        <v>0.62307692307692308</v>
      </c>
      <c r="AT13" s="153">
        <f>环工62分数统计!AX13*环工62分数统计!AX$3/130</f>
        <v>2.0307692307692307</v>
      </c>
      <c r="AU13" s="153">
        <f>环工62分数统计!AY13*环工62分数统计!AY$3/130</f>
        <v>1.0153846153846153</v>
      </c>
      <c r="AV13" s="153">
        <f>环工62分数统计!AZ13*环工62分数统计!AZ$3/130</f>
        <v>1.2615384615384615</v>
      </c>
      <c r="AW13" s="153">
        <f>环工62分数统计!BA13*环工62分数统计!BA$3/130</f>
        <v>1.1538461538461537</v>
      </c>
      <c r="AX13" s="153">
        <f>环工62分数统计!BB13*环工62分数统计!BB$3/130</f>
        <v>1.0153846153846153</v>
      </c>
      <c r="AY13" s="153">
        <f>环工62分数统计!BC13*环工62分数统计!BC$3/130</f>
        <v>1.6384615384615384</v>
      </c>
      <c r="AZ13" s="153">
        <f>环工62分数统计!BD13*环工62分数统计!BD$3/130</f>
        <v>0.95769230769230773</v>
      </c>
      <c r="BA13" s="153">
        <f>环工62分数统计!BE13*环工62分数统计!BE$3/130</f>
        <v>1.0769230769230769</v>
      </c>
      <c r="BB13" s="153">
        <f>环工62分数统计!BF13*环工62分数统计!BF$3/130</f>
        <v>0.63846153846153841</v>
      </c>
      <c r="BC13" s="153">
        <f>环工62分数统计!BG13*环工62分数统计!BG$3/130</f>
        <v>0.33076923076923076</v>
      </c>
      <c r="BD13" s="153">
        <f>环工62分数统计!BH13*环工62分数统计!BH$3/130</f>
        <v>1.2769230769230768</v>
      </c>
      <c r="BE13" s="153">
        <f>环工62分数统计!BI13*环工62分数统计!BI$3/130</f>
        <v>1.3269230769230769</v>
      </c>
      <c r="BF13" s="153">
        <f>环工62分数统计!BJ13*环工62分数统计!BJ$3/130</f>
        <v>1.8923076923076922</v>
      </c>
      <c r="BG13" s="153">
        <f>环工62分数统计!BK13*环工62分数统计!BK$3/130</f>
        <v>0.55384615384615388</v>
      </c>
      <c r="BH13" s="153">
        <f t="shared" si="0"/>
        <v>73.123076923076951</v>
      </c>
      <c r="BI13" s="153">
        <f t="shared" si="1"/>
        <v>51.186153846153864</v>
      </c>
      <c r="BJ13" s="198">
        <f>环工62综测统计!C12</f>
        <v>80.991099628864006</v>
      </c>
      <c r="BK13" s="198">
        <f>环工62综测统计!D12</f>
        <v>80.932411499611504</v>
      </c>
      <c r="BL13" s="198">
        <f>环工62综测统计!E12</f>
        <v>82.099137400530523</v>
      </c>
      <c r="BM13" s="152">
        <f t="shared" si="2"/>
        <v>244.02264852900606</v>
      </c>
      <c r="BN13" s="153">
        <f>BM13/'环工16-1两年综测'!$BG$8*100</f>
        <v>70.587281948430117</v>
      </c>
      <c r="BO13" s="153">
        <f t="shared" si="3"/>
        <v>14.117456389686025</v>
      </c>
      <c r="BP13" s="153">
        <f t="shared" si="4"/>
        <v>65.303610235839884</v>
      </c>
    </row>
    <row r="14" spans="1:69">
      <c r="A14" s="110">
        <v>11</v>
      </c>
      <c r="B14" s="120" t="s">
        <v>177</v>
      </c>
      <c r="C14" s="121">
        <v>2016010640</v>
      </c>
      <c r="D14" s="153">
        <f>环工62分数统计!H14*环工62分数统计!H$3/130</f>
        <v>0.60769230769230764</v>
      </c>
      <c r="E14" s="153">
        <f>环工62分数统计!I14*环工62分数统计!I$3/130</f>
        <v>1.3384615384615384</v>
      </c>
      <c r="F14" s="153">
        <f>环工62分数统计!J14*环工62分数统计!J$3/130</f>
        <v>3.2307692307692308</v>
      </c>
      <c r="G14" s="153">
        <f>环工62分数统计!K14*环工62分数统计!K$3/130</f>
        <v>2.9076923076923076</v>
      </c>
      <c r="H14" s="153">
        <f>环工62分数统计!L14*环工62分数统计!L$3/130</f>
        <v>1.2461538461538462</v>
      </c>
      <c r="I14" s="153">
        <f>环工62分数统计!M14*环工62分数统计!M$3/130</f>
        <v>1.1230769230769231</v>
      </c>
      <c r="J14" s="153">
        <f>环工62分数统计!N14*环工62分数统计!N$3/130</f>
        <v>2.4707692307692311</v>
      </c>
      <c r="K14" s="153">
        <f>环工62分数统计!O14*环工62分数统计!O$3/130</f>
        <v>0.61538461538461542</v>
      </c>
      <c r="L14" s="153">
        <f>环工62分数统计!P14*环工62分数统计!P$3/130</f>
        <v>1.6923076923076923</v>
      </c>
      <c r="M14" s="153">
        <f>环工62分数统计!Q14*环工62分数统计!Q$3/130</f>
        <v>0.66153846153846152</v>
      </c>
      <c r="N14" s="153">
        <f>环工62分数统计!R14*环工62分数统计!R$3/130</f>
        <v>1.5692307692307692</v>
      </c>
      <c r="O14" s="153">
        <f>环工62分数统计!S14*环工62分数统计!S$3/130</f>
        <v>2.8461538461538463</v>
      </c>
      <c r="P14" s="153">
        <f>环工62分数统计!T14*环工62分数统计!T$3/130</f>
        <v>1.6346153846153846</v>
      </c>
      <c r="Q14" s="153">
        <f>环工62分数统计!U14*环工62分数统计!U$3/130</f>
        <v>2.4</v>
      </c>
      <c r="R14" s="153">
        <f>环工62分数统计!V14*环工62分数统计!V$3/130</f>
        <v>1.7538461538461538</v>
      </c>
      <c r="S14" s="153">
        <f>环工62分数统计!W14*环工62分数统计!W$3/130</f>
        <v>2.606153846153846</v>
      </c>
      <c r="T14" s="153">
        <f>环工62分数统计!X14*环工62分数统计!X$3/130</f>
        <v>0.65384615384615385</v>
      </c>
      <c r="U14" s="153">
        <f>环工62分数统计!Y14*环工62分数统计!Y$3/130</f>
        <v>1.323076923076923</v>
      </c>
      <c r="V14" s="153">
        <f>环工62分数统计!Z14*环工62分数统计!Z$3/130</f>
        <v>1.5923076923076922</v>
      </c>
      <c r="W14" s="153">
        <f>环工62分数统计!AA14*环工62分数统计!AA$3/130</f>
        <v>1.7538461538461538</v>
      </c>
      <c r="X14" s="153">
        <f>环工62分数统计!AB14*环工62分数统计!AB$3/130</f>
        <v>1.1692307692307693</v>
      </c>
      <c r="Y14" s="153">
        <f>环工62分数统计!AC14*环工62分数统计!AC$3/130</f>
        <v>1.2615384615384615</v>
      </c>
      <c r="Z14" s="153">
        <f>环工62分数统计!AD14*环工62分数统计!AD$3/130</f>
        <v>1.2</v>
      </c>
      <c r="AA14" s="153">
        <f>环工62分数统计!AE14*环工62分数统计!AE$3/130</f>
        <v>1.303076923076923</v>
      </c>
      <c r="AB14" s="153">
        <f>环工62分数统计!AF14*环工62分数统计!AF$3/130</f>
        <v>0.67692307692307696</v>
      </c>
      <c r="AC14" s="153">
        <f>环工62分数统计!AG14*环工62分数统计!AG$3/130</f>
        <v>1.5</v>
      </c>
      <c r="AD14" s="153">
        <f>环工62分数统计!AH14*环工62分数统计!AH$3/130</f>
        <v>1.7076923076923076</v>
      </c>
      <c r="AE14" s="153">
        <f>环工62分数统计!AI14*环工62分数统计!AI$3/130</f>
        <v>1.3384615384615384</v>
      </c>
      <c r="AF14" s="153">
        <f>环工62分数统计!AJ14*环工62分数统计!AJ$3/130</f>
        <v>0.63076923076923075</v>
      </c>
      <c r="AG14" s="153">
        <f>环工62分数统计!AK14*环工62分数统计!AK$3/130</f>
        <v>1.8769230769230769</v>
      </c>
      <c r="AH14" s="153">
        <f>环工62分数统计!AL14*环工62分数统计!AL$3/130</f>
        <v>1.4</v>
      </c>
      <c r="AI14" s="153">
        <f>环工62分数统计!AM14*环工62分数统计!AM$3/130</f>
        <v>0.77307692307692311</v>
      </c>
      <c r="AJ14" s="153">
        <f>环工62分数统计!AN14*环工62分数统计!AN$3/130</f>
        <v>1.7307692307692308</v>
      </c>
      <c r="AK14" s="153">
        <f>环工62分数统计!AO14*环工62分数统计!AO$3/130</f>
        <v>1.7076923076923076</v>
      </c>
      <c r="AL14" s="153">
        <f>环工62分数统计!AP14*环工62分数统计!AP$3/130</f>
        <v>1.0038461538461538</v>
      </c>
      <c r="AM14" s="153">
        <f>环工62分数统计!AQ14*环工62分数统计!AQ$3/130</f>
        <v>1.8</v>
      </c>
      <c r="AN14" s="153">
        <f>环工62分数统计!AR14*环工62分数统计!AR$3/130</f>
        <v>1.3538461538461539</v>
      </c>
      <c r="AO14" s="153">
        <f>环工62分数统计!AS14*环工62分数统计!AS$3/130</f>
        <v>1.2461538461538462</v>
      </c>
      <c r="AP14" s="153">
        <f>环工62分数统计!AT14*环工62分数统计!AT$3/130</f>
        <v>1.303076923076923</v>
      </c>
      <c r="AQ14" s="153">
        <f>环工62分数统计!AU14*环工62分数统计!AU$3/130</f>
        <v>0.62307692307692308</v>
      </c>
      <c r="AR14" s="153">
        <f>环工62分数统计!AV14*环工62分数统计!AV$3/130</f>
        <v>1.2769230769230768</v>
      </c>
      <c r="AS14" s="153">
        <f>环工62分数统计!AW14*环工62分数统计!AW$3/130</f>
        <v>0.63076923076923075</v>
      </c>
      <c r="AT14" s="153">
        <f>环工62分数统计!AX14*环工62分数统计!AX$3/130</f>
        <v>2.6153846153846154</v>
      </c>
      <c r="AU14" s="153">
        <f>环工62分数统计!AY14*环工62分数统计!AY$3/130</f>
        <v>1.2153846153846153</v>
      </c>
      <c r="AV14" s="153">
        <f>环工62分数统计!AZ14*环工62分数统计!AZ$3/130</f>
        <v>1.2307692307692308</v>
      </c>
      <c r="AW14" s="153">
        <f>环工62分数统计!BA14*环工62分数统计!BA$3/130</f>
        <v>1.476923076923077</v>
      </c>
      <c r="AX14" s="153">
        <f>环工62分数统计!BB14*环工62分数统计!BB$3/130</f>
        <v>1.0153846153846153</v>
      </c>
      <c r="AY14" s="153">
        <f>环工62分数统计!BC14*环工62分数统计!BC$3/130</f>
        <v>2.0307692307692307</v>
      </c>
      <c r="AZ14" s="153">
        <f>环工62分数统计!BD14*环工62分数统计!BD$3/130</f>
        <v>1.0384615384615385</v>
      </c>
      <c r="BA14" s="153">
        <f>环工62分数统计!BE14*环工62分数统计!BE$3/130</f>
        <v>1.2307692307692308</v>
      </c>
      <c r="BB14" s="153">
        <f>环工62分数统计!BF14*环工62分数统计!BF$3/130</f>
        <v>0.72307692307692306</v>
      </c>
      <c r="BC14" s="153">
        <f>环工62分数统计!BG14*环工62分数统计!BG$3/130</f>
        <v>0.34230769230769231</v>
      </c>
      <c r="BD14" s="153">
        <f>环工62分数统计!BH14*环工62分数统计!BH$3/130</f>
        <v>1.3692307692307693</v>
      </c>
      <c r="BE14" s="153">
        <f>环工62分数统计!BI14*环工62分数统计!BI$3/130</f>
        <v>1.75</v>
      </c>
      <c r="BF14" s="153">
        <f>环工62分数统计!BJ14*环工62分数统计!BJ$3/130</f>
        <v>2.1230769230769231</v>
      </c>
      <c r="BG14" s="153">
        <f>环工62分数统计!BK14*环工62分数统计!BK$3/130</f>
        <v>0.60769230769230764</v>
      </c>
      <c r="BH14" s="153">
        <f t="shared" si="0"/>
        <v>80.309999999999974</v>
      </c>
      <c r="BI14" s="153">
        <f t="shared" si="1"/>
        <v>56.216999999999977</v>
      </c>
      <c r="BJ14" s="198">
        <f>环工62综测统计!C13</f>
        <v>86.456459364837599</v>
      </c>
      <c r="BK14" s="198">
        <f>环工62综测统计!D13</f>
        <v>85.363736752136802</v>
      </c>
      <c r="BL14" s="198">
        <f>环工62综测统计!E13</f>
        <v>90.598958090185675</v>
      </c>
      <c r="BM14" s="152">
        <f t="shared" si="2"/>
        <v>262.41915420716009</v>
      </c>
      <c r="BN14" s="153">
        <f>BM14/'环工16-1两年综测'!$BG$8*100</f>
        <v>75.908752479946784</v>
      </c>
      <c r="BO14" s="153">
        <f t="shared" si="3"/>
        <v>15.181750495989357</v>
      </c>
      <c r="BP14" s="153">
        <f t="shared" si="4"/>
        <v>71.398750495989333</v>
      </c>
    </row>
    <row r="15" spans="1:69">
      <c r="A15" s="106">
        <v>12</v>
      </c>
      <c r="B15" s="117" t="s">
        <v>183</v>
      </c>
      <c r="C15" s="107">
        <v>2016010641</v>
      </c>
      <c r="D15" s="153">
        <f>环工62分数统计!H15*环工62分数统计!H$3/130</f>
        <v>0.65384615384615385</v>
      </c>
      <c r="E15" s="153">
        <f>环工62分数统计!I15*环工62分数统计!I$3/130</f>
        <v>1.4153846153846155</v>
      </c>
      <c r="F15" s="153">
        <f>环工62分数统计!J15*环工62分数统计!J$3/130</f>
        <v>3.8307692307692309</v>
      </c>
      <c r="G15" s="153">
        <f>环工62分数统计!K15*环工62分数统计!K$3/130</f>
        <v>2.3192307692307694</v>
      </c>
      <c r="H15" s="153">
        <f>环工62分数统计!L15*环工62分数统计!L$3/130</f>
        <v>1.4</v>
      </c>
      <c r="I15" s="153">
        <f>环工62分数统计!M15*环工62分数统计!M$3/130</f>
        <v>1.1692307692307693</v>
      </c>
      <c r="J15" s="153">
        <f>环工62分数统计!N15*环工62分数统计!N$3/130</f>
        <v>2.8769230769230774</v>
      </c>
      <c r="K15" s="153">
        <f>环工62分数统计!O15*环工62分数统计!O$3/130</f>
        <v>0.61538461538461542</v>
      </c>
      <c r="L15" s="153">
        <f>环工62分数统计!P15*环工62分数统计!P$3/130</f>
        <v>1.4615384615384615</v>
      </c>
      <c r="M15" s="153">
        <f>环工62分数统计!Q15*环工62分数统计!Q$3/130</f>
        <v>0.59230769230769231</v>
      </c>
      <c r="N15" s="153">
        <f>环工62分数统计!R15*环工62分数统计!R$3/130</f>
        <v>1.5692307692307692</v>
      </c>
      <c r="O15" s="153">
        <f>环工62分数统计!S15*环工62分数统计!S$3/130</f>
        <v>2.5</v>
      </c>
      <c r="P15" s="153">
        <f>环工62分数统计!T15*环工62分数统计!T$3/130</f>
        <v>1.6346153846153846</v>
      </c>
      <c r="Q15" s="153">
        <f>环工62分数统计!U15*环工62分数统计!U$3/130</f>
        <v>1.9384615384615385</v>
      </c>
      <c r="R15" s="153">
        <f>环工62分数统计!V15*环工62分数统计!V$3/130</f>
        <v>1.3846153846153846</v>
      </c>
      <c r="S15" s="153">
        <f>环工62分数统计!W15*环工62分数统计!W$3/130</f>
        <v>2.9446153846153846</v>
      </c>
      <c r="T15" s="153">
        <f>环工62分数统计!X15*环工62分数统计!X$3/130</f>
        <v>0.53846153846153844</v>
      </c>
      <c r="U15" s="153">
        <f>环工62分数统计!Y15*环工62分数统计!Y$3/130</f>
        <v>1.3846153846153846</v>
      </c>
      <c r="V15" s="153">
        <f>环工62分数统计!Z15*环工62分数统计!Z$3/130</f>
        <v>1.523076923076923</v>
      </c>
      <c r="W15" s="153">
        <f>环工62分数统计!AA15*环工62分数统计!AA$3/130</f>
        <v>1.6153846153846154</v>
      </c>
      <c r="X15" s="153">
        <f>环工62分数统计!AB15*环工62分数统计!AB$3/130</f>
        <v>1.0769230769230769</v>
      </c>
      <c r="Y15" s="153">
        <f>环工62分数统计!AC15*环工62分数统计!AC$3/130</f>
        <v>1.2923076923076924</v>
      </c>
      <c r="Z15" s="153">
        <f>环工62分数统计!AD15*环工62分数统计!AD$3/130</f>
        <v>1.3538461538461539</v>
      </c>
      <c r="AA15" s="153">
        <f>环工62分数统计!AE15*环工62分数统计!AE$3/130</f>
        <v>1.5907692307692309</v>
      </c>
      <c r="AB15" s="153">
        <f>环工62分数统计!AF15*环工62分数统计!AF$3/130</f>
        <v>0.68461538461538463</v>
      </c>
      <c r="AC15" s="153">
        <f>环工62分数统计!AG15*环工62分数统计!AG$3/130</f>
        <v>1.4807692307692308</v>
      </c>
      <c r="AD15" s="153">
        <f>环工62分数统计!AH15*环工62分数统计!AH$3/130</f>
        <v>1.6615384615384616</v>
      </c>
      <c r="AE15" s="153">
        <f>环工62分数统计!AI15*环工62分数统计!AI$3/130</f>
        <v>1.2769230769230768</v>
      </c>
      <c r="AF15" s="153">
        <f>环工62分数统计!AJ15*环工62分数统计!AJ$3/130</f>
        <v>0.64615384615384619</v>
      </c>
      <c r="AG15" s="153">
        <f>环工62分数统计!AK15*环工62分数统计!AK$3/130</f>
        <v>1.9076923076923078</v>
      </c>
      <c r="AH15" s="153">
        <f>环工62分数统计!AL15*环工62分数统计!AL$3/130</f>
        <v>1.2923076923076924</v>
      </c>
      <c r="AI15" s="153">
        <f>环工62分数统计!AM15*环工62分数统计!AM$3/130</f>
        <v>0.72692307692307689</v>
      </c>
      <c r="AJ15" s="153">
        <f>环工62分数统计!AN15*环工62分数统计!AN$3/130</f>
        <v>1.2692307692307692</v>
      </c>
      <c r="AK15" s="153">
        <f>环工62分数统计!AO15*环工62分数统计!AO$3/130</f>
        <v>1.4538461538461538</v>
      </c>
      <c r="AL15" s="153">
        <f>环工62分数统计!AP15*环工62分数统计!AP$3/130</f>
        <v>1.0153846153846153</v>
      </c>
      <c r="AM15" s="153">
        <f>环工62分数统计!AQ15*环工62分数统计!AQ$3/130</f>
        <v>1.7769230769230768</v>
      </c>
      <c r="AN15" s="153">
        <f>环工62分数统计!AR15*环工62分数统计!AR$3/130</f>
        <v>1.323076923076923</v>
      </c>
      <c r="AO15" s="153">
        <f>环工62分数统计!AS15*环工62分数统计!AS$3/130</f>
        <v>1.3846153846153846</v>
      </c>
      <c r="AP15" s="153">
        <f>环工62分数统计!AT15*环工62分数统计!AT$3/130</f>
        <v>1.4215384615384616</v>
      </c>
      <c r="AQ15" s="153">
        <f>环工62分数统计!AU15*环工62分数统计!AU$3/130</f>
        <v>0.67692307692307696</v>
      </c>
      <c r="AR15" s="153">
        <f>环工62分数统计!AV15*环工62分数统计!AV$3/130</f>
        <v>1.4</v>
      </c>
      <c r="AS15" s="153">
        <f>环工62分数统计!AW15*环工62分数统计!AW$3/130</f>
        <v>0.59230769230769231</v>
      </c>
      <c r="AT15" s="153">
        <f>环工62分数统计!AX15*环工62分数统计!AX$3/130</f>
        <v>1.9692307692307693</v>
      </c>
      <c r="AU15" s="153">
        <f>环工62分数统计!AY15*环工62分数统计!AY$3/130</f>
        <v>1.2615384615384615</v>
      </c>
      <c r="AV15" s="153">
        <f>环工62分数统计!AZ15*环工62分数统计!AZ$3/130</f>
        <v>1.2</v>
      </c>
      <c r="AW15" s="153">
        <f>环工62分数统计!BA15*环工62分数统计!BA$3/130</f>
        <v>1.1076923076923078</v>
      </c>
      <c r="AX15" s="153">
        <f>环工62分数统计!BB15*环工62分数统计!BB$3/130</f>
        <v>1.0153846153846153</v>
      </c>
      <c r="AY15" s="153">
        <f>环工62分数统计!BC15*环工62分数统计!BC$3/130</f>
        <v>1.8923076923076922</v>
      </c>
      <c r="AZ15" s="153">
        <f>环工62分数统计!BD15*环工62分数统计!BD$3/130</f>
        <v>1.0153846153846153</v>
      </c>
      <c r="BA15" s="153">
        <f>环工62分数统计!BE15*环工62分数统计!BE$3/130</f>
        <v>1.1538461538461537</v>
      </c>
      <c r="BB15" s="153">
        <f>环工62分数统计!BF15*环工62分数统计!BF$3/130</f>
        <v>0.67692307692307696</v>
      </c>
      <c r="BC15" s="153">
        <f>环工62分数统计!BG15*环工62分数统计!BG$3/130</f>
        <v>0.32692307692307693</v>
      </c>
      <c r="BD15" s="153">
        <f>环工62分数统计!BH15*环工62分数统计!BH$3/130</f>
        <v>1.2615384615384615</v>
      </c>
      <c r="BE15" s="153">
        <f>环工62分数统计!BI15*环工62分数统计!BI$3/130</f>
        <v>1.4423076923076923</v>
      </c>
      <c r="BF15" s="153">
        <f>环工62分数统计!BJ15*环工62分数统计!BJ$3/130</f>
        <v>1.9846153846153847</v>
      </c>
      <c r="BG15" s="153">
        <f>环工62分数统计!BK15*环工62分数统计!BK$3/130</f>
        <v>0.61538461538461542</v>
      </c>
      <c r="BH15" s="153">
        <f t="shared" si="0"/>
        <v>77.595384615384646</v>
      </c>
      <c r="BI15" s="153">
        <f t="shared" si="1"/>
        <v>54.316769230769246</v>
      </c>
      <c r="BJ15" s="198">
        <f>环工62综测统计!C14</f>
        <v>86.579973116212699</v>
      </c>
      <c r="BK15" s="198">
        <f>环工62综测统计!D14</f>
        <v>86.120920590520598</v>
      </c>
      <c r="BL15" s="198">
        <f>环工62综测统计!E14</f>
        <v>85.002878001197914</v>
      </c>
      <c r="BM15" s="152">
        <f t="shared" si="2"/>
        <v>257.7037717079312</v>
      </c>
      <c r="BN15" s="153">
        <f>BM15/'环工16-1两年综测'!$BG$8*100</f>
        <v>74.544755998578381</v>
      </c>
      <c r="BO15" s="153">
        <f t="shared" si="3"/>
        <v>14.908951199715677</v>
      </c>
      <c r="BP15" s="153">
        <f t="shared" si="4"/>
        <v>69.225720430484927</v>
      </c>
    </row>
    <row r="16" spans="1:69">
      <c r="A16" s="110">
        <v>13</v>
      </c>
      <c r="B16" s="120" t="s">
        <v>180</v>
      </c>
      <c r="C16" s="121">
        <v>2016010642</v>
      </c>
      <c r="D16" s="153">
        <f>环工62分数统计!H16*环工62分数统计!H$3/130</f>
        <v>0.62307692307692308</v>
      </c>
      <c r="E16" s="153">
        <f>环工62分数统计!I16*环工62分数统计!I$3/130</f>
        <v>1.5076923076923077</v>
      </c>
      <c r="F16" s="153">
        <f>环工62分数统计!J16*环工62分数统计!J$3/130</f>
        <v>3.1846153846153844</v>
      </c>
      <c r="G16" s="153">
        <f>环工62分数统计!K16*环工62分数统计!K$3/130</f>
        <v>2.8730769230769231</v>
      </c>
      <c r="H16" s="153">
        <f>环工62分数统计!L16*环工62分数统计!L$3/130</f>
        <v>1.2307692307692308</v>
      </c>
      <c r="I16" s="153">
        <f>环工62分数统计!M16*环工62分数统计!M$3/130</f>
        <v>1.1076923076923078</v>
      </c>
      <c r="J16" s="153">
        <f>环工62分数统计!N16*环工62分数统计!N$3/130</f>
        <v>2.5384615384615383</v>
      </c>
      <c r="K16" s="153">
        <f>环工62分数统计!O16*环工62分数统计!O$3/130</f>
        <v>0.50769230769230766</v>
      </c>
      <c r="L16" s="153">
        <f>环工62分数统计!P16*环工62分数统计!P$3/130</f>
        <v>1.1923076923076923</v>
      </c>
      <c r="M16" s="153">
        <f>环工62分数统计!Q16*环工62分数统计!Q$3/130</f>
        <v>0.55384615384615388</v>
      </c>
      <c r="N16" s="153">
        <f>环工62分数统计!R16*环工62分数统计!R$3/130</f>
        <v>1.476923076923077</v>
      </c>
      <c r="O16" s="153">
        <f>环工62分数统计!S16*环工62分数统计!S$3/130</f>
        <v>3.2307692307692308</v>
      </c>
      <c r="P16" s="153">
        <f>环工62分数统计!T16*环工62分数统计!T$3/130</f>
        <v>1.5961538461538463</v>
      </c>
      <c r="Q16" s="153">
        <f>环工62分数统计!U16*环工62分数统计!U$3/130</f>
        <v>2.1538461538461537</v>
      </c>
      <c r="R16" s="153">
        <f>环工62分数统计!V16*环工62分数统计!V$3/130</f>
        <v>1.476923076923077</v>
      </c>
      <c r="S16" s="153">
        <f>环工62分数统计!W16*环工62分数统计!W$3/130</f>
        <v>2.910769230769231</v>
      </c>
      <c r="T16" s="153">
        <f>环工62分数统计!X16*环工62分数统计!X$3/130</f>
        <v>0.67692307692307696</v>
      </c>
      <c r="U16" s="153">
        <f>环工62分数统计!Y16*环工62分数统计!Y$3/130</f>
        <v>1.3538461538461539</v>
      </c>
      <c r="V16" s="153">
        <f>环工62分数统计!Z16*环工62分数统计!Z$3/130</f>
        <v>1.5923076923076922</v>
      </c>
      <c r="W16" s="153">
        <f>环工62分数统计!AA16*环工62分数统计!AA$3/130</f>
        <v>1.5461538461538462</v>
      </c>
      <c r="X16" s="153">
        <f>环工62分数统计!AB16*环工62分数统计!AB$3/130</f>
        <v>1.1538461538461537</v>
      </c>
      <c r="Y16" s="153">
        <f>环工62分数统计!AC16*环工62分数统计!AC$3/130</f>
        <v>1.2461538461538462</v>
      </c>
      <c r="Z16" s="153">
        <f>环工62分数统计!AD16*环工62分数统计!AD$3/130</f>
        <v>1.3076923076923077</v>
      </c>
      <c r="AA16" s="153">
        <f>环工62分数统计!AE16*环工62分数统计!AE$3/130</f>
        <v>1.3876923076923078</v>
      </c>
      <c r="AB16" s="153">
        <f>环工62分数统计!AF16*环工62分数统计!AF$3/130</f>
        <v>0.63846153846153841</v>
      </c>
      <c r="AC16" s="153">
        <f>环工62分数统计!AG16*环工62分数统计!AG$3/130</f>
        <v>1.5576923076923077</v>
      </c>
      <c r="AD16" s="153">
        <f>环工62分数统计!AH16*环工62分数统计!AH$3/130</f>
        <v>1.6153846153846154</v>
      </c>
      <c r="AE16" s="153">
        <f>环工62分数统计!AI16*环工62分数统计!AI$3/130</f>
        <v>1.2</v>
      </c>
      <c r="AF16" s="153">
        <f>环工62分数统计!AJ16*环工62分数统计!AJ$3/130</f>
        <v>0.69230769230769229</v>
      </c>
      <c r="AG16" s="153">
        <f>环工62分数统计!AK16*环工62分数统计!AK$3/130</f>
        <v>1.8769230769230769</v>
      </c>
      <c r="AH16" s="153">
        <f>环工62分数统计!AL16*环工62分数统计!AL$3/130</f>
        <v>1.4</v>
      </c>
      <c r="AI16" s="153">
        <f>环工62分数统计!AM16*环工62分数统计!AM$3/130</f>
        <v>0.7615384615384615</v>
      </c>
      <c r="AJ16" s="153">
        <f>环工62分数统计!AN16*环工62分数统计!AN$3/130</f>
        <v>1.5461538461538462</v>
      </c>
      <c r="AK16" s="153">
        <f>环工62分数统计!AO16*环工62分数统计!AO$3/130</f>
        <v>1.7076923076923076</v>
      </c>
      <c r="AL16" s="153">
        <f>环工62分数统计!AP16*环工62分数统计!AP$3/130</f>
        <v>1.0038461538461538</v>
      </c>
      <c r="AM16" s="153">
        <f>环工62分数统计!AQ16*环工62分数统计!AQ$3/130</f>
        <v>1.6615384615384616</v>
      </c>
      <c r="AN16" s="153">
        <f>环工62分数统计!AR16*环工62分数统计!AR$3/130</f>
        <v>1.3846153846153846</v>
      </c>
      <c r="AO16" s="153">
        <f>环工62分数统计!AS16*环工62分数统计!AS$3/130</f>
        <v>1.3538461538461539</v>
      </c>
      <c r="AP16" s="153">
        <f>环工62分数统计!AT16*环工62分数统计!AT$3/130</f>
        <v>1.2861538461538462</v>
      </c>
      <c r="AQ16" s="153">
        <f>环工62分数统计!AU16*环工62分数统计!AU$3/130</f>
        <v>0.66923076923076918</v>
      </c>
      <c r="AR16" s="153">
        <f>环工62分数统计!AV16*环工62分数统计!AV$3/130</f>
        <v>1.3692307692307693</v>
      </c>
      <c r="AS16" s="153">
        <f>环工62分数统计!AW16*环工62分数统计!AW$3/130</f>
        <v>0.62307692307692308</v>
      </c>
      <c r="AT16" s="153">
        <f>环工62分数统计!AX16*环工62分数统计!AX$3/130</f>
        <v>2.2461538461538462</v>
      </c>
      <c r="AU16" s="153">
        <f>环工62分数统计!AY16*环工62分数统计!AY$3/130</f>
        <v>1.3384615384615384</v>
      </c>
      <c r="AV16" s="153">
        <f>环工62分数统计!AZ16*环工62分数统计!AZ$3/130</f>
        <v>1.1846153846153846</v>
      </c>
      <c r="AW16" s="153">
        <f>环工62分数统计!BA16*环工62分数统计!BA$3/130</f>
        <v>1.2769230769230768</v>
      </c>
      <c r="AX16" s="153">
        <f>环工62分数统计!BB16*环工62分数统计!BB$3/130</f>
        <v>1.0038461538461538</v>
      </c>
      <c r="AY16" s="153">
        <f>环工62分数统计!BC16*环工62分数统计!BC$3/130</f>
        <v>1.9153846153846155</v>
      </c>
      <c r="AZ16" s="153">
        <f>环工62分数统计!BD16*环工62分数统计!BD$3/130</f>
        <v>1.0269230769230768</v>
      </c>
      <c r="BA16" s="153">
        <f>环工62分数统计!BE16*环工62分数统计!BE$3/130</f>
        <v>1.1692307692307693</v>
      </c>
      <c r="BB16" s="153">
        <f>环工62分数统计!BF16*环工62分数统计!BF$3/130</f>
        <v>0.69230769230769229</v>
      </c>
      <c r="BC16" s="153">
        <f>环工62分数统计!BG16*环工62分数统计!BG$3/130</f>
        <v>0.35</v>
      </c>
      <c r="BD16" s="153">
        <f>环工62分数统计!BH16*环工62分数统计!BH$3/130</f>
        <v>1.3692307692307693</v>
      </c>
      <c r="BE16" s="153">
        <f>环工62分数统计!BI16*环工62分数统计!BI$3/130</f>
        <v>1.5</v>
      </c>
      <c r="BF16" s="153">
        <f>环工62分数统计!BJ16*环工62分数统计!BJ$3/130</f>
        <v>2.1461538461538461</v>
      </c>
      <c r="BG16" s="153">
        <f>环工62分数统计!BK16*环工62分数统计!BK$3/130</f>
        <v>0.65384615384615385</v>
      </c>
      <c r="BH16" s="153">
        <f t="shared" si="0"/>
        <v>78.650000000000006</v>
      </c>
      <c r="BI16" s="153">
        <f t="shared" si="1"/>
        <v>55.055</v>
      </c>
      <c r="BJ16" s="198">
        <f>环工62综测统计!C15</f>
        <v>85.3656254814492</v>
      </c>
      <c r="BK16" s="198">
        <f>环工62综测统计!D15</f>
        <v>85.839001398601397</v>
      </c>
      <c r="BL16" s="198">
        <f>环工62综测统计!E15</f>
        <v>89.190139164764673</v>
      </c>
      <c r="BM16" s="152">
        <f t="shared" si="2"/>
        <v>260.39476604481524</v>
      </c>
      <c r="BN16" s="153">
        <f>BM16/'环工16-1两年综测'!$BG$8*100</f>
        <v>75.32316725312505</v>
      </c>
      <c r="BO16" s="153">
        <f t="shared" si="3"/>
        <v>15.06463345062501</v>
      </c>
      <c r="BP16" s="153">
        <f t="shared" si="4"/>
        <v>70.119633450625003</v>
      </c>
    </row>
    <row r="17" spans="1:68">
      <c r="A17" s="106">
        <v>14</v>
      </c>
      <c r="B17" s="117" t="s">
        <v>194</v>
      </c>
      <c r="C17" s="107">
        <v>2016010643</v>
      </c>
      <c r="D17" s="153">
        <f>环工62分数统计!H17*环工62分数统计!H$3/130</f>
        <v>0.6</v>
      </c>
      <c r="E17" s="153">
        <f>环工62分数统计!I17*环工62分数统计!I$3/130</f>
        <v>1.3076923076923077</v>
      </c>
      <c r="F17" s="153">
        <f>环工62分数统计!J17*环工62分数统计!J$3/130</f>
        <v>2.7692307692307692</v>
      </c>
      <c r="G17" s="153">
        <f>环工62分数统计!K17*环工62分数统计!K$3/130</f>
        <v>2.0769230769230771</v>
      </c>
      <c r="H17" s="153">
        <f>环工62分数统计!L17*环工62分数统计!L$3/130</f>
        <v>1.323076923076923</v>
      </c>
      <c r="I17" s="153">
        <f>环工62分数统计!M17*环工62分数统计!M$3/130</f>
        <v>1.0923076923076922</v>
      </c>
      <c r="J17" s="153">
        <f>环工62分数统计!N17*环工62分数统计!N$3/130</f>
        <v>2.2338461538461543</v>
      </c>
      <c r="K17" s="153">
        <f>环工62分数统计!O17*环工62分数统计!O$3/130</f>
        <v>0.47692307692307695</v>
      </c>
      <c r="L17" s="153">
        <f>环工62分数统计!P17*环工62分数统计!P$3/130</f>
        <v>1.4423076923076923</v>
      </c>
      <c r="M17" s="153">
        <f>环工62分数统计!Q17*环工62分数统计!Q$3/130</f>
        <v>0.56153846153846154</v>
      </c>
      <c r="N17" s="153">
        <f>环工62分数统计!R17*环工62分数统计!R$3/130</f>
        <v>1.476923076923077</v>
      </c>
      <c r="O17" s="153">
        <f>环工62分数统计!S17*环工62分数统计!S$3/130</f>
        <v>2.5384615384615383</v>
      </c>
      <c r="P17" s="153">
        <f>环工62分数统计!T17*环工62分数统计!T$3/130</f>
        <v>1.5384615384615385</v>
      </c>
      <c r="Q17" s="153">
        <f>环工62分数统计!U17*环工62分数统计!U$3/130</f>
        <v>2.1846153846153844</v>
      </c>
      <c r="R17" s="153">
        <f>环工62分数统计!V17*环工62分数统计!V$3/130</f>
        <v>1.5</v>
      </c>
      <c r="S17" s="153">
        <f>环工62分数统计!W17*环工62分数统计!W$3/130</f>
        <v>2.606153846153846</v>
      </c>
      <c r="T17" s="153">
        <f>环工62分数统计!X17*环工62分数统计!X$3/130</f>
        <v>0.62307692307692308</v>
      </c>
      <c r="U17" s="153">
        <f>环工62分数统计!Y17*环工62分数统计!Y$3/130</f>
        <v>1.3076923076923077</v>
      </c>
      <c r="V17" s="153">
        <f>环工62分数统计!Z17*环工62分数统计!Z$3/130</f>
        <v>1.3846153846153846</v>
      </c>
      <c r="W17" s="153">
        <f>环工62分数统计!AA17*环工62分数统计!AA$3/130</f>
        <v>1.5461538461538462</v>
      </c>
      <c r="X17" s="153">
        <f>环工62分数统计!AB17*环工62分数统计!AB$3/130</f>
        <v>1</v>
      </c>
      <c r="Y17" s="153">
        <f>环工62分数统计!AC17*环工62分数统计!AC$3/130</f>
        <v>1.2</v>
      </c>
      <c r="Z17" s="153">
        <f>环工62分数统计!AD17*环工62分数统计!AD$3/130</f>
        <v>1.1076923076923078</v>
      </c>
      <c r="AA17" s="153">
        <f>环工62分数统计!AE17*环工62分数统计!AE$3/130</f>
        <v>1.2861538461538462</v>
      </c>
      <c r="AB17" s="153">
        <f>环工62分数统计!AF17*环工62分数统计!AF$3/130</f>
        <v>0.7</v>
      </c>
      <c r="AC17" s="153">
        <f>环工62分数统计!AG17*环工62分数统计!AG$3/130</f>
        <v>1.4423076923076923</v>
      </c>
      <c r="AD17" s="153">
        <f>环工62分数统计!AH17*环工62分数统计!AH$3/130</f>
        <v>1.5692307692307692</v>
      </c>
      <c r="AE17" s="153">
        <f>环工62分数统计!AI17*环工62分数统计!AI$3/130</f>
        <v>1.1538461538461537</v>
      </c>
      <c r="AF17" s="153">
        <f>环工62分数统计!AJ17*环工62分数统计!AJ$3/130</f>
        <v>0.62307692307692308</v>
      </c>
      <c r="AG17" s="153">
        <f>环工62分数统计!AK17*环工62分数统计!AK$3/130</f>
        <v>1.8461538461538463</v>
      </c>
      <c r="AH17" s="153">
        <f>环工62分数统计!AL17*环工62分数统计!AL$3/130</f>
        <v>1.323076923076923</v>
      </c>
      <c r="AI17" s="153">
        <f>环工62分数统计!AM17*环工62分数统计!AM$3/130</f>
        <v>0.69230769230769229</v>
      </c>
      <c r="AJ17" s="153">
        <f>环工62分数统计!AN17*环工62分数统计!AN$3/130</f>
        <v>1.8461538461538463</v>
      </c>
      <c r="AK17" s="153">
        <f>环工62分数统计!AO17*环工62分数统计!AO$3/130</f>
        <v>1.523076923076923</v>
      </c>
      <c r="AL17" s="153">
        <f>环工62分数统计!AP17*环工62分数统计!AP$3/130</f>
        <v>0.96923076923076923</v>
      </c>
      <c r="AM17" s="153">
        <f>环工62分数统计!AQ17*环工62分数统计!AQ$3/130</f>
        <v>1.3846153846153846</v>
      </c>
      <c r="AN17" s="153">
        <f>环工62分数统计!AR17*环工62分数统计!AR$3/130</f>
        <v>1.3076923076923077</v>
      </c>
      <c r="AO17" s="153">
        <f>环工62分数统计!AS17*环工62分数统计!AS$3/130</f>
        <v>1.3076923076923077</v>
      </c>
      <c r="AP17" s="153">
        <f>环工62分数统计!AT17*环工62分数统计!AT$3/130</f>
        <v>1.2523076923076923</v>
      </c>
      <c r="AQ17" s="153">
        <f>环工62分数统计!AU17*环工62分数统计!AU$3/130</f>
        <v>0.7</v>
      </c>
      <c r="AR17" s="153">
        <f>环工62分数统计!AV17*环工62分数统计!AV$3/130</f>
        <v>1.2769230769230768</v>
      </c>
      <c r="AS17" s="153">
        <f>环工62分数统计!AW17*环工62分数统计!AW$3/130</f>
        <v>0.59230769230769231</v>
      </c>
      <c r="AT17" s="153">
        <f>环工62分数统计!AX17*环工62分数统计!AX$3/130</f>
        <v>2.2461538461538462</v>
      </c>
      <c r="AU17" s="153">
        <f>环工62分数统计!AY17*环工62分数统计!AY$3/130</f>
        <v>1.2615384615384615</v>
      </c>
      <c r="AV17" s="153">
        <f>环工62分数统计!AZ17*环工62分数统计!AZ$3/130</f>
        <v>1.1846153846153846</v>
      </c>
      <c r="AW17" s="153">
        <f>环工62分数统计!BA17*环工62分数统计!BA$3/130</f>
        <v>1.2923076923076924</v>
      </c>
      <c r="AX17" s="153">
        <f>环工62分数统计!BB17*环工62分数统计!BB$3/130</f>
        <v>0.98076923076923073</v>
      </c>
      <c r="AY17" s="153">
        <f>环工62分数统计!BC17*环工62分数统计!BC$3/130</f>
        <v>1.7538461538461538</v>
      </c>
      <c r="AZ17" s="153">
        <f>环工62分数统计!BD17*环工62分数统计!BD$3/130</f>
        <v>0.96923076923076923</v>
      </c>
      <c r="BA17" s="153">
        <f>环工62分数统计!BE17*环工62分数统计!BE$3/130</f>
        <v>1.0307692307692307</v>
      </c>
      <c r="BB17" s="153">
        <f>环工62分数统计!BF17*环工62分数统计!BF$3/130</f>
        <v>0.69230769230769229</v>
      </c>
      <c r="BC17" s="153">
        <f>环工62分数统计!BG17*环工62分数统计!BG$3/130</f>
        <v>0.31538461538461537</v>
      </c>
      <c r="BD17" s="153">
        <f>环工62分数统计!BH17*环工62分数统计!BH$3/130</f>
        <v>1.2307692307692308</v>
      </c>
      <c r="BE17" s="153">
        <f>环工62分数统计!BI17*环工62分数统计!BI$3/130</f>
        <v>1.4038461538461537</v>
      </c>
      <c r="BF17" s="153">
        <f>环工62分数统计!BJ17*环工62分数统计!BJ$3/130</f>
        <v>1.823076923076923</v>
      </c>
      <c r="BG17" s="153">
        <f>环工62分数统计!BK17*环工62分数统计!BK$3/130</f>
        <v>0.55384615384615388</v>
      </c>
      <c r="BH17" s="153">
        <f t="shared" si="0"/>
        <v>73.432307692307717</v>
      </c>
      <c r="BI17" s="153">
        <f t="shared" si="1"/>
        <v>51.402615384615402</v>
      </c>
      <c r="BJ17" s="198">
        <f>环工62综测统计!C16</f>
        <v>79.290123831284205</v>
      </c>
      <c r="BK17" s="198">
        <f>环工62综测统计!D16</f>
        <v>81.507598613998596</v>
      </c>
      <c r="BL17" s="198">
        <f>环工62综测统计!E16</f>
        <v>83.783468435013262</v>
      </c>
      <c r="BM17" s="152">
        <f t="shared" si="2"/>
        <v>244.58119088029605</v>
      </c>
      <c r="BN17" s="153">
        <f>BM17/'环工16-1两年综测'!$BG$8*100</f>
        <v>70.748848863092789</v>
      </c>
      <c r="BO17" s="153">
        <f t="shared" si="3"/>
        <v>14.149769772618559</v>
      </c>
      <c r="BP17" s="153">
        <f t="shared" si="4"/>
        <v>65.552385157233957</v>
      </c>
    </row>
    <row r="18" spans="1:68">
      <c r="A18" s="106">
        <v>15</v>
      </c>
      <c r="B18" s="117" t="s">
        <v>169</v>
      </c>
      <c r="C18" s="107">
        <v>2016010644</v>
      </c>
      <c r="D18" s="153">
        <f>环工62分数统计!H18*环工62分数统计!H$3/130</f>
        <v>0.59230769230769231</v>
      </c>
      <c r="E18" s="153">
        <f>环工62分数统计!I18*环工62分数统计!I$3/130</f>
        <v>1.3692307692307693</v>
      </c>
      <c r="F18" s="153">
        <f>环工62分数统计!J18*环工62分数统计!J$3/130</f>
        <v>4.1538461538461542</v>
      </c>
      <c r="G18" s="153">
        <f>环工62分数统计!K18*环工62分数统计!K$3/130</f>
        <v>2.5961538461538463</v>
      </c>
      <c r="H18" s="153">
        <f>环工62分数统计!L18*环工62分数统计!L$3/130</f>
        <v>1.2923076923076924</v>
      </c>
      <c r="I18" s="153">
        <f>环工62分数统计!M18*环工62分数统计!M$3/130</f>
        <v>1.1538461538461537</v>
      </c>
      <c r="J18" s="153">
        <f>环工62分数统计!N18*环工62分数统计!N$3/130</f>
        <v>2.2769230769230768</v>
      </c>
      <c r="K18" s="153">
        <f>环工62分数统计!O18*环工62分数统计!O$3/130</f>
        <v>0.49230769230769234</v>
      </c>
      <c r="L18" s="153">
        <f>环工62分数统计!P18*环工62分数统计!P$3/130</f>
        <v>1.5769230769230769</v>
      </c>
      <c r="M18" s="153">
        <f>环工62分数统计!Q18*环工62分数统计!Q$3/130</f>
        <v>0.7384615384615385</v>
      </c>
      <c r="N18" s="153">
        <f>环工62分数统计!R18*环工62分数统计!R$3/130</f>
        <v>1.7076923076923076</v>
      </c>
      <c r="O18" s="153">
        <f>环工62分数统计!S18*环工62分数统计!S$3/130</f>
        <v>3.1923076923076925</v>
      </c>
      <c r="P18" s="153">
        <f>环工62分数统计!T18*环工62分数统计!T$3/130</f>
        <v>1.5</v>
      </c>
      <c r="Q18" s="153">
        <f>环工62分数统计!U18*环工62分数统计!U$3/130</f>
        <v>2.3384615384615386</v>
      </c>
      <c r="R18" s="153">
        <f>环工62分数统计!V18*环工62分数统计!V$3/130</f>
        <v>1.9384615384615385</v>
      </c>
      <c r="S18" s="153">
        <f>环工62分数统计!W18*环工62分数统计!W$3/130</f>
        <v>2.3076923076923075</v>
      </c>
      <c r="T18" s="153">
        <f>环工62分数统计!X18*环工62分数统计!X$3/130</f>
        <v>0.60769230769230764</v>
      </c>
      <c r="U18" s="153">
        <f>环工62分数统计!Y18*环工62分数统计!Y$3/130</f>
        <v>1.3692307692307693</v>
      </c>
      <c r="V18" s="153">
        <f>环工62分数统计!Z18*环工62分数统计!Z$3/130</f>
        <v>1.8461538461538463</v>
      </c>
      <c r="W18" s="153">
        <f>环工62分数统计!AA18*环工62分数统计!AA$3/130</f>
        <v>1.9615384615384615</v>
      </c>
      <c r="X18" s="153">
        <f>环工62分数统计!AB18*环工62分数统计!AB$3/130</f>
        <v>1.1230769230769231</v>
      </c>
      <c r="Y18" s="153">
        <f>环工62分数统计!AC18*环工62分数统计!AC$3/130</f>
        <v>1.2153846153846153</v>
      </c>
      <c r="Z18" s="153">
        <f>环工62分数统计!AD18*环工62分数统计!AD$3/130</f>
        <v>1.1230769230769231</v>
      </c>
      <c r="AA18" s="153">
        <f>环工62分数统计!AE18*环工62分数统计!AE$3/130</f>
        <v>1.2307692307692308</v>
      </c>
      <c r="AB18" s="153">
        <f>环工62分数统计!AF18*环工62分数统计!AF$3/130</f>
        <v>0.65384615384615385</v>
      </c>
      <c r="AC18" s="153">
        <f>环工62分数统计!AG18*环工62分数统计!AG$3/130</f>
        <v>1.5192307692307692</v>
      </c>
      <c r="AD18" s="153">
        <f>环工62分数统计!AH18*环工62分数统计!AH$3/130</f>
        <v>2.1461538461538461</v>
      </c>
      <c r="AE18" s="153">
        <f>环工62分数统计!AI18*环工62分数统计!AI$3/130</f>
        <v>1.2769230769230768</v>
      </c>
      <c r="AF18" s="153">
        <f>环工62分数统计!AJ18*环工62分数统计!AJ$3/130</f>
        <v>0.64615384615384619</v>
      </c>
      <c r="AG18" s="153">
        <f>环工62分数统计!AK18*环工62分数统计!AK$3/130</f>
        <v>2.1846153846153844</v>
      </c>
      <c r="AH18" s="153">
        <f>环工62分数统计!AL18*环工62分数统计!AL$3/130</f>
        <v>1.1538461538461537</v>
      </c>
      <c r="AI18" s="153">
        <f>环工62分数统计!AM18*环工62分数统计!AM$3/130</f>
        <v>0.7384615384615385</v>
      </c>
      <c r="AJ18" s="153">
        <f>环工62分数统计!AN18*环工62分数统计!AN$3/130</f>
        <v>2.0769230769230771</v>
      </c>
      <c r="AK18" s="153">
        <f>环工62分数统计!AO18*环工62分数统计!AO$3/130</f>
        <v>1.9153846153846155</v>
      </c>
      <c r="AL18" s="153">
        <f>环工62分数统计!AP18*环工62分数统计!AP$3/130</f>
        <v>0.95769230769230773</v>
      </c>
      <c r="AM18" s="153">
        <f>环工62分数统计!AQ18*环工62分数统计!AQ$3/130</f>
        <v>1.9615384615384615</v>
      </c>
      <c r="AN18" s="153">
        <f>环工62分数统计!AR18*环工62分数统计!AR$3/130</f>
        <v>1.323076923076923</v>
      </c>
      <c r="AO18" s="153">
        <f>环工62分数统计!AS18*环工62分数统计!AS$3/130</f>
        <v>1.3846153846153846</v>
      </c>
      <c r="AP18" s="153">
        <f>环工62分数统计!AT18*环工62分数统计!AT$3/130</f>
        <v>1.2307692307692308</v>
      </c>
      <c r="AQ18" s="153">
        <f>环工62分数统计!AU18*环工62分数统计!AU$3/130</f>
        <v>0.6</v>
      </c>
      <c r="AR18" s="153">
        <f>环工62分数统计!AV18*环工62分数统计!AV$3/130</f>
        <v>1.2615384615384615</v>
      </c>
      <c r="AS18" s="153">
        <f>环工62分数统计!AW18*环工62分数统计!AW$3/130</f>
        <v>0.51538461538461533</v>
      </c>
      <c r="AT18" s="153">
        <f>环工62分数统计!AX18*环工62分数统计!AX$3/130</f>
        <v>2.3692307692307693</v>
      </c>
      <c r="AU18" s="153">
        <f>环工62分数统计!AY18*环工62分数统计!AY$3/130</f>
        <v>1</v>
      </c>
      <c r="AV18" s="153">
        <f>环工62分数统计!AZ18*环工62分数统计!AZ$3/130</f>
        <v>1.2</v>
      </c>
      <c r="AW18" s="153">
        <f>环工62分数统计!BA18*环工62分数统计!BA$3/130</f>
        <v>1.4307692307692308</v>
      </c>
      <c r="AX18" s="153">
        <f>环工62分数统计!BB18*环工62分数统计!BB$3/130</f>
        <v>0.93461538461538463</v>
      </c>
      <c r="AY18" s="153">
        <f>环工62分数统计!BC18*环工62分数统计!BC$3/130</f>
        <v>2.0307692307692307</v>
      </c>
      <c r="AZ18" s="153">
        <f>环工62分数统计!BD18*环工62分数统计!BD$3/130</f>
        <v>0.94615384615384612</v>
      </c>
      <c r="BA18" s="153">
        <f>环工62分数统计!BE18*环工62分数统计!BE$3/130</f>
        <v>1.2461538461538462</v>
      </c>
      <c r="BB18" s="153">
        <f>环工62分数统计!BF18*环工62分数统计!BF$3/130</f>
        <v>0.65384615384615385</v>
      </c>
      <c r="BC18" s="153">
        <f>环工62分数统计!BG18*环工62分数统计!BG$3/130</f>
        <v>0.31153846153846154</v>
      </c>
      <c r="BD18" s="153">
        <f>环工62分数统计!BH18*环工62分数统计!BH$3/130</f>
        <v>1.4153846153846155</v>
      </c>
      <c r="BE18" s="153">
        <f>环工62分数统计!BI18*环工62分数统计!BI$3/130</f>
        <v>1.5384615384615385</v>
      </c>
      <c r="BF18" s="153">
        <f>环工62分数统计!BJ18*环工62分数统计!BJ$3/130</f>
        <v>1.9846153846153847</v>
      </c>
      <c r="BG18" s="153">
        <f>环工62分数统计!BK18*环工62分数统计!BK$3/130</f>
        <v>0.52307692307692311</v>
      </c>
      <c r="BH18" s="153">
        <f t="shared" si="0"/>
        <v>80.834615384615375</v>
      </c>
      <c r="BI18" s="153">
        <f t="shared" si="1"/>
        <v>56.584230769230757</v>
      </c>
      <c r="BJ18" s="198">
        <f>环工62综测统计!C17</f>
        <v>86.886518770778196</v>
      </c>
      <c r="BK18" s="198">
        <f>环工62综测统计!D17</f>
        <v>86.571857964258001</v>
      </c>
      <c r="BL18" s="198">
        <f>环工62综测统计!E17</f>
        <v>84.536654269123247</v>
      </c>
      <c r="BM18" s="152">
        <f t="shared" si="2"/>
        <v>257.99503100415944</v>
      </c>
      <c r="BN18" s="153">
        <f>BM18/'环工16-1两年综测'!$BG$8*100</f>
        <v>74.629007203074764</v>
      </c>
      <c r="BO18" s="153">
        <f t="shared" si="3"/>
        <v>14.925801440614954</v>
      </c>
      <c r="BP18" s="153">
        <f t="shared" si="4"/>
        <v>71.510032209845718</v>
      </c>
    </row>
    <row r="19" spans="1:68">
      <c r="A19" s="106">
        <v>16</v>
      </c>
      <c r="B19" s="117" t="s">
        <v>186</v>
      </c>
      <c r="C19" s="107">
        <v>2016010645</v>
      </c>
      <c r="D19" s="153">
        <f>环工62分数统计!H19*环工62分数统计!H$3/130</f>
        <v>0.46153846153846156</v>
      </c>
      <c r="E19" s="153">
        <f>环工62分数统计!I19*环工62分数统计!I$3/130</f>
        <v>1.1692307692307693</v>
      </c>
      <c r="F19" s="153">
        <f>环工62分数统计!J19*环工62分数统计!J$3/130</f>
        <v>3.5076923076923077</v>
      </c>
      <c r="G19" s="153">
        <f>环工62分数统计!K19*环工62分数统计!K$3/130</f>
        <v>2.2846153846153845</v>
      </c>
      <c r="H19" s="153">
        <f>环工62分数统计!L19*环工62分数统计!L$3/130</f>
        <v>1.0461538461538462</v>
      </c>
      <c r="I19" s="153">
        <f>环工62分数统计!M19*环工62分数统计!M$3/130</f>
        <v>1.0307692307692307</v>
      </c>
      <c r="J19" s="153">
        <f>环工62分数统计!N19*环工62分数统计!N$3/130</f>
        <v>2.0984615384615384</v>
      </c>
      <c r="K19" s="153">
        <f>环工62分数统计!O19*环工62分数统计!O$3/130</f>
        <v>0.47692307692307695</v>
      </c>
      <c r="L19" s="153">
        <f>环工62分数统计!P19*环工62分数统计!P$3/130</f>
        <v>1.4230769230769231</v>
      </c>
      <c r="M19" s="153">
        <f>环工62分数统计!Q19*环工62分数统计!Q$3/130</f>
        <v>0.72307692307692306</v>
      </c>
      <c r="N19" s="153">
        <f>环工62分数统计!R19*环工62分数统计!R$3/130</f>
        <v>1.7076923076923076</v>
      </c>
      <c r="O19" s="153">
        <f>环工62分数统计!S19*环工62分数统计!S$3/130</f>
        <v>3.1153846153846154</v>
      </c>
      <c r="P19" s="153">
        <f>环工62分数统计!T19*环工62分数统计!T$3/130</f>
        <v>1.4423076923076923</v>
      </c>
      <c r="Q19" s="153">
        <f>环工62分数统计!U19*环工62分数统计!U$3/130</f>
        <v>2.1846153846153844</v>
      </c>
      <c r="R19" s="153">
        <f>环工62分数统计!V19*环工62分数统计!V$3/130</f>
        <v>2.1</v>
      </c>
      <c r="S19" s="153">
        <f>环工62分数统计!W19*环工62分数统计!W$3/130</f>
        <v>2.1661538461538465</v>
      </c>
      <c r="T19" s="153">
        <f>环工62分数统计!X19*环工62分数统计!X$3/130</f>
        <v>0.6</v>
      </c>
      <c r="U19" s="153">
        <f>环工62分数统计!Y19*环工62分数统计!Y$3/130</f>
        <v>1.2923076923076924</v>
      </c>
      <c r="V19" s="153">
        <f>环工62分数统计!Z19*环工62分数统计!Z$3/130</f>
        <v>1.5</v>
      </c>
      <c r="W19" s="153">
        <f>环工62分数统计!AA19*环工62分数统计!AA$3/130</f>
        <v>1.8</v>
      </c>
      <c r="X19" s="153">
        <f>环工62分数统计!AB19*环工62分数统计!AB$3/130</f>
        <v>1.2769230769230768</v>
      </c>
      <c r="Y19" s="153">
        <f>环工62分数统计!AC19*环工62分数统计!AC$3/130</f>
        <v>1.0923076923076922</v>
      </c>
      <c r="Z19" s="153">
        <f>环工62分数统计!AD19*环工62分数统计!AD$3/130</f>
        <v>1.0153846153846153</v>
      </c>
      <c r="AA19" s="153">
        <f>环工62分数统计!AE19*环工62分数统计!AE$3/130</f>
        <v>1.4553846153846155</v>
      </c>
      <c r="AB19" s="153">
        <f>环工62分数统计!AF19*环工62分数统计!AF$3/130</f>
        <v>0.66153846153846152</v>
      </c>
      <c r="AC19" s="153">
        <f>环工62分数统计!AG19*环工62分数统计!AG$3/130</f>
        <v>1.4230769230769231</v>
      </c>
      <c r="AD19" s="153">
        <f>环工62分数统计!AH19*环工62分数统计!AH$3/130</f>
        <v>2.0538461538461537</v>
      </c>
      <c r="AE19" s="153">
        <f>环工62分数统计!AI19*环工62分数统计!AI$3/130</f>
        <v>1.2307692307692308</v>
      </c>
      <c r="AF19" s="153">
        <f>环工62分数统计!AJ19*环工62分数统计!AJ$3/130</f>
        <v>0.61538461538461542</v>
      </c>
      <c r="AG19" s="153">
        <f>环工62分数统计!AK19*环工62分数统计!AK$3/130</f>
        <v>1.9076923076923078</v>
      </c>
      <c r="AH19" s="153">
        <f>环工62分数统计!AL19*环工62分数统计!AL$3/130</f>
        <v>1.3076923076923077</v>
      </c>
      <c r="AI19" s="153">
        <f>环工62分数统计!AM19*环工62分数统计!AM$3/130</f>
        <v>0.7615384615384615</v>
      </c>
      <c r="AJ19" s="153">
        <f>环工62分数统计!AN19*环工62分数统计!AN$3/130</f>
        <v>1.8461538461538463</v>
      </c>
      <c r="AK19" s="153">
        <f>环工62分数统计!AO19*环工62分数统计!AO$3/130</f>
        <v>1.9153846153846155</v>
      </c>
      <c r="AL19" s="153">
        <f>环工62分数统计!AP19*环工62分数统计!AP$3/130</f>
        <v>0.99230769230769234</v>
      </c>
      <c r="AM19" s="153">
        <f>环工62分数统计!AQ19*环工62分数统计!AQ$3/130</f>
        <v>1.8</v>
      </c>
      <c r="AN19" s="153">
        <f>环工62分数统计!AR19*环工62分数统计!AR$3/130</f>
        <v>1.2923076923076924</v>
      </c>
      <c r="AO19" s="153">
        <f>环工62分数统计!AS19*环工62分数统计!AS$3/130</f>
        <v>1.323076923076923</v>
      </c>
      <c r="AP19" s="153">
        <f>环工62分数统计!AT19*环工62分数统计!AT$3/130</f>
        <v>1.2523076923076923</v>
      </c>
      <c r="AQ19" s="153">
        <f>环工62分数统计!AU19*环工62分数统计!AU$3/130</f>
        <v>0.58461538461538465</v>
      </c>
      <c r="AR19" s="153">
        <f>环工62分数统计!AV19*环工62分数统计!AV$3/130</f>
        <v>1.2923076923076924</v>
      </c>
      <c r="AS19" s="153">
        <f>环工62分数统计!AW19*环工62分数统计!AW$3/130</f>
        <v>0.58461538461538465</v>
      </c>
      <c r="AT19" s="153">
        <f>环工62分数统计!AX19*环工62分数统计!AX$3/130</f>
        <v>2.2769230769230768</v>
      </c>
      <c r="AU19" s="153">
        <f>环工62分数统计!AY19*环工62分数统计!AY$3/130</f>
        <v>1.0923076923076922</v>
      </c>
      <c r="AV19" s="153">
        <f>环工62分数统计!AZ19*环工62分数统计!AZ$3/130</f>
        <v>1.1538461538461537</v>
      </c>
      <c r="AW19" s="153">
        <f>环工62分数统计!BA19*环工62分数统计!BA$3/130</f>
        <v>1.2615384615384615</v>
      </c>
      <c r="AX19" s="153">
        <f>环工62分数统计!BB19*环工62分数统计!BB$3/130</f>
        <v>0.92307692307692313</v>
      </c>
      <c r="AY19" s="153">
        <f>环工62分数统计!BC19*环工62分数统计!BC$3/130</f>
        <v>1.823076923076923</v>
      </c>
      <c r="AZ19" s="153">
        <f>环工62分数统计!BD19*环工62分数统计!BD$3/130</f>
        <v>0.9</v>
      </c>
      <c r="BA19" s="153">
        <f>环工62分数统计!BE19*环工62分数统计!BE$3/130</f>
        <v>0.92307692307692313</v>
      </c>
      <c r="BB19" s="153">
        <f>环工62分数统计!BF19*环工62分数统计!BF$3/130</f>
        <v>0.65384615384615385</v>
      </c>
      <c r="BC19" s="153">
        <f>环工62分数统计!BG19*环工62分数统计!BG$3/130</f>
        <v>0.33461538461538459</v>
      </c>
      <c r="BD19" s="153">
        <f>环工62分数统计!BH19*环工62分数统计!BH$3/130</f>
        <v>1.3538461538461539</v>
      </c>
      <c r="BE19" s="153">
        <f>环工62分数统计!BI19*环工62分数统计!BI$3/130</f>
        <v>1.4230769230769231</v>
      </c>
      <c r="BF19" s="153">
        <f>环工62分数统计!BJ19*环工62分数统计!BJ$3/130</f>
        <v>1.9153846153846155</v>
      </c>
      <c r="BG19" s="153">
        <f>环工62分数统计!BK19*环工62分数统计!BK$3/130</f>
        <v>0.5461538461538461</v>
      </c>
      <c r="BH19" s="153">
        <f t="shared" si="0"/>
        <v>76.395384615384614</v>
      </c>
      <c r="BI19" s="153">
        <f t="shared" si="1"/>
        <v>53.476769230769229</v>
      </c>
      <c r="BJ19" s="198">
        <f>环工62综测统计!C18</f>
        <v>79.510419760877198</v>
      </c>
      <c r="BK19" s="198">
        <f>环工62综测统计!D18</f>
        <v>83.458371095571096</v>
      </c>
      <c r="BL19" s="198">
        <f>环工62综测统计!E18</f>
        <v>82.303120263644402</v>
      </c>
      <c r="BM19" s="152">
        <f t="shared" si="2"/>
        <v>245.27191112009268</v>
      </c>
      <c r="BN19" s="153">
        <f>BM19/'环工16-1两年综测'!$BG$8*100</f>
        <v>70.948650252873279</v>
      </c>
      <c r="BO19" s="153">
        <f t="shared" si="3"/>
        <v>14.189730050574656</v>
      </c>
      <c r="BP19" s="153">
        <f t="shared" si="4"/>
        <v>67.666499281343889</v>
      </c>
    </row>
    <row r="20" spans="1:68">
      <c r="A20" s="106">
        <v>17</v>
      </c>
      <c r="B20" s="117" t="s">
        <v>172</v>
      </c>
      <c r="C20" s="107">
        <v>2016010646</v>
      </c>
      <c r="D20" s="153">
        <f>环工62分数统计!H20*环工62分数统计!H$3/130</f>
        <v>0.56153846153846154</v>
      </c>
      <c r="E20" s="153">
        <f>环工62分数统计!I20*环工62分数统计!I$3/130</f>
        <v>1.4153846153846155</v>
      </c>
      <c r="F20" s="153">
        <f>环工62分数统计!J20*环工62分数统计!J$3/130</f>
        <v>3.9230769230769229</v>
      </c>
      <c r="G20" s="153">
        <f>环工62分数统计!K20*环工62分数统计!K$3/130</f>
        <v>2.8384615384615386</v>
      </c>
      <c r="H20" s="153">
        <f>环工62分数统计!L20*环工62分数统计!L$3/130</f>
        <v>1.2153846153846153</v>
      </c>
      <c r="I20" s="153">
        <f>环工62分数统计!M20*环工62分数统计!M$3/130</f>
        <v>1.0923076923076922</v>
      </c>
      <c r="J20" s="153">
        <f>环工62分数统计!N20*环工62分数统计!N$3/130</f>
        <v>2.436923076923077</v>
      </c>
      <c r="K20" s="153">
        <f>环工62分数统计!O20*环工62分数统计!O$3/130</f>
        <v>0.48461538461538461</v>
      </c>
      <c r="L20" s="153">
        <f>环工62分数统计!P20*环工62分数统计!P$3/130</f>
        <v>1.5576923076923077</v>
      </c>
      <c r="M20" s="153">
        <f>环工62分数统计!Q20*环工62分数统计!Q$3/130</f>
        <v>0.75384615384615383</v>
      </c>
      <c r="N20" s="153">
        <f>环工62分数统计!R20*环工62分数统计!R$3/130</f>
        <v>1.5923076923076922</v>
      </c>
      <c r="O20" s="153">
        <f>环工62分数统计!S20*环工62分数统计!S$3/130</f>
        <v>3.4615384615384617</v>
      </c>
      <c r="P20" s="153">
        <f>环工62分数统计!T20*环工62分数统计!T$3/130</f>
        <v>1.5</v>
      </c>
      <c r="Q20" s="153">
        <f>环工62分数统计!U20*环工62分数统计!U$3/130</f>
        <v>2.6153846153846154</v>
      </c>
      <c r="R20" s="153">
        <f>环工62分数统计!V20*环工62分数统计!V$3/130</f>
        <v>1.8692307692307693</v>
      </c>
      <c r="S20" s="153">
        <f>环工62分数统计!W20*环工62分数统计!W$3/130</f>
        <v>2.5723076923076924</v>
      </c>
      <c r="T20" s="153">
        <f>环工62分数统计!X20*环工62分数统计!X$3/130</f>
        <v>0.55384615384615388</v>
      </c>
      <c r="U20" s="153">
        <f>环工62分数统计!Y20*环工62分数统计!Y$3/130</f>
        <v>1.4</v>
      </c>
      <c r="V20" s="153">
        <f>环工62分数统计!Z20*环工62分数统计!Z$3/130</f>
        <v>1.5</v>
      </c>
      <c r="W20" s="153">
        <f>环工62分数统计!AA20*环工62分数统计!AA$3/130</f>
        <v>1.8461538461538463</v>
      </c>
      <c r="X20" s="153">
        <f>环工62分数统计!AB20*环工62分数统计!AB$3/130</f>
        <v>1.1384615384615384</v>
      </c>
      <c r="Y20" s="153">
        <f>环工62分数统计!AC20*环工62分数统计!AC$3/130</f>
        <v>1.1076923076923078</v>
      </c>
      <c r="Z20" s="153">
        <f>环工62分数统计!AD20*环工62分数统计!AD$3/130</f>
        <v>1.2153846153846153</v>
      </c>
      <c r="AA20" s="153">
        <f>环工62分数统计!AE20*环工62分数统计!AE$3/130</f>
        <v>1.2184615384615385</v>
      </c>
      <c r="AB20" s="153">
        <f>环工62分数统计!AF20*环工62分数统计!AF$3/130</f>
        <v>0.66153846153846152</v>
      </c>
      <c r="AC20" s="153">
        <f>环工62分数统计!AG20*环工62分数统计!AG$3/130</f>
        <v>1.5961538461538463</v>
      </c>
      <c r="AD20" s="153">
        <f>环工62分数统计!AH20*环工62分数统计!AH$3/130</f>
        <v>2.0769230769230771</v>
      </c>
      <c r="AE20" s="153">
        <f>环工62分数统计!AI20*环工62分数统计!AI$3/130</f>
        <v>1.2</v>
      </c>
      <c r="AF20" s="153">
        <f>环工62分数统计!AJ20*环工62分数统计!AJ$3/130</f>
        <v>0.63076923076923075</v>
      </c>
      <c r="AG20" s="153">
        <f>环工62分数统计!AK20*环工62分数统计!AK$3/130</f>
        <v>2.4</v>
      </c>
      <c r="AH20" s="153">
        <f>环工62分数统计!AL20*环工62分数统计!AL$3/130</f>
        <v>1.2461538461538462</v>
      </c>
      <c r="AI20" s="153">
        <f>环工62分数统计!AM20*环工62分数统计!AM$3/130</f>
        <v>0.85384615384615381</v>
      </c>
      <c r="AJ20" s="153">
        <f>环工62分数统计!AN20*环工62分数统计!AN$3/130</f>
        <v>1.6153846153846154</v>
      </c>
      <c r="AK20" s="153">
        <f>环工62分数统计!AO20*环工62分数统计!AO$3/130</f>
        <v>1.8</v>
      </c>
      <c r="AL20" s="153">
        <f>环工62分数统计!AP20*环工62分数统计!AP$3/130</f>
        <v>0.98076923076923073</v>
      </c>
      <c r="AM20" s="153">
        <f>环工62分数统计!AQ20*环工62分数统计!AQ$3/130</f>
        <v>1.9153846153846155</v>
      </c>
      <c r="AN20" s="153">
        <f>环工62分数统计!AR20*环工62分数统计!AR$3/130</f>
        <v>1.2923076923076924</v>
      </c>
      <c r="AO20" s="153">
        <f>环工62分数统计!AS20*环工62分数统计!AS$3/130</f>
        <v>1.4153846153846155</v>
      </c>
      <c r="AP20" s="153">
        <f>环工62分数统计!AT20*环工62分数统计!AT$3/130</f>
        <v>1.150769230769231</v>
      </c>
      <c r="AQ20" s="153">
        <f>环工62分数统计!AU20*环工62分数统计!AU$3/130</f>
        <v>0.58461538461538465</v>
      </c>
      <c r="AR20" s="153">
        <f>环工62分数统计!AV20*环工62分数统计!AV$3/130</f>
        <v>1.2615384615384615</v>
      </c>
      <c r="AS20" s="153">
        <f>环工62分数统计!AW20*环工62分数统计!AW$3/130</f>
        <v>0.58461538461538465</v>
      </c>
      <c r="AT20" s="153">
        <f>环工62分数统计!AX20*环工62分数统计!AX$3/130</f>
        <v>2.6461538461538461</v>
      </c>
      <c r="AU20" s="153">
        <f>环工62分数统计!AY20*环工62分数统计!AY$3/130</f>
        <v>1.0461538461538462</v>
      </c>
      <c r="AV20" s="153">
        <f>环工62分数统计!AZ20*环工62分数统计!AZ$3/130</f>
        <v>1.2307692307692308</v>
      </c>
      <c r="AW20" s="153">
        <f>环工62分数统计!BA20*环工62分数统计!BA$3/130</f>
        <v>1.3384615384615384</v>
      </c>
      <c r="AX20" s="153">
        <f>环工62分数统计!BB20*环工62分数统计!BB$3/130</f>
        <v>0.98076923076923073</v>
      </c>
      <c r="AY20" s="153">
        <f>环工62分数统计!BC20*环工62分数统计!BC$3/130</f>
        <v>1.9846153846153847</v>
      </c>
      <c r="AZ20" s="153">
        <f>环工62分数统计!BD20*环工62分数统计!BD$3/130</f>
        <v>1.0269230769230768</v>
      </c>
      <c r="BA20" s="153">
        <f>环工62分数统计!BE20*环工62分数统计!BE$3/130</f>
        <v>1</v>
      </c>
      <c r="BB20" s="153">
        <f>环工62分数统计!BF20*环工62分数统计!BF$3/130</f>
        <v>0.69230769230769229</v>
      </c>
      <c r="BC20" s="153">
        <f>环工62分数统计!BG20*环工62分数统计!BG$3/130</f>
        <v>0.33461538461538459</v>
      </c>
      <c r="BD20" s="153">
        <f>环工62分数统计!BH20*环工62分数统计!BH$3/130</f>
        <v>1.3846153846153846</v>
      </c>
      <c r="BE20" s="153">
        <f>环工62分数统计!BI20*环工62分数统计!BI$3/130</f>
        <v>1.4038461538461537</v>
      </c>
      <c r="BF20" s="153">
        <f>环工62分数统计!BJ20*环工62分数统计!BJ$3/130</f>
        <v>1.823076923076923</v>
      </c>
      <c r="BG20" s="153">
        <f>环工62分数统计!BK20*环工62分数统计!BK$3/130</f>
        <v>0.56153846153846154</v>
      </c>
      <c r="BH20" s="153">
        <f t="shared" si="0"/>
        <v>80.590000000000032</v>
      </c>
      <c r="BI20" s="153">
        <f t="shared" si="1"/>
        <v>56.413000000000018</v>
      </c>
      <c r="BJ20" s="198">
        <f>环工62综测统计!C19</f>
        <v>88.003132632164295</v>
      </c>
      <c r="BK20" s="198">
        <f>环工62综测统计!D19</f>
        <v>85.198552913752906</v>
      </c>
      <c r="BL20" s="198">
        <f>环工62综测统计!E19</f>
        <v>85.204075331564965</v>
      </c>
      <c r="BM20" s="152">
        <f t="shared" si="2"/>
        <v>258.40576087748218</v>
      </c>
      <c r="BN20" s="153">
        <f>BM20/'环工16-1两年综测'!$BG$8*100</f>
        <v>74.747817098580953</v>
      </c>
      <c r="BO20" s="153">
        <f t="shared" si="3"/>
        <v>14.949563419716192</v>
      </c>
      <c r="BP20" s="153">
        <f t="shared" si="4"/>
        <v>71.36256341971621</v>
      </c>
    </row>
    <row r="21" spans="1:68">
      <c r="A21" s="106">
        <v>18</v>
      </c>
      <c r="B21" s="117" t="s">
        <v>165</v>
      </c>
      <c r="C21" s="107">
        <v>2016010647</v>
      </c>
      <c r="D21" s="153">
        <f>环工62分数统计!H21*环工62分数统计!H$3/130</f>
        <v>0.63076923076923075</v>
      </c>
      <c r="E21" s="153">
        <f>环工62分数统计!I21*环工62分数统计!I$3/130</f>
        <v>1.4153846153846155</v>
      </c>
      <c r="F21" s="153">
        <f>环工62分数统计!J21*环工62分数统计!J$3/130</f>
        <v>3.8769230769230769</v>
      </c>
      <c r="G21" s="153">
        <f>环工62分数统计!K21*环工62分数统计!K$3/130</f>
        <v>3.0115384615384615</v>
      </c>
      <c r="H21" s="153">
        <f>环工62分数统计!L21*环工62分数统计!L$3/130</f>
        <v>1.2615384615384615</v>
      </c>
      <c r="I21" s="153">
        <f>环工62分数统计!M21*环工62分数统计!M$3/130</f>
        <v>1.1230769230769231</v>
      </c>
      <c r="J21" s="153">
        <f>环工62分数统计!N21*环工62分数统计!N$3/130</f>
        <v>2.7076923076923078</v>
      </c>
      <c r="K21" s="153">
        <f>环工62分数统计!O21*环工62分数统计!O$3/130</f>
        <v>0.47692307692307695</v>
      </c>
      <c r="L21" s="153">
        <f>环工62分数统计!P21*环工62分数统计!P$3/130</f>
        <v>1.5</v>
      </c>
      <c r="M21" s="153">
        <f>环工62分数统计!Q21*环工62分数统计!Q$3/130</f>
        <v>0.7153846153846154</v>
      </c>
      <c r="N21" s="153">
        <f>环工62分数统计!R21*环工62分数统计!R$3/130</f>
        <v>1.7307692307692308</v>
      </c>
      <c r="O21" s="153">
        <f>环工62分数统计!S21*环工62分数统计!S$3/130</f>
        <v>3.1923076923076925</v>
      </c>
      <c r="P21" s="153">
        <f>环工62分数统计!T21*环工62分数统计!T$3/130</f>
        <v>1.5</v>
      </c>
      <c r="Q21" s="153">
        <f>环工62分数统计!U21*环工62分数统计!U$3/130</f>
        <v>2.4615384615384617</v>
      </c>
      <c r="R21" s="153">
        <f>环工62分数统计!V21*环工62分数统计!V$3/130</f>
        <v>1.9615384615384615</v>
      </c>
      <c r="S21" s="153">
        <f>环工62分数统计!W21*环工62分数统计!W$3/130</f>
        <v>2.8430769230769233</v>
      </c>
      <c r="T21" s="153">
        <f>环工62分数统计!X21*环工62分数统计!X$3/130</f>
        <v>0.58461538461538465</v>
      </c>
      <c r="U21" s="153">
        <f>环工62分数统计!Y21*环工62分数统计!Y$3/130</f>
        <v>1.4307692307692308</v>
      </c>
      <c r="V21" s="153">
        <f>环工62分数统计!Z21*环工62分数统计!Z$3/130</f>
        <v>1.7769230769230768</v>
      </c>
      <c r="W21" s="153">
        <f>环工62分数统计!AA21*环工62分数统计!AA$3/130</f>
        <v>2.0769230769230771</v>
      </c>
      <c r="X21" s="153">
        <f>环工62分数统计!AB21*环工62分数统计!AB$3/130</f>
        <v>1.2307692307692308</v>
      </c>
      <c r="Y21" s="153">
        <f>环工62分数统计!AC21*环工62分数统计!AC$3/130</f>
        <v>1.3076923076923077</v>
      </c>
      <c r="Z21" s="153">
        <f>环工62分数统计!AD21*环工62分数统计!AD$3/130</f>
        <v>1.0923076923076922</v>
      </c>
      <c r="AA21" s="153">
        <f>环工62分数统计!AE21*环工62分数统计!AE$3/130</f>
        <v>1.370769230769231</v>
      </c>
      <c r="AB21" s="153">
        <f>环工62分数统计!AF21*环工62分数统计!AF$3/130</f>
        <v>0.62307692307692308</v>
      </c>
      <c r="AC21" s="153">
        <f>环工62分数统计!AG21*环工62分数统计!AG$3/130</f>
        <v>1.3269230769230769</v>
      </c>
      <c r="AD21" s="153">
        <f>环工62分数统计!AH21*环工62分数统计!AH$3/130</f>
        <v>1.9846153846153847</v>
      </c>
      <c r="AE21" s="153">
        <f>环工62分数统计!AI21*环工62分数统计!AI$3/130</f>
        <v>1.323076923076923</v>
      </c>
      <c r="AF21" s="153">
        <f>环工62分数统计!AJ21*环工62分数统计!AJ$3/130</f>
        <v>0.66923076923076918</v>
      </c>
      <c r="AG21" s="153">
        <f>环工62分数统计!AK21*环工62分数统计!AK$3/130</f>
        <v>2.0923076923076924</v>
      </c>
      <c r="AH21" s="153">
        <f>环工62分数统计!AL21*环工62分数统计!AL$3/130</f>
        <v>1.4</v>
      </c>
      <c r="AI21" s="153">
        <f>环工62分数统计!AM21*环工62分数统计!AM$3/130</f>
        <v>0.83076923076923082</v>
      </c>
      <c r="AJ21" s="153">
        <f>环工62分数统计!AN21*环工62分数统计!AN$3/130</f>
        <v>1.5692307692307692</v>
      </c>
      <c r="AK21" s="153">
        <f>环工62分数统计!AO21*环工62分数统计!AO$3/130</f>
        <v>1.9384615384615385</v>
      </c>
      <c r="AL21" s="153">
        <f>环工62分数统计!AP21*环工62分数统计!AP$3/130</f>
        <v>1.0269230769230768</v>
      </c>
      <c r="AM21" s="153">
        <f>环工62分数统计!AQ21*环工62分数统计!AQ$3/130</f>
        <v>1.9384615384615385</v>
      </c>
      <c r="AN21" s="153">
        <f>环工62分数统计!AR21*环工62分数统计!AR$3/130</f>
        <v>1.3846153846153846</v>
      </c>
      <c r="AO21" s="153">
        <f>环工62分数统计!AS21*环工62分数统计!AS$3/130</f>
        <v>1.4153846153846155</v>
      </c>
      <c r="AP21" s="153">
        <f>环工62分数统计!AT21*环工62分数统计!AT$3/130</f>
        <v>1.4046153846153848</v>
      </c>
      <c r="AQ21" s="153">
        <f>环工62分数统计!AU21*环工62分数统计!AU$3/130</f>
        <v>0.58461538461538465</v>
      </c>
      <c r="AR21" s="153">
        <f>环工62分数统计!AV21*环工62分数统计!AV$3/130</f>
        <v>1.2923076923076924</v>
      </c>
      <c r="AS21" s="153">
        <f>环工62分数统计!AW21*环工62分数统计!AW$3/130</f>
        <v>0.64615384615384619</v>
      </c>
      <c r="AT21" s="153">
        <f>环工62分数统计!AX21*环工62分数统计!AX$3/130</f>
        <v>2.4615384615384617</v>
      </c>
      <c r="AU21" s="153">
        <f>环工62分数统计!AY21*环工62分数统计!AY$3/130</f>
        <v>1.2153846153846153</v>
      </c>
      <c r="AV21" s="153">
        <f>环工62分数统计!AZ21*环工62分数统计!AZ$3/130</f>
        <v>1.3538461538461539</v>
      </c>
      <c r="AW21" s="153">
        <f>环工62分数统计!BA21*环工62分数统计!BA$3/130</f>
        <v>1.4153846153846155</v>
      </c>
      <c r="AX21" s="153">
        <f>环工62分数统计!BB21*环工62分数统计!BB$3/130</f>
        <v>0.99230769230769234</v>
      </c>
      <c r="AY21" s="153">
        <f>环工62分数统计!BC21*环工62分数统计!BC$3/130</f>
        <v>1.8692307692307693</v>
      </c>
      <c r="AZ21" s="153">
        <f>环工62分数统计!BD21*环工62分数统计!BD$3/130</f>
        <v>0.95769230769230773</v>
      </c>
      <c r="BA21" s="153">
        <f>环工62分数统计!BE21*环工62分数统计!BE$3/130</f>
        <v>1.2923076923076924</v>
      </c>
      <c r="BB21" s="153">
        <f>环工62分数统计!BF21*环工62分数统计!BF$3/130</f>
        <v>0.7</v>
      </c>
      <c r="BC21" s="153">
        <f>环工62分数统计!BG21*环工62分数统计!BG$3/130</f>
        <v>0.33461538461538459</v>
      </c>
      <c r="BD21" s="153">
        <f>环工62分数统计!BH21*环工62分数统计!BH$3/130</f>
        <v>1.3538461538461539</v>
      </c>
      <c r="BE21" s="153">
        <f>环工62分数统计!BI21*环工62分数统计!BI$3/130</f>
        <v>1.5384615384615385</v>
      </c>
      <c r="BF21" s="153">
        <f>环工62分数统计!BJ21*环工62分数统计!BJ$3/130</f>
        <v>2.1</v>
      </c>
      <c r="BG21" s="153">
        <f>环工62分数统计!BK21*环工62分数统计!BK$3/130</f>
        <v>0.56923076923076921</v>
      </c>
      <c r="BH21" s="153">
        <f t="shared" si="0"/>
        <v>82.883846153846164</v>
      </c>
      <c r="BI21" s="153">
        <f t="shared" si="1"/>
        <v>58.018692307692312</v>
      </c>
      <c r="BJ21" s="198">
        <f>环工62综测统计!C20</f>
        <v>88.101473666267694</v>
      </c>
      <c r="BK21" s="198">
        <f>环工62综测统计!D20</f>
        <v>85.5605529137529</v>
      </c>
      <c r="BL21" s="198">
        <f>环工62综测统计!E20</f>
        <v>87.656930503978785</v>
      </c>
      <c r="BM21" s="152">
        <f t="shared" si="2"/>
        <v>261.31895708399941</v>
      </c>
      <c r="BN21" s="153">
        <f>BM21/'环工16-1两年综测'!$BG$8*100</f>
        <v>75.590503641162613</v>
      </c>
      <c r="BO21" s="153">
        <f t="shared" si="3"/>
        <v>15.118100728232523</v>
      </c>
      <c r="BP21" s="153">
        <f t="shared" si="4"/>
        <v>73.136793035924839</v>
      </c>
    </row>
    <row r="22" spans="1:68">
      <c r="A22" s="106">
        <v>19</v>
      </c>
      <c r="B22" s="117" t="s">
        <v>163</v>
      </c>
      <c r="C22" s="107">
        <v>2016010648</v>
      </c>
      <c r="D22" s="153">
        <f>环工62分数统计!H22*环工62分数统计!H$3/130</f>
        <v>0.63076923076923075</v>
      </c>
      <c r="E22" s="153">
        <f>环工62分数统计!I22*环工62分数统计!I$3/130</f>
        <v>1.5076923076923077</v>
      </c>
      <c r="F22" s="153">
        <f>环工62分数统计!J22*环工62分数统计!J$3/130</f>
        <v>3.2769230769230768</v>
      </c>
      <c r="G22" s="153">
        <f>环工62分数统计!K22*环工62分数统计!K$3/130</f>
        <v>2.976923076923077</v>
      </c>
      <c r="H22" s="153">
        <f>环工62分数统计!L22*环工62分数统计!L$3/130</f>
        <v>1.4</v>
      </c>
      <c r="I22" s="153">
        <f>环工62分数统计!M22*环工62分数统计!M$3/130</f>
        <v>1.2153846153846153</v>
      </c>
      <c r="J22" s="153">
        <f>环工62分数统计!N22*环工62分数统计!N$3/130</f>
        <v>2.9446153846153846</v>
      </c>
      <c r="K22" s="153">
        <f>环工62分数统计!O22*环工62分数统计!O$3/130</f>
        <v>0.63076923076923075</v>
      </c>
      <c r="L22" s="153">
        <f>环工62分数统计!P22*环工62分数统计!P$3/130</f>
        <v>1.3653846153846154</v>
      </c>
      <c r="M22" s="153">
        <f>环工62分数统计!Q22*环工62分数统计!Q$3/130</f>
        <v>0.56923076923076921</v>
      </c>
      <c r="N22" s="153">
        <f>环工62分数统计!R22*环工62分数统计!R$3/130</f>
        <v>1.523076923076923</v>
      </c>
      <c r="O22" s="153">
        <f>环工62分数统计!S22*环工62分数统计!S$3/130</f>
        <v>3.2692307692307692</v>
      </c>
      <c r="P22" s="153">
        <f>环工62分数统计!T22*环工62分数统计!T$3/130</f>
        <v>1.6538461538461537</v>
      </c>
      <c r="Q22" s="153">
        <f>环工62分数统计!U22*环工62分数统计!U$3/130</f>
        <v>2.4923076923076923</v>
      </c>
      <c r="R22" s="153">
        <f>环工62分数统计!V22*环工62分数统计!V$3/130</f>
        <v>1.9846153846153847</v>
      </c>
      <c r="S22" s="153">
        <f>环工62分数统计!W22*环工62分数统计!W$3/130</f>
        <v>2.7753846153846156</v>
      </c>
      <c r="T22" s="153">
        <f>环工62分数统计!X22*环工62分数统计!X$3/130</f>
        <v>0.60769230769230764</v>
      </c>
      <c r="U22" s="153">
        <f>环工62分数统计!Y22*环工62分数统计!Y$3/130</f>
        <v>1.3846153846153846</v>
      </c>
      <c r="V22" s="153">
        <f>环工62分数统计!Z22*环工62分数统计!Z$3/130</f>
        <v>2.0076923076923077</v>
      </c>
      <c r="W22" s="153">
        <f>环工62分数统计!AA22*环工62分数统计!AA$3/130</f>
        <v>1.8461538461538463</v>
      </c>
      <c r="X22" s="153">
        <f>环工62分数统计!AB22*环工62分数统计!AB$3/130</f>
        <v>1.1384615384615384</v>
      </c>
      <c r="Y22" s="153">
        <f>环工62分数统计!AC22*环工62分数统计!AC$3/130</f>
        <v>1.2461538461538462</v>
      </c>
      <c r="Z22" s="153">
        <f>环工62分数统计!AD22*环工62分数统计!AD$3/130</f>
        <v>1.2769230769230768</v>
      </c>
      <c r="AA22" s="153">
        <f>环工62分数统计!AE22*环工62分数统计!AE$3/130</f>
        <v>1.5061538461538462</v>
      </c>
      <c r="AB22" s="153">
        <f>环工62分数统计!AF22*环工62分数统计!AF$3/130</f>
        <v>0.72307692307692306</v>
      </c>
      <c r="AC22" s="153">
        <f>环工62分数统计!AG22*环工62分数统计!AG$3/130</f>
        <v>1.5769230769230769</v>
      </c>
      <c r="AD22" s="153">
        <f>环工62分数统计!AH22*环工62分数统计!AH$3/130</f>
        <v>1.7307692307692308</v>
      </c>
      <c r="AE22" s="153">
        <f>环工62分数统计!AI22*环工62分数统计!AI$3/130</f>
        <v>1.323076923076923</v>
      </c>
      <c r="AF22" s="153">
        <f>环工62分数统计!AJ22*环工62分数统计!AJ$3/130</f>
        <v>0.68461538461538463</v>
      </c>
      <c r="AG22" s="153">
        <f>环工62分数统计!AK22*环工62分数统计!AK$3/130</f>
        <v>2.1230769230769231</v>
      </c>
      <c r="AH22" s="153">
        <f>环工62分数统计!AL22*环工62分数统计!AL$3/130</f>
        <v>1.3538461538461539</v>
      </c>
      <c r="AI22" s="153">
        <f>环工62分数统计!AM22*环工62分数统计!AM$3/130</f>
        <v>0.87692307692307692</v>
      </c>
      <c r="AJ22" s="153">
        <f>环工62分数统计!AN22*环工62分数统计!AN$3/130</f>
        <v>1.8461538461538463</v>
      </c>
      <c r="AK22" s="153">
        <f>环工62分数统计!AO22*环工62分数统计!AO$3/130</f>
        <v>1.6846153846153846</v>
      </c>
      <c r="AL22" s="153">
        <f>环工62分数统计!AP22*环工62分数统计!AP$3/130</f>
        <v>1.0153846153846153</v>
      </c>
      <c r="AM22" s="153">
        <f>环工62分数统计!AQ22*环工62分数统计!AQ$3/130</f>
        <v>2.1</v>
      </c>
      <c r="AN22" s="153">
        <f>环工62分数统计!AR22*环工62分数统计!AR$3/130</f>
        <v>1.3846153846153846</v>
      </c>
      <c r="AO22" s="153">
        <f>环工62分数统计!AS22*环工62分数统计!AS$3/130</f>
        <v>1.4923076923076923</v>
      </c>
      <c r="AP22" s="153">
        <f>环工62分数统计!AT22*环工62分数统计!AT$3/130</f>
        <v>1.4046153846153848</v>
      </c>
      <c r="AQ22" s="153">
        <f>环工62分数统计!AU22*环工62分数统计!AU$3/130</f>
        <v>0.73076923076923073</v>
      </c>
      <c r="AR22" s="153">
        <f>环工62分数统计!AV22*环工62分数统计!AV$3/130</f>
        <v>1.323076923076923</v>
      </c>
      <c r="AS22" s="153">
        <f>环工62分数统计!AW22*环工62分数统计!AW$3/130</f>
        <v>0.58461538461538465</v>
      </c>
      <c r="AT22" s="153">
        <f>环工62分数统计!AX22*环工62分数统计!AX$3/130</f>
        <v>2.3692307692307693</v>
      </c>
      <c r="AU22" s="153">
        <f>环工62分数统计!AY22*环工62分数统计!AY$3/130</f>
        <v>1.2769230769230768</v>
      </c>
      <c r="AV22" s="153">
        <f>环工62分数统计!AZ22*环工62分数统计!AZ$3/130</f>
        <v>1.4307692307692308</v>
      </c>
      <c r="AW22" s="153">
        <f>环工62分数统计!BA22*环工62分数统计!BA$3/130</f>
        <v>1.2769230769230768</v>
      </c>
      <c r="AX22" s="153">
        <f>环工62分数统计!BB22*环工62分数统计!BB$3/130</f>
        <v>0.98076923076923073</v>
      </c>
      <c r="AY22" s="153">
        <f>环工62分数统计!BC22*环工62分数统计!BC$3/130</f>
        <v>1.9153846153846155</v>
      </c>
      <c r="AZ22" s="153">
        <f>环工62分数统计!BD22*环工62分数统计!BD$3/130</f>
        <v>1.0269230769230768</v>
      </c>
      <c r="BA22" s="153">
        <f>环工62分数统计!BE22*环工62分数统计!BE$3/130</f>
        <v>1.2307692307692308</v>
      </c>
      <c r="BB22" s="153">
        <f>环工62分数统计!BF22*环工62分数统计!BF$3/130</f>
        <v>0.63076923076923075</v>
      </c>
      <c r="BC22" s="153">
        <f>环工62分数统计!BG22*环工62分数统计!BG$3/130</f>
        <v>0.34615384615384615</v>
      </c>
      <c r="BD22" s="153">
        <f>环工62分数统计!BH22*环工62分数统计!BH$3/130</f>
        <v>1.3538461538461539</v>
      </c>
      <c r="BE22" s="153">
        <f>环工62分数统计!BI22*环工62分数统计!BI$3/130</f>
        <v>1.6923076923076923</v>
      </c>
      <c r="BF22" s="153">
        <f>环工62分数统计!BJ22*环工62分数统计!BJ$3/130</f>
        <v>2.0538461538461537</v>
      </c>
      <c r="BG22" s="153">
        <f>环工62分数统计!BK22*环工62分数统计!BK$3/130</f>
        <v>0.62307692307692308</v>
      </c>
      <c r="BH22" s="153">
        <f t="shared" si="0"/>
        <v>83.396153846153865</v>
      </c>
      <c r="BI22" s="153">
        <f t="shared" si="1"/>
        <v>58.377307692307703</v>
      </c>
      <c r="BJ22" s="198">
        <f>环工62综测统计!C21</f>
        <v>89.376534172318301</v>
      </c>
      <c r="BK22" s="198">
        <f>环工62综测统计!D21</f>
        <v>90.027344832944806</v>
      </c>
      <c r="BL22" s="198">
        <f>环工62综测统计!E21</f>
        <v>93.455523313956775</v>
      </c>
      <c r="BM22" s="152">
        <f t="shared" si="2"/>
        <v>272.85940231921984</v>
      </c>
      <c r="BN22" s="153">
        <f>BM22/'环工16-1两年综测'!$BG$8*100</f>
        <v>78.92875386727674</v>
      </c>
      <c r="BO22" s="153">
        <f t="shared" si="3"/>
        <v>15.785750773455348</v>
      </c>
      <c r="BP22" s="153">
        <f t="shared" si="4"/>
        <v>74.163058465763044</v>
      </c>
    </row>
    <row r="23" spans="1:68">
      <c r="A23" s="106">
        <v>20</v>
      </c>
      <c r="B23" s="107" t="s">
        <v>203</v>
      </c>
      <c r="C23" s="107">
        <v>2016010649</v>
      </c>
      <c r="D23" s="153">
        <f>环工62分数统计!H23*环工62分数统计!H$3/130</f>
        <v>0.58461538461538465</v>
      </c>
      <c r="E23" s="153">
        <f>环工62分数统计!I23*环工62分数统计!I$3/130</f>
        <v>1.3538461538461539</v>
      </c>
      <c r="F23" s="153">
        <f>环工62分数统计!J23*环工62分数统计!J$3/130</f>
        <v>2.7692307692307692</v>
      </c>
      <c r="G23" s="153">
        <f>环工62分数统计!K23*环工62分数统计!K$3/130</f>
        <v>2.2153846153846155</v>
      </c>
      <c r="H23" s="153">
        <f>环工62分数统计!L23*环工62分数统计!L$3/130</f>
        <v>1.0923076923076922</v>
      </c>
      <c r="I23" s="153">
        <f>环工62分数统计!M23*环工62分数统计!M$3/130</f>
        <v>1.0153846153846153</v>
      </c>
      <c r="J23" s="153">
        <f>环工62分数统计!N23*环工62分数统计!N$3/130</f>
        <v>2.0615384615384613</v>
      </c>
      <c r="K23" s="153">
        <f>环工62分数统计!O23*环工62分数统计!O$3/130</f>
        <v>0.5461538461538461</v>
      </c>
      <c r="L23" s="153">
        <f>环工62分数统计!P23*环工62分数统计!P$3/130</f>
        <v>1.1538461538461537</v>
      </c>
      <c r="M23" s="153">
        <f>环工62分数统计!Q23*环工62分数统计!Q$3/130</f>
        <v>0.59230769230769231</v>
      </c>
      <c r="N23" s="153">
        <f>环工62分数统计!R23*环工62分数统计!R$3/130</f>
        <v>1.3846153846153846</v>
      </c>
      <c r="O23" s="153">
        <f>环工62分数统计!S23*环工62分数统计!S$3/130</f>
        <v>2.3076923076923075</v>
      </c>
      <c r="P23" s="153">
        <f>环工62分数统计!T23*环工62分数统计!T$3/130</f>
        <v>1.4615384615384615</v>
      </c>
      <c r="Q23" s="153">
        <f>环工62分数统计!U23*环工62分数统计!U$3/130</f>
        <v>1.8461538461538463</v>
      </c>
      <c r="R23" s="153">
        <f>环工62分数统计!V23*环工62分数统计!V$3/130</f>
        <v>1.4538461538461538</v>
      </c>
      <c r="S23" s="153">
        <f>环工62分数统计!W23*环工62分数统计!W$3/130</f>
        <v>1.9076923076923078</v>
      </c>
      <c r="T23" s="153">
        <f>环工62分数统计!X23*环工62分数统计!X$3/130</f>
        <v>0.56923076923076921</v>
      </c>
      <c r="U23" s="153">
        <f>环工62分数统计!Y23*环工62分数统计!Y$3/130</f>
        <v>1.3538461538461539</v>
      </c>
      <c r="V23" s="153">
        <f>环工62分数统计!Z23*环工62分数统计!Z$3/130</f>
        <v>1.3846153846153846</v>
      </c>
      <c r="W23" s="153">
        <f>环工62分数统计!AA23*环工62分数统计!AA$3/130</f>
        <v>1.3846153846153846</v>
      </c>
      <c r="X23" s="153">
        <f>环工62分数统计!AB23*环工62分数统计!AB$3/130</f>
        <v>1.0615384615384615</v>
      </c>
      <c r="Y23" s="153">
        <f>环工62分数统计!AC23*环工62分数统计!AC$3/130</f>
        <v>1.1692307692307693</v>
      </c>
      <c r="Z23" s="153">
        <f>环工62分数统计!AD23*环工62分数统计!AD$3/130</f>
        <v>1.1230769230769231</v>
      </c>
      <c r="AA23" s="153">
        <f>环工62分数统计!AE23*环工62分数统计!AE$3/130</f>
        <v>1.2307692307692308</v>
      </c>
      <c r="AB23" s="153">
        <f>环工62分数统计!AF23*环工62分数统计!AF$3/130</f>
        <v>0.58461538461538465</v>
      </c>
      <c r="AC23" s="153">
        <f>环工62分数统计!AG23*环工62分数统计!AG$3/130</f>
        <v>1.3076923076923077</v>
      </c>
      <c r="AD23" s="153">
        <f>环工62分数统计!AH23*环工62分数统计!AH$3/130</f>
        <v>1.4307692307692308</v>
      </c>
      <c r="AE23" s="153">
        <f>环工62分数统计!AI23*环工62分数统计!AI$3/130</f>
        <v>1.1846153846153846</v>
      </c>
      <c r="AF23" s="153">
        <f>环工62分数统计!AJ23*环工62分数统计!AJ$3/130</f>
        <v>0.63076923076923075</v>
      </c>
      <c r="AG23" s="153">
        <f>环工62分数统计!AK23*环工62分数统计!AK$3/130</f>
        <v>1.8461538461538463</v>
      </c>
      <c r="AH23" s="153">
        <f>环工62分数统计!AL23*环工62分数统计!AL$3/130</f>
        <v>1.1384615384615384</v>
      </c>
      <c r="AI23" s="153">
        <f>环工62分数统计!AM23*环工62分数统计!AM$3/130</f>
        <v>0.69230769230769229</v>
      </c>
      <c r="AJ23" s="153">
        <f>环工62分数统计!AN23*环工62分数统计!AN$3/130</f>
        <v>1.1076923076923078</v>
      </c>
      <c r="AK23" s="153">
        <f>环工62分数统计!AO23*环工62分数统计!AO$3/130</f>
        <v>1.3153846153846154</v>
      </c>
      <c r="AL23" s="153">
        <f>环工62分数统计!AP23*环工62分数统计!AP$3/130</f>
        <v>0.95769230769230773</v>
      </c>
      <c r="AM23" s="153">
        <f>环工62分数统计!AQ23*环工62分数统计!AQ$3/130</f>
        <v>1.476923076923077</v>
      </c>
      <c r="AN23" s="153">
        <f>环工62分数统计!AR23*环工62分数统计!AR$3/130</f>
        <v>1.2307692307692308</v>
      </c>
      <c r="AO23" s="153">
        <f>环工62分数统计!AS23*环工62分数统计!AS$3/130</f>
        <v>1.2923076923076924</v>
      </c>
      <c r="AP23" s="153">
        <f>环工62分数统计!AT23*环工62分数统计!AT$3/130</f>
        <v>1.0307692307692307</v>
      </c>
      <c r="AQ23" s="153">
        <f>环工62分数统计!AU23*环工62分数统计!AU$3/130</f>
        <v>0.66923076923076918</v>
      </c>
      <c r="AR23" s="153">
        <f>环工62分数统计!AV23*环工62分数统计!AV$3/130</f>
        <v>1.2769230769230768</v>
      </c>
      <c r="AS23" s="153">
        <f>环工62分数统计!AW23*环工62分数统计!AW$3/130</f>
        <v>0.52307692307692311</v>
      </c>
      <c r="AT23" s="153">
        <f>环工62分数统计!AX23*环工62分数统计!AX$3/130</f>
        <v>1.8461538461538463</v>
      </c>
      <c r="AU23" s="153">
        <f>环工62分数统计!AY23*环工62分数统计!AY$3/130</f>
        <v>1.0461538461538462</v>
      </c>
      <c r="AV23" s="153">
        <f>环工62分数统计!AZ23*环工62分数统计!AZ$3/130</f>
        <v>0.93846153846153846</v>
      </c>
      <c r="AW23" s="153">
        <f>环工62分数统计!BA23*环工62分数统计!BA$3/130</f>
        <v>1.0923076923076922</v>
      </c>
      <c r="AX23" s="153">
        <f>环工62分数统计!BB23*环工62分数统计!BB$3/130</f>
        <v>0.9</v>
      </c>
      <c r="AY23" s="153">
        <f>环工62分数统计!BC23*环工62分数统计!BC$3/130</f>
        <v>1.5692307692307692</v>
      </c>
      <c r="AZ23" s="153">
        <f>环工62分数统计!BD23*环工62分数统计!BD$3/130</f>
        <v>0.84230769230769231</v>
      </c>
      <c r="BA23" s="153">
        <f>环工62分数统计!BE23*环工62分数统计!BE$3/130</f>
        <v>0.93846153846153846</v>
      </c>
      <c r="BB23" s="153">
        <f>环工62分数统计!BF23*环工62分数统计!BF$3/130</f>
        <v>0.66153846153846152</v>
      </c>
      <c r="BC23" s="153">
        <f>环工62分数统计!BG23*环工62分数统计!BG$3/130</f>
        <v>0.30384615384615382</v>
      </c>
      <c r="BD23" s="153">
        <f>环工62分数统计!BH23*环工62分数统计!BH$3/130</f>
        <v>1.2</v>
      </c>
      <c r="BE23" s="153">
        <f>环工62分数统计!BI23*环工62分数统计!BI$3/130</f>
        <v>1.3076923076923077</v>
      </c>
      <c r="BF23" s="153">
        <f>环工62分数统计!BJ23*环工62分数统计!BJ$3/130</f>
        <v>1.3846153846153846</v>
      </c>
      <c r="BG23" s="153">
        <f>环工62分数统计!BK23*环工62分数统计!BK$3/130</f>
        <v>0.46153846153846156</v>
      </c>
      <c r="BH23" s="153">
        <f t="shared" si="0"/>
        <v>67.211538461538481</v>
      </c>
      <c r="BI23" s="153">
        <f t="shared" si="1"/>
        <v>47.048076923076934</v>
      </c>
      <c r="BJ23" s="198">
        <f>环工62综测统计!C22</f>
        <v>75.032630981999304</v>
      </c>
      <c r="BK23" s="198">
        <f>环工62综测统计!D22</f>
        <v>76.036672487872494</v>
      </c>
      <c r="BL23" s="198">
        <f>环工62综测统计!E22</f>
        <v>72.692887344913146</v>
      </c>
      <c r="BM23" s="152">
        <f t="shared" si="2"/>
        <v>223.76219081478493</v>
      </c>
      <c r="BN23" s="153">
        <f>BM23/'环工16-1两年综测'!$BG$8*100</f>
        <v>64.726634792524919</v>
      </c>
      <c r="BO23" s="153">
        <f t="shared" si="3"/>
        <v>12.945326958504985</v>
      </c>
      <c r="BP23" s="153">
        <f t="shared" si="4"/>
        <v>59.993403881581919</v>
      </c>
    </row>
    <row r="24" spans="1:68">
      <c r="A24" s="106">
        <v>21</v>
      </c>
      <c r="B24" s="117" t="s">
        <v>187</v>
      </c>
      <c r="C24" s="107">
        <v>2016010651</v>
      </c>
      <c r="D24" s="153">
        <f>环工62分数统计!H24*环工62分数统计!H$3/130</f>
        <v>0.69230769230769229</v>
      </c>
      <c r="E24" s="153">
        <f>环工62分数统计!I24*环工62分数统计!I$3/130</f>
        <v>1.2615384615384615</v>
      </c>
      <c r="F24" s="153">
        <f>环工62分数统计!J24*环工62分数统计!J$3/130</f>
        <v>3.5538461538461537</v>
      </c>
      <c r="G24" s="153">
        <f>环工62分数统计!K24*环工62分数统计!K$3/130</f>
        <v>3.0115384615384615</v>
      </c>
      <c r="H24" s="153">
        <f>环工62分数统计!L24*环工62分数统计!L$3/130</f>
        <v>1.2923076923076924</v>
      </c>
      <c r="I24" s="153">
        <f>环工62分数统计!M24*环工62分数统计!M$3/130</f>
        <v>1.1384615384615384</v>
      </c>
      <c r="J24" s="153">
        <f>环工62分数统计!N24*环工62分数统计!N$3/130</f>
        <v>2.5384615384615383</v>
      </c>
      <c r="K24" s="153">
        <f>环工62分数统计!O24*环工62分数统计!O$3/130</f>
        <v>0.46153846153846156</v>
      </c>
      <c r="L24" s="153">
        <f>环工62分数统计!P24*环工62分数统计!P$3/130</f>
        <v>1.1538461538461537</v>
      </c>
      <c r="M24" s="153">
        <f>环工62分数统计!Q24*环工62分数统计!Q$3/130</f>
        <v>0.46153846153846156</v>
      </c>
      <c r="N24" s="153">
        <f>环工62分数统计!R24*环工62分数统计!R$3/130</f>
        <v>1.3846153846153846</v>
      </c>
      <c r="O24" s="153">
        <f>环工62分数统计!S24*环工62分数统计!S$3/130</f>
        <v>3.3846153846153846</v>
      </c>
      <c r="P24" s="153">
        <f>环工62分数统计!T24*环工62分数统计!T$3/130</f>
        <v>1.5769230769230769</v>
      </c>
      <c r="Q24" s="153">
        <f>环工62分数统计!U24*环工62分数统计!U$3/130</f>
        <v>1.8769230769230769</v>
      </c>
      <c r="R24" s="153">
        <f>环工62分数统计!V24*环工62分数统计!V$3/130</f>
        <v>1.7538461538461538</v>
      </c>
      <c r="S24" s="153">
        <f>环工62分数统计!W24*环工62分数统计!W$3/130</f>
        <v>2.8769230769230774</v>
      </c>
      <c r="T24" s="153">
        <f>环工62分数统计!X24*环工62分数统计!X$3/130</f>
        <v>0.53076923076923077</v>
      </c>
      <c r="U24" s="153">
        <f>环工62分数统计!Y24*环工62分数统计!Y$3/130</f>
        <v>1.3076923076923077</v>
      </c>
      <c r="V24" s="153">
        <f>环工62分数统计!Z24*环工62分数统计!Z$3/130</f>
        <v>1.3846153846153846</v>
      </c>
      <c r="W24" s="153">
        <f>环工62分数统计!AA24*环工62分数统计!AA$3/130</f>
        <v>1.8692307692307693</v>
      </c>
      <c r="X24" s="153">
        <f>环工62分数统计!AB24*环工62分数统计!AB$3/130</f>
        <v>1.0615384615384615</v>
      </c>
      <c r="Y24" s="153">
        <f>环工62分数统计!AC24*环工62分数统计!AC$3/130</f>
        <v>1.2923076923076924</v>
      </c>
      <c r="Z24" s="153">
        <f>环工62分数统计!AD24*环工62分数统计!AD$3/130</f>
        <v>1.2307692307692308</v>
      </c>
      <c r="AA24" s="153">
        <f>环工62分数统计!AE24*环工62分数统计!AE$3/130</f>
        <v>1.4384615384615387</v>
      </c>
      <c r="AB24" s="153">
        <f>环工62分数统计!AF24*环工62分数统计!AF$3/130</f>
        <v>0.59230769230769231</v>
      </c>
      <c r="AC24" s="153">
        <f>环工62分数统计!AG24*环工62分数统计!AG$3/130</f>
        <v>1.3076923076923077</v>
      </c>
      <c r="AD24" s="153">
        <f>环工62分数统计!AH24*环工62分数统计!AH$3/130</f>
        <v>1.4538461538461538</v>
      </c>
      <c r="AE24" s="153">
        <f>环工62分数统计!AI24*环工62分数统计!AI$3/130</f>
        <v>1.1384615384615384</v>
      </c>
      <c r="AF24" s="153">
        <f>环工62分数统计!AJ24*环工62分数统计!AJ$3/130</f>
        <v>0.65384615384615385</v>
      </c>
      <c r="AG24" s="153">
        <f>环工62分数统计!AK24*环工62分数统计!AK$3/130</f>
        <v>1.8461538461538463</v>
      </c>
      <c r="AH24" s="153">
        <f>环工62分数统计!AL24*环工62分数统计!AL$3/130</f>
        <v>1.2307692307692308</v>
      </c>
      <c r="AI24" s="153">
        <f>环工62分数统计!AM24*环工62分数统计!AM$3/130</f>
        <v>0.69230769230769229</v>
      </c>
      <c r="AJ24" s="153">
        <f>环工62分数统计!AN24*环工62分数统计!AN$3/130</f>
        <v>1.8461538461538463</v>
      </c>
      <c r="AK24" s="153">
        <f>环工62分数统计!AO24*环工62分数统计!AO$3/130</f>
        <v>1.2692307692307692</v>
      </c>
      <c r="AL24" s="153">
        <f>环工62分数统计!AP24*环工62分数统计!AP$3/130</f>
        <v>0.95769230769230773</v>
      </c>
      <c r="AM24" s="153">
        <f>环工62分数统计!AQ24*环工62分数统计!AQ$3/130</f>
        <v>1.7769230769230768</v>
      </c>
      <c r="AN24" s="153">
        <f>环工62分数统计!AR24*环工62分数统计!AR$3/130</f>
        <v>1.1230769230769231</v>
      </c>
      <c r="AO24" s="153">
        <f>环工62分数统计!AS24*环工62分数统计!AS$3/130</f>
        <v>1.2769230769230768</v>
      </c>
      <c r="AP24" s="153">
        <f>环工62分数统计!AT24*环工62分数统计!AT$3/130</f>
        <v>1.303076923076923</v>
      </c>
      <c r="AQ24" s="153">
        <f>环工62分数统计!AU24*环工62分数统计!AU$3/130</f>
        <v>0.5461538461538461</v>
      </c>
      <c r="AR24" s="153">
        <f>环工62分数统计!AV24*环工62分数统计!AV$3/130</f>
        <v>1.2461538461538462</v>
      </c>
      <c r="AS24" s="153">
        <f>环工62分数统计!AW24*环工62分数统计!AW$3/130</f>
        <v>0.53076923076923077</v>
      </c>
      <c r="AT24" s="153">
        <f>环工62分数统计!AX24*环工62分数统计!AX$3/130</f>
        <v>2.0307692307692307</v>
      </c>
      <c r="AU24" s="153">
        <f>环工62分数统计!AY24*环工62分数统计!AY$3/130</f>
        <v>1.2615384615384615</v>
      </c>
      <c r="AV24" s="153">
        <f>环工62分数统计!AZ24*环工62分数统计!AZ$3/130</f>
        <v>1.0461538461538462</v>
      </c>
      <c r="AW24" s="153">
        <f>环工62分数统计!BA24*环工62分数统计!BA$3/130</f>
        <v>1.1384615384615384</v>
      </c>
      <c r="AX24" s="153">
        <f>环工62分数统计!BB24*环工62分数统计!BB$3/130</f>
        <v>0.96923076923076923</v>
      </c>
      <c r="AY24" s="153">
        <f>环工62分数统计!BC24*环工62分数统计!BC$3/130</f>
        <v>1.9153846153846155</v>
      </c>
      <c r="AZ24" s="153">
        <f>环工62分数统计!BD24*环工62分数统计!BD$3/130</f>
        <v>0.93461538461538463</v>
      </c>
      <c r="BA24" s="153">
        <f>环工62分数统计!BE24*环工62分数统计!BE$3/130</f>
        <v>0.93846153846153846</v>
      </c>
      <c r="BB24" s="153">
        <f>环工62分数统计!BF24*环工62分数统计!BF$3/130</f>
        <v>0.61538461538461542</v>
      </c>
      <c r="BC24" s="153">
        <f>环工62分数统计!BG24*环工62分数统计!BG$3/130</f>
        <v>0.30769230769230771</v>
      </c>
      <c r="BD24" s="153">
        <f>环工62分数统计!BH24*环工62分数统计!BH$3/130</f>
        <v>1.1538461538461537</v>
      </c>
      <c r="BE24" s="153">
        <f>环工62分数统计!BI24*环工62分数统计!BI$3/130</f>
        <v>1.2307692307692308</v>
      </c>
      <c r="BF24" s="153">
        <f>环工62分数统计!BJ24*环工62分数统计!BJ$3/130</f>
        <v>1.5692307692307692</v>
      </c>
      <c r="BG24" s="153">
        <f>环工62分数统计!BK24*环工62分数统计!BK$3/130</f>
        <v>0.52307692307692311</v>
      </c>
      <c r="BH24" s="153">
        <f t="shared" si="0"/>
        <v>74.96076923076923</v>
      </c>
      <c r="BI24" s="153">
        <f t="shared" si="1"/>
        <v>52.472538461538456</v>
      </c>
      <c r="BJ24" s="198">
        <f>环工62综测统计!C23</f>
        <v>83.490169485849705</v>
      </c>
      <c r="BK24" s="198">
        <f>环工62综测统计!D23</f>
        <v>80.426683361083406</v>
      </c>
      <c r="BL24" s="198">
        <f>环工62综测统计!E23</f>
        <v>77.176325331564982</v>
      </c>
      <c r="BM24" s="152">
        <f t="shared" si="2"/>
        <v>241.09317817849811</v>
      </c>
      <c r="BN24" s="153">
        <f>BM24/'环工16-1两年综测'!$BG$8*100</f>
        <v>69.739887860883812</v>
      </c>
      <c r="BO24" s="153">
        <f t="shared" si="3"/>
        <v>13.947977572176763</v>
      </c>
      <c r="BP24" s="153">
        <f t="shared" si="4"/>
        <v>66.420516033715217</v>
      </c>
    </row>
    <row r="25" spans="1:68">
      <c r="A25" s="106">
        <v>22</v>
      </c>
      <c r="B25" s="117" t="s">
        <v>201</v>
      </c>
      <c r="C25" s="107">
        <v>2016010653</v>
      </c>
      <c r="D25" s="153">
        <f>环工62分数统计!H25*环工62分数统计!H$3/130</f>
        <v>0.63846153846153841</v>
      </c>
      <c r="E25" s="153">
        <f>环工62分数统计!I25*环工62分数统计!I$3/130</f>
        <v>1.1692307692307693</v>
      </c>
      <c r="F25" s="153">
        <f>环工62分数统计!J25*环工62分数统计!J$3/130</f>
        <v>3.4153846153846152</v>
      </c>
      <c r="G25" s="153">
        <f>环工62分数统计!K25*环工62分数统计!K$3/130</f>
        <v>2.0769230769230771</v>
      </c>
      <c r="H25" s="153">
        <f>环工62分数统计!L25*环工62分数统计!L$3/130</f>
        <v>1.3076923076923077</v>
      </c>
      <c r="I25" s="153">
        <f>环工62分数统计!M25*环工62分数统计!M$3/130</f>
        <v>1.2307692307692308</v>
      </c>
      <c r="J25" s="153">
        <f>环工62分数统计!N25*环工62分数统计!N$3/130</f>
        <v>2.1323076923076925</v>
      </c>
      <c r="K25" s="153">
        <f>环工62分数统计!O25*环工62分数统计!O$3/130</f>
        <v>0.5</v>
      </c>
      <c r="L25" s="153">
        <f>环工62分数统计!P25*环工62分数统计!P$3/130</f>
        <v>0.51923076923076927</v>
      </c>
      <c r="M25" s="153">
        <f>环工62分数统计!Q25*环工62分数统计!Q$3/130</f>
        <v>0.46153846153846156</v>
      </c>
      <c r="N25" s="153">
        <f>环工62分数统计!R25*环工62分数统计!R$3/130</f>
        <v>1.3846153846153846</v>
      </c>
      <c r="O25" s="153">
        <f>环工62分数统计!S25*环工62分数统计!S$3/130</f>
        <v>2.7692307692307692</v>
      </c>
      <c r="P25" s="153">
        <f>环工62分数统计!T25*环工62分数统计!T$3/130</f>
        <v>1.5384615384615385</v>
      </c>
      <c r="Q25" s="153">
        <f>环工62分数统计!U25*环工62分数统计!U$3/130</f>
        <v>1.8769230769230769</v>
      </c>
      <c r="R25" s="153">
        <f>环工62分数统计!V25*环工62分数统计!V$3/130</f>
        <v>1.6846153846153846</v>
      </c>
      <c r="S25" s="153">
        <f>环工62分数统计!W25*环工62分数统计!W$3/130</f>
        <v>2.606153846153846</v>
      </c>
      <c r="T25" s="153">
        <f>环工62分数统计!X25*环工62分数统计!X$3/130</f>
        <v>0.59230769230769231</v>
      </c>
      <c r="U25" s="153">
        <f>环工62分数统计!Y25*环工62分数统计!Y$3/130</f>
        <v>1.2615384615384615</v>
      </c>
      <c r="V25" s="153">
        <f>环工62分数统计!Z25*环工62分数统计!Z$3/130</f>
        <v>1.3846153846153846</v>
      </c>
      <c r="W25" s="153">
        <f>环工62分数统计!AA25*环工62分数统计!AA$3/130</f>
        <v>1.3846153846153846</v>
      </c>
      <c r="X25" s="153">
        <f>环工62分数统计!AB25*环工62分数统计!AB$3/130</f>
        <v>0.92307692307692313</v>
      </c>
      <c r="Y25" s="153">
        <f>环工62分数统计!AC25*环工62分数统计!AC$3/130</f>
        <v>1.2461538461538462</v>
      </c>
      <c r="Z25" s="153">
        <f>环工62分数统计!AD25*环工62分数统计!AD$3/130</f>
        <v>1.2307692307692308</v>
      </c>
      <c r="AA25" s="153">
        <f>环工62分数统计!AE25*环工62分数统计!AE$3/130</f>
        <v>1.0830769230769233</v>
      </c>
      <c r="AB25" s="153">
        <f>环工62分数统计!AF25*环工62分数统计!AF$3/130</f>
        <v>0.59230769230769231</v>
      </c>
      <c r="AC25" s="153">
        <f>环工62分数统计!AG25*环工62分数统计!AG$3/130</f>
        <v>1.3269230769230769</v>
      </c>
      <c r="AD25" s="153">
        <f>环工62分数统计!AH25*环工62分数统计!AH$3/130</f>
        <v>1.476923076923077</v>
      </c>
      <c r="AE25" s="153">
        <f>环工62分数统计!AI25*环工62分数统计!AI$3/130</f>
        <v>1.1076923076923078</v>
      </c>
      <c r="AF25" s="153">
        <f>环工62分数统计!AJ25*环工62分数统计!AJ$3/130</f>
        <v>0.65384615384615385</v>
      </c>
      <c r="AG25" s="153">
        <f>环工62分数统计!AK25*环工62分数统计!AK$3/130</f>
        <v>1.8461538461538463</v>
      </c>
      <c r="AH25" s="153">
        <f>环工62分数统计!AL25*环工62分数统计!AL$3/130</f>
        <v>1.1384615384615384</v>
      </c>
      <c r="AI25" s="153">
        <f>环工62分数统计!AM25*环工62分数统计!AM$3/130</f>
        <v>0.69230769230769229</v>
      </c>
      <c r="AJ25" s="153">
        <f>环工62分数统计!AN25*环工62分数统计!AN$3/130</f>
        <v>1.5461538461538462</v>
      </c>
      <c r="AK25" s="153">
        <f>环工62分数统计!AO25*环工62分数统计!AO$3/130</f>
        <v>1.6384615384615384</v>
      </c>
      <c r="AL25" s="153">
        <f>环工62分数统计!AP25*环工62分数统计!AP$3/130</f>
        <v>0.92307692307692313</v>
      </c>
      <c r="AM25" s="153">
        <f>环工62分数统计!AQ25*环工62分数统计!AQ$3/130</f>
        <v>1.5461538461538462</v>
      </c>
      <c r="AN25" s="153">
        <f>环工62分数统计!AR25*环工62分数统计!AR$3/130</f>
        <v>1.3384615384615384</v>
      </c>
      <c r="AO25" s="153">
        <f>环工62分数统计!AS25*环工62分数统计!AS$3/130</f>
        <v>1.3076923076923077</v>
      </c>
      <c r="AP25" s="153">
        <f>环工62分数统计!AT25*环工62分数统计!AT$3/130</f>
        <v>1.1846153846153846</v>
      </c>
      <c r="AQ25" s="153">
        <f>环工62分数统计!AU25*环工62分数统计!AU$3/130</f>
        <v>0.57692307692307687</v>
      </c>
      <c r="AR25" s="153">
        <f>环工62分数统计!AV25*环工62分数统计!AV$3/130</f>
        <v>1.2923076923076924</v>
      </c>
      <c r="AS25" s="153">
        <f>环工62分数统计!AW25*环工62分数统计!AW$3/130</f>
        <v>0.52307692307692311</v>
      </c>
      <c r="AT25" s="153">
        <f>环工62分数统计!AX25*环工62分数统计!AX$3/130</f>
        <v>1.8461538461538463</v>
      </c>
      <c r="AU25" s="153">
        <f>环工62分数统计!AY25*环工62分数统计!AY$3/130</f>
        <v>1.0923076923076922</v>
      </c>
      <c r="AV25" s="153">
        <f>环工62分数统计!AZ25*环工62分数统计!AZ$3/130</f>
        <v>0.96923076923076923</v>
      </c>
      <c r="AW25" s="153">
        <f>环工62分数统计!BA25*环工62分数统计!BA$3/130</f>
        <v>1</v>
      </c>
      <c r="AX25" s="153">
        <f>环工62分数统计!BB25*环工62分数统计!BB$3/130</f>
        <v>0.91153846153846152</v>
      </c>
      <c r="AY25" s="153">
        <f>环工62分数统计!BC25*环工62分数统计!BC$3/130</f>
        <v>1.8</v>
      </c>
      <c r="AZ25" s="153">
        <f>环工62分数统计!BD25*环工62分数统计!BD$3/130</f>
        <v>0.86538461538461542</v>
      </c>
      <c r="BA25" s="153">
        <f>环工62分数统计!BE25*环工62分数统计!BE$3/130</f>
        <v>1.1230769230769231</v>
      </c>
      <c r="BB25" s="153">
        <f>环工62分数统计!BF25*环工62分数统计!BF$3/130</f>
        <v>0.6</v>
      </c>
      <c r="BC25" s="153">
        <f>环工62分数统计!BG25*环工62分数统计!BG$3/130</f>
        <v>0.31923076923076921</v>
      </c>
      <c r="BD25" s="153">
        <f>环工62分数统计!BH25*环工62分数统计!BH$3/130</f>
        <v>0.9538461538461539</v>
      </c>
      <c r="BE25" s="153">
        <f>环工62分数统计!BI25*环工62分数统计!BI$3/130</f>
        <v>1.2115384615384615</v>
      </c>
      <c r="BF25" s="153">
        <f>环工62分数统计!BJ25*环工62分数统计!BJ$3/130</f>
        <v>1.2461538461538462</v>
      </c>
      <c r="BG25" s="153">
        <f>环工62分数统计!BK25*环工62分数统计!BK$3/130</f>
        <v>0.56923076923076921</v>
      </c>
      <c r="BH25" s="153">
        <f t="shared" si="0"/>
        <v>69.636923076923111</v>
      </c>
      <c r="BI25" s="153">
        <f t="shared" si="1"/>
        <v>48.745846153846173</v>
      </c>
      <c r="BJ25" s="198">
        <f>环工62综测统计!C24</f>
        <v>79.269292148115895</v>
      </c>
      <c r="BK25" s="198">
        <f>环工62综测统计!D24</f>
        <v>74.287062004662005</v>
      </c>
      <c r="BL25" s="198">
        <f>环工62综测统计!E24</f>
        <v>72.677719776009425</v>
      </c>
      <c r="BM25" s="152">
        <f t="shared" si="2"/>
        <v>226.23407392878732</v>
      </c>
      <c r="BN25" s="153">
        <f>BM25/'环工16-1两年综测'!$BG$8*100</f>
        <v>65.44166477586235</v>
      </c>
      <c r="BO25" s="153">
        <f t="shared" si="3"/>
        <v>13.08833295517247</v>
      </c>
      <c r="BP25" s="153">
        <f t="shared" si="4"/>
        <v>61.834179109018642</v>
      </c>
    </row>
    <row r="26" spans="1:68">
      <c r="A26" s="106">
        <v>23</v>
      </c>
      <c r="B26" s="117" t="s">
        <v>204</v>
      </c>
      <c r="C26" s="107">
        <v>2016010655</v>
      </c>
      <c r="D26" s="153">
        <f>环工62分数统计!H26*环工62分数统计!H$3/130</f>
        <v>0.5</v>
      </c>
      <c r="E26" s="153">
        <f>环工62分数统计!I26*环工62分数统计!I$3/130</f>
        <v>1.1692307692307693</v>
      </c>
      <c r="F26" s="153">
        <f>环工62分数统计!J26*环工62分数统计!J$3/130</f>
        <v>3.2307692307692308</v>
      </c>
      <c r="G26" s="153">
        <f>环工62分数统计!K26*环工62分数统计!K$3/130</f>
        <v>2.0769230769230771</v>
      </c>
      <c r="H26" s="153">
        <f>环工62分数统计!L26*环工62分数统计!L$3/130</f>
        <v>1.2769230769230768</v>
      </c>
      <c r="I26" s="153">
        <f>环工62分数统计!M26*环工62分数统计!M$3/130</f>
        <v>1.0153846153846153</v>
      </c>
      <c r="J26" s="153">
        <f>环工62分数统计!N26*环工62分数统计!N$3/130</f>
        <v>2.1661538461538465</v>
      </c>
      <c r="K26" s="153">
        <f>环工62分数统计!O26*环工62分数统计!O$3/130</f>
        <v>0.48461538461538461</v>
      </c>
      <c r="L26" s="153">
        <f>环工62分数统计!P26*环工62分数统计!P$3/130</f>
        <v>1.1538461538461537</v>
      </c>
      <c r="M26" s="153">
        <f>环工62分数统计!Q26*环工62分数统计!Q$3/130</f>
        <v>0.46153846153846156</v>
      </c>
      <c r="N26" s="153">
        <f>环工62分数统计!R26*环工62分数统计!R$3/130</f>
        <v>1.3846153846153846</v>
      </c>
      <c r="O26" s="153">
        <f>环工62分数统计!S26*环工62分数统计!S$3/130</f>
        <v>2.3076923076923075</v>
      </c>
      <c r="P26" s="153">
        <f>环工62分数统计!T26*环工62分数统计!T$3/130</f>
        <v>1.3076923076923077</v>
      </c>
      <c r="Q26" s="153">
        <f>环工62分数统计!U26*环工62分数统计!U$3/130</f>
        <v>1.8461538461538463</v>
      </c>
      <c r="R26" s="153">
        <f>环工62分数统计!V26*环工62分数统计!V$3/130</f>
        <v>1.5</v>
      </c>
      <c r="S26" s="153">
        <f>环工62分数统计!W26*环工62分数统计!W$3/130</f>
        <v>2.2676923076923079</v>
      </c>
      <c r="T26" s="153">
        <f>环工62分数统计!X26*环工62分数统计!X$3/130</f>
        <v>0.56153846153846154</v>
      </c>
      <c r="U26" s="153">
        <f>环工62分数统计!Y26*环工62分数统计!Y$3/130</f>
        <v>1.3384615384615384</v>
      </c>
      <c r="V26" s="153">
        <f>环工62分数统计!Z26*环工62分数统计!Z$3/130</f>
        <v>1.3846153846153846</v>
      </c>
      <c r="W26" s="153">
        <f>环工62分数统计!AA26*环工62分数统计!AA$3/130</f>
        <v>1.4076923076923078</v>
      </c>
      <c r="X26" s="153">
        <f>环工62分数统计!AB26*环工62分数统计!AB$3/130</f>
        <v>0.92307692307692313</v>
      </c>
      <c r="Y26" s="153">
        <f>环工62分数统计!AC26*环工62分数统计!AC$3/130</f>
        <v>1.2769230769230768</v>
      </c>
      <c r="Z26" s="153">
        <f>环工62分数统计!AD26*环工62分数统计!AD$3/130</f>
        <v>1.1538461538461537</v>
      </c>
      <c r="AA26" s="153">
        <f>环工62分数统计!AE26*环工62分数统计!AE$3/130</f>
        <v>1.0153846153846153</v>
      </c>
      <c r="AB26" s="153">
        <f>环工62分数统计!AF26*环工62分数统计!AF$3/130</f>
        <v>0.6</v>
      </c>
      <c r="AC26" s="153">
        <f>环工62分数统计!AG26*环工62分数统计!AG$3/130</f>
        <v>1.3653846153846154</v>
      </c>
      <c r="AD26" s="153">
        <f>环工62分数统计!AH26*环工62分数统计!AH$3/130</f>
        <v>1.7769230769230768</v>
      </c>
      <c r="AE26" s="153">
        <f>环工62分数统计!AI26*环工62分数统计!AI$3/130</f>
        <v>1.1076923076923078</v>
      </c>
      <c r="AF26" s="153">
        <f>环工62分数统计!AJ26*环工62分数统计!AJ$3/130</f>
        <v>0.62307692307692308</v>
      </c>
      <c r="AG26" s="153">
        <f>环工62分数统计!AK26*环工62分数统计!AK$3/130</f>
        <v>1.2923076923076924</v>
      </c>
      <c r="AH26" s="153">
        <f>环工62分数统计!AL26*环工62分数统计!AL$3/130</f>
        <v>1.1230769230769231</v>
      </c>
      <c r="AI26" s="153">
        <f>环工62分数统计!AM26*环工62分数统计!AM$3/130</f>
        <v>0.69230769230769229</v>
      </c>
      <c r="AJ26" s="153">
        <f>环工62分数统计!AN26*环工62分数统计!AN$3/130</f>
        <v>1.6153846153846154</v>
      </c>
      <c r="AK26" s="153">
        <f>环工62分数统计!AO26*环工62分数统计!AO$3/130</f>
        <v>1.4307692307692308</v>
      </c>
      <c r="AL26" s="153">
        <f>环工62分数统计!AP26*环工62分数统计!AP$3/130</f>
        <v>0.92307692307692313</v>
      </c>
      <c r="AM26" s="153">
        <f>环工62分数统计!AQ26*环工62分数统计!AQ$3/130</f>
        <v>1.3846153846153846</v>
      </c>
      <c r="AN26" s="153">
        <f>环工62分数统计!AR26*环工62分数统计!AR$3/130</f>
        <v>1.3384615384615384</v>
      </c>
      <c r="AO26" s="153">
        <f>环工62分数统计!AS26*环工62分数统计!AS$3/130</f>
        <v>1.2461538461538462</v>
      </c>
      <c r="AP26" s="153">
        <f>环工62分数统计!AT26*环工62分数统计!AT$3/130</f>
        <v>1.1000000000000001</v>
      </c>
      <c r="AQ26" s="153">
        <f>环工62分数统计!AU26*环工62分数统计!AU$3/130</f>
        <v>0.65384615384615385</v>
      </c>
      <c r="AR26" s="153">
        <f>环工62分数统计!AV26*环工62分数统计!AV$3/130</f>
        <v>1.2769230769230768</v>
      </c>
      <c r="AS26" s="153">
        <f>环工62分数统计!AW26*环工62分数统计!AW$3/130</f>
        <v>0.51538461538461533</v>
      </c>
      <c r="AT26" s="153">
        <f>环工62分数统计!AX26*环工62分数统计!AX$3/130</f>
        <v>1.0153846153846153</v>
      </c>
      <c r="AU26" s="153">
        <f>环工62分数统计!AY26*环工62分数统计!AY$3/130</f>
        <v>1.0307692307692307</v>
      </c>
      <c r="AV26" s="153">
        <f>环工62分数统计!AZ26*环工62分数统计!AZ$3/130</f>
        <v>0.83076923076923082</v>
      </c>
      <c r="AW26" s="153">
        <f>环工62分数统计!BA26*环工62分数统计!BA$3/130</f>
        <v>0.8</v>
      </c>
      <c r="AX26" s="153">
        <f>环工62分数统计!BB26*环工62分数统计!BB$3/130</f>
        <v>0.96923076923076923</v>
      </c>
      <c r="AY26" s="153">
        <f>环工62分数统计!BC26*环工62分数统计!BC$3/130</f>
        <v>1.5692307692307692</v>
      </c>
      <c r="AZ26" s="153">
        <f>环工62分数统计!BD26*环工62分数统计!BD$3/130</f>
        <v>0.85384615384615381</v>
      </c>
      <c r="BA26" s="153">
        <f>环工62分数统计!BE26*环工62分数统计!BE$3/130</f>
        <v>0.98461538461538467</v>
      </c>
      <c r="BB26" s="153">
        <f>环工62分数统计!BF26*环工62分数统计!BF$3/130</f>
        <v>0.56923076923076921</v>
      </c>
      <c r="BC26" s="153">
        <f>环工62分数统计!BG26*环工62分数统计!BG$3/130</f>
        <v>0.30384615384615382</v>
      </c>
      <c r="BD26" s="153">
        <f>环工62分数统计!BH26*环工62分数统计!BH$3/130</f>
        <v>1.0307692307692307</v>
      </c>
      <c r="BE26" s="153">
        <f>环工62分数统计!BI26*环工62分数统计!BI$3/130</f>
        <v>1.1538461538461537</v>
      </c>
      <c r="BF26" s="153">
        <f>环工62分数统计!BJ26*环工62分数统计!BJ$3/130</f>
        <v>1.1538461538461537</v>
      </c>
      <c r="BG26" s="153">
        <f>环工62分数统计!BK26*环工62分数统计!BK$3/130</f>
        <v>0.46153846153846156</v>
      </c>
      <c r="BH26" s="153">
        <f t="shared" si="0"/>
        <v>66.003076923076932</v>
      </c>
      <c r="BI26" s="153">
        <f t="shared" si="1"/>
        <v>46.202153846153848</v>
      </c>
      <c r="BJ26" s="198">
        <f>环工62综测统计!C25</f>
        <v>75.786296548555995</v>
      </c>
      <c r="BK26" s="198">
        <f>环工62综测统计!D25</f>
        <v>78.391091441891405</v>
      </c>
      <c r="BL26" s="198">
        <f>环工62综测统计!E25</f>
        <v>69.725491841491845</v>
      </c>
      <c r="BM26" s="152">
        <f t="shared" si="2"/>
        <v>223.90287983193926</v>
      </c>
      <c r="BN26" s="153">
        <f>BM26/'环工16-1两年综测'!$BG$8*100</f>
        <v>64.767331241730702</v>
      </c>
      <c r="BO26" s="153">
        <f t="shared" si="3"/>
        <v>12.953466248346141</v>
      </c>
      <c r="BP26" s="153">
        <f t="shared" si="4"/>
        <v>59.155620094499987</v>
      </c>
    </row>
    <row r="27" spans="1:68">
      <c r="A27" s="106">
        <v>24</v>
      </c>
      <c r="B27" s="117" t="s">
        <v>202</v>
      </c>
      <c r="C27" s="107">
        <v>2016010656</v>
      </c>
      <c r="D27" s="153">
        <f>环工62分数统计!H27*环工62分数统计!H$3/130</f>
        <v>0.62307692307692308</v>
      </c>
      <c r="E27" s="153">
        <f>环工62分数统计!I27*环工62分数统计!I$3/130</f>
        <v>1.4153846153846155</v>
      </c>
      <c r="F27" s="153">
        <f>环工62分数统计!J27*环工62分数统计!J$3/130</f>
        <v>3.3230769230769233</v>
      </c>
      <c r="G27" s="153">
        <f>环工62分数统计!K27*环工62分数统计!K$3/130</f>
        <v>2.0769230769230771</v>
      </c>
      <c r="H27" s="153">
        <f>环工62分数统计!L27*环工62分数统计!L$3/130</f>
        <v>1.323076923076923</v>
      </c>
      <c r="I27" s="153">
        <f>环工62分数统计!M27*环工62分数统计!M$3/130</f>
        <v>1.1538461538461537</v>
      </c>
      <c r="J27" s="153">
        <f>环工62分数统计!N27*环工62分数统计!N$3/130</f>
        <v>1.8615384615384618</v>
      </c>
      <c r="K27" s="153">
        <f>环工62分数统计!O27*环工62分数统计!O$3/130</f>
        <v>0.47692307692307695</v>
      </c>
      <c r="L27" s="153">
        <f>环工62分数统计!P27*环工62分数统计!P$3/130</f>
        <v>1.2884615384615385</v>
      </c>
      <c r="M27" s="153">
        <f>环工62分数统计!Q27*环工62分数统计!Q$3/130</f>
        <v>0.68461538461538463</v>
      </c>
      <c r="N27" s="153">
        <f>环工62分数统计!R27*环工62分数统计!R$3/130</f>
        <v>1.3846153846153846</v>
      </c>
      <c r="O27" s="153">
        <f>环工62分数统计!S27*环工62分数统计!S$3/130</f>
        <v>2.3076923076923075</v>
      </c>
      <c r="P27" s="153">
        <f>环工62分数统计!T27*环工62分数统计!T$3/130</f>
        <v>1.3076923076923077</v>
      </c>
      <c r="Q27" s="153">
        <f>环工62分数统计!U27*环工62分数统计!U$3/130</f>
        <v>1.9076923076923078</v>
      </c>
      <c r="R27" s="153">
        <f>环工62分数统计!V27*环工62分数统计!V$3/130</f>
        <v>1.3846153846153846</v>
      </c>
      <c r="S27" s="153">
        <f>环工62分数统计!W27*环工62分数统计!W$3/130</f>
        <v>2.1323076923076925</v>
      </c>
      <c r="T27" s="153">
        <f>环工62分数统计!X27*环工62分数统计!X$3/130</f>
        <v>0.59230769230769231</v>
      </c>
      <c r="U27" s="153">
        <f>环工62分数统计!Y27*环工62分数统计!Y$3/130</f>
        <v>1.323076923076923</v>
      </c>
      <c r="V27" s="153">
        <f>环工62分数统计!Z27*环工62分数统计!Z$3/130</f>
        <v>1.3846153846153846</v>
      </c>
      <c r="W27" s="153">
        <f>环工62分数统计!AA27*环工62分数统计!AA$3/130</f>
        <v>1.3846153846153846</v>
      </c>
      <c r="X27" s="153">
        <f>环工62分数统计!AB27*环工62分数统计!AB$3/130</f>
        <v>0.9538461538461539</v>
      </c>
      <c r="Y27" s="153">
        <f>环工62分数统计!AC27*环工62分数统计!AC$3/130</f>
        <v>1.2307692307692308</v>
      </c>
      <c r="Z27" s="153">
        <f>环工62分数统计!AD27*环工62分数统计!AD$3/130</f>
        <v>1.1538461538461537</v>
      </c>
      <c r="AA27" s="153">
        <f>环工62分数统计!AE27*环工62分数统计!AE$3/130</f>
        <v>1.0323076923076924</v>
      </c>
      <c r="AB27" s="153">
        <f>环工62分数统计!AF27*环工62分数统计!AF$3/130</f>
        <v>0.65384615384615385</v>
      </c>
      <c r="AC27" s="153">
        <f>环工62分数统计!AG27*环工62分数统计!AG$3/130</f>
        <v>1.2692307692307692</v>
      </c>
      <c r="AD27" s="153">
        <f>环工62分数统计!AH27*环工62分数统计!AH$3/130</f>
        <v>1.3846153846153846</v>
      </c>
      <c r="AE27" s="153">
        <f>环工62分数统计!AI27*环工62分数统计!AI$3/130</f>
        <v>1.0923076923076922</v>
      </c>
      <c r="AF27" s="153">
        <f>环工62分数统计!AJ27*环工62分数统计!AJ$3/130</f>
        <v>0.66153846153846152</v>
      </c>
      <c r="AG27" s="153">
        <f>环工62分数统计!AK27*环工62分数统计!AK$3/130</f>
        <v>1.6923076923076923</v>
      </c>
      <c r="AH27" s="153">
        <f>环工62分数统计!AL27*环工62分数统计!AL$3/130</f>
        <v>1.2461538461538462</v>
      </c>
      <c r="AI27" s="153">
        <f>环工62分数统计!AM27*环工62分数统计!AM$3/130</f>
        <v>0.7038461538461539</v>
      </c>
      <c r="AJ27" s="153">
        <f>环工62分数统计!AN27*环工62分数统计!AN$3/130</f>
        <v>1.3846153846153846</v>
      </c>
      <c r="AK27" s="153">
        <f>环工62分数统计!AO27*环工62分数统计!AO$3/130</f>
        <v>1.4076923076923078</v>
      </c>
      <c r="AL27" s="153">
        <f>环工62分数统计!AP27*环工62分数统计!AP$3/130</f>
        <v>0.94615384615384612</v>
      </c>
      <c r="AM27" s="153">
        <f>环工62分数统计!AQ27*环工62分数统计!AQ$3/130</f>
        <v>1.523076923076923</v>
      </c>
      <c r="AN27" s="153">
        <f>环工62分数统计!AR27*环工62分数统计!AR$3/130</f>
        <v>1.3384615384615384</v>
      </c>
      <c r="AO27" s="153">
        <f>环工62分数统计!AS27*环工62分数统计!AS$3/130</f>
        <v>1.3538461538461539</v>
      </c>
      <c r="AP27" s="153">
        <f>环工62分数统计!AT27*环工62分数统计!AT$3/130</f>
        <v>1.0153846153846153</v>
      </c>
      <c r="AQ27" s="153">
        <f>环工62分数统计!AU27*环工62分数统计!AU$3/130</f>
        <v>0.59230769230769231</v>
      </c>
      <c r="AR27" s="153">
        <f>环工62分数统计!AV27*环工62分数统计!AV$3/130</f>
        <v>1.2769230769230768</v>
      </c>
      <c r="AS27" s="153">
        <f>环工62分数统计!AW27*环工62分数统计!AW$3/130</f>
        <v>0.61538461538461542</v>
      </c>
      <c r="AT27" s="153">
        <f>环工62分数统计!AX27*环工62分数统计!AX$3/130</f>
        <v>2.0307692307692307</v>
      </c>
      <c r="AU27" s="153">
        <f>环工62分数统计!AY27*环工62分数统计!AY$3/130</f>
        <v>1.1076923076923078</v>
      </c>
      <c r="AV27" s="153">
        <f>环工62分数统计!AZ27*环工62分数统计!AZ$3/130</f>
        <v>1</v>
      </c>
      <c r="AW27" s="153">
        <f>环工62分数统计!BA27*环工62分数统计!BA$3/130</f>
        <v>1.0153846153846153</v>
      </c>
      <c r="AX27" s="153">
        <f>环工62分数统计!BB27*环工62分数统计!BB$3/130</f>
        <v>0.98076923076923073</v>
      </c>
      <c r="AY27" s="153">
        <f>环工62分数统计!BC27*环工62分数统计!BC$3/130</f>
        <v>1.8</v>
      </c>
      <c r="AZ27" s="153">
        <f>环工62分数统计!BD27*环工62分数统计!BD$3/130</f>
        <v>0.85384615384615381</v>
      </c>
      <c r="BA27" s="153">
        <f>环工62分数统计!BE27*环工62分数统计!BE$3/130</f>
        <v>0.96923076923076923</v>
      </c>
      <c r="BB27" s="153">
        <f>环工62分数统计!BF27*环工62分数统计!BF$3/130</f>
        <v>0.61538461538461542</v>
      </c>
      <c r="BC27" s="153">
        <f>环工62分数统计!BG27*环工62分数统计!BG$3/130</f>
        <v>0.33461538461538459</v>
      </c>
      <c r="BD27" s="153">
        <f>环工62分数统计!BH27*环工62分数统计!BH$3/130</f>
        <v>1.1384615384615384</v>
      </c>
      <c r="BE27" s="153">
        <f>环工62分数统计!BI27*环工62分数统计!BI$3/130</f>
        <v>1.1538461538461537</v>
      </c>
      <c r="BF27" s="153">
        <f>环工62分数统计!BJ27*环工62分数统计!BJ$3/130</f>
        <v>1.7769230769230768</v>
      </c>
      <c r="BG27" s="153">
        <f>环工62分数统计!BK27*环工62分数统计!BK$3/130</f>
        <v>0.48461538461538461</v>
      </c>
      <c r="BH27" s="153">
        <f t="shared" si="0"/>
        <v>69.126153846153869</v>
      </c>
      <c r="BI27" s="153">
        <f t="shared" si="1"/>
        <v>48.388307692307706</v>
      </c>
      <c r="BJ27" s="198">
        <f>环工62综测统计!C26</f>
        <v>77.969315250426106</v>
      </c>
      <c r="BK27" s="198">
        <f>环工62综测统计!D26</f>
        <v>74.223708469308505</v>
      </c>
      <c r="BL27" s="198">
        <f>环工62综测统计!E26</f>
        <v>76.837403231251514</v>
      </c>
      <c r="BM27" s="152">
        <f t="shared" si="2"/>
        <v>229.03042695098611</v>
      </c>
      <c r="BN27" s="153">
        <f>BM27/'环工16-1两年综测'!$BG$8*100</f>
        <v>66.25055264096487</v>
      </c>
      <c r="BO27" s="153">
        <f t="shared" si="3"/>
        <v>13.250110528192975</v>
      </c>
      <c r="BP27" s="153">
        <f t="shared" si="4"/>
        <v>61.638418220500682</v>
      </c>
    </row>
    <row r="28" spans="1:68" ht="24">
      <c r="A28" s="113">
        <v>25</v>
      </c>
      <c r="B28" s="128" t="s">
        <v>197</v>
      </c>
      <c r="C28" s="129">
        <v>2016010657</v>
      </c>
      <c r="D28" s="153">
        <f>环工62分数统计!H28*环工62分数统计!H$3/130</f>
        <v>0.57692307692307687</v>
      </c>
      <c r="E28" s="153">
        <f>环工62分数统计!I28*环工62分数统计!I$3/130</f>
        <v>1.3538461538461539</v>
      </c>
      <c r="F28" s="153">
        <f>环工62分数统计!J28*环工62分数统计!J$3/130</f>
        <v>2.7692307692307692</v>
      </c>
      <c r="G28" s="153">
        <f>环工62分数统计!K28*环工62分数统计!K$3/130</f>
        <v>2.0769230769230771</v>
      </c>
      <c r="H28" s="153">
        <f>环工62分数统计!L28*环工62分数统计!L$3/130</f>
        <v>1.2307692307692308</v>
      </c>
      <c r="I28" s="153">
        <f>环工62分数统计!M28*环工62分数统计!M$3/130</f>
        <v>1.2461538461538462</v>
      </c>
      <c r="J28" s="153">
        <f>环工62分数统计!N28*环工62分数统计!N$3/130</f>
        <v>2.2461538461538462</v>
      </c>
      <c r="K28" s="153">
        <f>环工62分数统计!O28*环工62分数统计!O$3/130</f>
        <v>0.5461538461538461</v>
      </c>
      <c r="L28" s="153">
        <f>环工62分数统计!P28*环工62分数统计!P$3/130</f>
        <v>1.3846153846153846</v>
      </c>
      <c r="M28" s="153">
        <f>环工62分数统计!Q28*环工62分数统计!Q$3/130</f>
        <v>0.62307692307692308</v>
      </c>
      <c r="N28" s="153">
        <f>环工62分数统计!R28*环工62分数统计!R$3/130</f>
        <v>1.9153846153846155</v>
      </c>
      <c r="O28" s="153">
        <f>环工62分数统计!S28*环工62分数统计!S$3/130</f>
        <v>2.3076923076923075</v>
      </c>
      <c r="P28" s="153">
        <f>环工62分数统计!T28*环工62分数统计!T$3/130</f>
        <v>1.3846153846153846</v>
      </c>
      <c r="Q28" s="153">
        <f>环工62分数统计!U28*环工62分数统计!U$3/130</f>
        <v>2.0923076923076924</v>
      </c>
      <c r="R28" s="153">
        <f>环工62分数统计!V28*环工62分数统计!V$3/130</f>
        <v>1.3846153846153846</v>
      </c>
      <c r="S28" s="153">
        <f>环工62分数统计!W28*环工62分数统计!W$3/130</f>
        <v>2.2153846153846155</v>
      </c>
      <c r="T28" s="153">
        <f>环工62分数统计!X28*环工62分数统计!X$3/130</f>
        <v>0.68461538461538463</v>
      </c>
      <c r="U28" s="153">
        <f>环工62分数统计!Y28*环工62分数统计!Y$3/130</f>
        <v>1.3538461538461539</v>
      </c>
      <c r="V28" s="153">
        <f>环工62分数统计!Z28*环工62分数统计!Z$3/130</f>
        <v>1.5692307692307692</v>
      </c>
      <c r="W28" s="153">
        <f>环工62分数统计!AA28*环工62分数统计!AA$3/130</f>
        <v>1.8923076923076922</v>
      </c>
      <c r="X28" s="153">
        <f>环工62分数统计!AB28*环工62分数统计!AB$3/130</f>
        <v>1</v>
      </c>
      <c r="Y28" s="153">
        <f>环工62分数统计!AC28*环工62分数统计!AC$3/130</f>
        <v>1.1076923076923078</v>
      </c>
      <c r="Z28" s="153">
        <f>环工62分数统计!AD28*环工62分数统计!AD$3/130</f>
        <v>1.2</v>
      </c>
      <c r="AA28" s="153">
        <f>环工62分数统计!AE28*环工62分数统计!AE$3/130</f>
        <v>1.1692307692307693</v>
      </c>
      <c r="AB28" s="153">
        <f>环工62分数统计!AF28*环工62分数统计!AF$3/130</f>
        <v>0.65384615384615385</v>
      </c>
      <c r="AC28" s="153">
        <f>环工62分数统计!AG28*环工62分数统计!AG$3/130</f>
        <v>1.5192307692307692</v>
      </c>
      <c r="AD28" s="153">
        <f>环工62分数统计!AH28*环工62分数统计!AH$3/130</f>
        <v>1.8692307692307693</v>
      </c>
      <c r="AE28" s="153">
        <f>环工62分数统计!AI28*环工62分数统计!AI$3/130</f>
        <v>1.1384615384615384</v>
      </c>
      <c r="AF28" s="153">
        <f>环工62分数统计!AJ28*环工62分数统计!AJ$3/130</f>
        <v>0.67692307692307696</v>
      </c>
      <c r="AG28" s="153">
        <f>环工62分数统计!AK28*环工62分数统计!AK$3/130</f>
        <v>1.8461538461538463</v>
      </c>
      <c r="AH28" s="153">
        <f>环工62分数统计!AL28*环工62分数统计!AL$3/130</f>
        <v>1.1692307692307693</v>
      </c>
      <c r="AI28" s="153">
        <f>环工62分数统计!AM28*环工62分数统计!AM$3/130</f>
        <v>0.77307692307692311</v>
      </c>
      <c r="AJ28" s="153">
        <f>环工62分数统计!AN28*环工62分数统计!AN$3/130</f>
        <v>1.523076923076923</v>
      </c>
      <c r="AK28" s="153">
        <f>环工62分数统计!AO28*环工62分数统计!AO$3/130</f>
        <v>1.6846153846153846</v>
      </c>
      <c r="AL28" s="153">
        <f>环工62分数统计!AP28*环工62分数统计!AP$3/130</f>
        <v>0.92307692307692313</v>
      </c>
      <c r="AM28" s="153">
        <f>环工62分数统计!AQ28*环工62分数统计!AQ$3/130</f>
        <v>1.6384615384615384</v>
      </c>
      <c r="AN28" s="153">
        <f>环工62分数统计!AR28*环工62分数统计!AR$3/130</f>
        <v>1.3538461538461539</v>
      </c>
      <c r="AO28" s="153">
        <f>环工62分数统计!AS28*环工62分数统计!AS$3/130</f>
        <v>1.2615384615384615</v>
      </c>
      <c r="AP28" s="153">
        <f>环工62分数统计!AT28*环工62分数统计!AT$3/130</f>
        <v>1.1692307692307693</v>
      </c>
      <c r="AQ28" s="153">
        <f>环工62分数统计!AU28*环工62分数统计!AU$3/130</f>
        <v>0.66923076923076918</v>
      </c>
      <c r="AR28" s="153">
        <f>环工62分数统计!AV28*环工62分数统计!AV$3/130</f>
        <v>1.3384615384615384</v>
      </c>
      <c r="AS28" s="153">
        <f>环工62分数统计!AW28*环工62分数统计!AW$3/130</f>
        <v>0.56923076923076921</v>
      </c>
      <c r="AT28" s="153">
        <f>环工62分数统计!AX28*环工62分数统计!AX$3/130</f>
        <v>1.5076923076923077</v>
      </c>
      <c r="AU28" s="153">
        <f>环工62分数统计!AY28*环工62分数统计!AY$3/130</f>
        <v>1.1538461538461537</v>
      </c>
      <c r="AV28" s="153">
        <f>环工62分数统计!AZ28*环工62分数统计!AZ$3/130</f>
        <v>1.1076923076923078</v>
      </c>
      <c r="AW28" s="153">
        <f>环工62分数统计!BA28*环工62分数统计!BA$3/130</f>
        <v>1.0461538461538462</v>
      </c>
      <c r="AX28" s="153">
        <f>环工62分数统计!BB28*环工62分数统计!BB$3/130</f>
        <v>0.95769230769230773</v>
      </c>
      <c r="AY28" s="153">
        <f>环工62分数统计!BC28*环工62分数统计!BC$3/130</f>
        <v>1.6846153846153846</v>
      </c>
      <c r="AZ28" s="153">
        <f>环工62分数统计!BD28*环工62分数统计!BD$3/130</f>
        <v>0.98076923076923073</v>
      </c>
      <c r="BA28" s="153">
        <f>环工62分数统计!BE28*环工62分数统计!BE$3/130</f>
        <v>1.1538461538461537</v>
      </c>
      <c r="BB28" s="153">
        <f>环工62分数统计!BF28*环工62分数统计!BF$3/130</f>
        <v>0.66923076923076918</v>
      </c>
      <c r="BC28" s="153">
        <f>环工62分数统计!BG28*环工62分数统计!BG$3/130</f>
        <v>0.32307692307692309</v>
      </c>
      <c r="BD28" s="153">
        <f>环工62分数统计!BH28*环工62分数统计!BH$3/130</f>
        <v>1.2615384615384615</v>
      </c>
      <c r="BE28" s="153">
        <f>环工62分数统计!BI28*环工62分数统计!BI$3/130</f>
        <v>1.4807692307692308</v>
      </c>
      <c r="BF28" s="153">
        <f>环工62分数统计!BJ28*环工62分数统计!BJ$3/130</f>
        <v>1.7769230769230768</v>
      </c>
      <c r="BG28" s="153">
        <f>环工62分数统计!BK28*环工62分数统计!BK$3/130</f>
        <v>0.56153846153846154</v>
      </c>
      <c r="BH28" s="153">
        <f t="shared" si="0"/>
        <v>72.773076923076943</v>
      </c>
      <c r="BI28" s="153">
        <f t="shared" si="1"/>
        <v>50.94115384615386</v>
      </c>
      <c r="BJ28" s="198">
        <f>环工62综测统计!C27</f>
        <v>81.028087527653895</v>
      </c>
      <c r="BK28" s="198">
        <f>环工62综测统计!D27</f>
        <v>83.068876146076093</v>
      </c>
      <c r="BL28" s="198">
        <f>环工62综测统计!E27</f>
        <v>81.370570629370633</v>
      </c>
      <c r="BM28" s="152">
        <f t="shared" si="2"/>
        <v>245.46753430310062</v>
      </c>
      <c r="BN28" s="153">
        <f>BM28/'环工16-1两年综测'!$BG$8*100</f>
        <v>71.005237249440484</v>
      </c>
      <c r="BO28" s="153">
        <f t="shared" si="3"/>
        <v>14.201047449888097</v>
      </c>
      <c r="BP28" s="153">
        <f t="shared" si="4"/>
        <v>65.142201296041961</v>
      </c>
    </row>
    <row r="29" spans="1:68">
      <c r="A29" s="106">
        <v>26</v>
      </c>
      <c r="B29" s="107" t="s">
        <v>200</v>
      </c>
      <c r="C29" s="107">
        <v>2016010658</v>
      </c>
      <c r="D29" s="153">
        <f>环工62分数统计!H29*环工62分数统计!H$3/130</f>
        <v>0.57692307692307687</v>
      </c>
      <c r="E29" s="153">
        <f>环工62分数统计!I29*环工62分数统计!I$3/130</f>
        <v>1.2615384615384615</v>
      </c>
      <c r="F29" s="153">
        <f>环工62分数统计!J29*环工62分数统计!J$3/130</f>
        <v>2.7692307692307692</v>
      </c>
      <c r="G29" s="153">
        <f>环工62分数统计!K29*环工62分数统计!K$3/130</f>
        <v>2.3538461538461539</v>
      </c>
      <c r="H29" s="153">
        <f>环工62分数统计!L29*环工62分数统计!L$3/130</f>
        <v>1.2307692307692308</v>
      </c>
      <c r="I29" s="153">
        <f>环工62分数统计!M29*环工62分数统计!M$3/130</f>
        <v>1.0307692307692307</v>
      </c>
      <c r="J29" s="153">
        <f>环工62分数统计!N29*环工62分数统计!N$3/130</f>
        <v>3.1815384615384619</v>
      </c>
      <c r="K29" s="153">
        <f>环工62分数统计!O29*环工62分数统计!O$3/130</f>
        <v>0.51538461538461533</v>
      </c>
      <c r="L29" s="153">
        <f>环工62分数统计!P29*环工62分数统计!P$3/130</f>
        <v>1.2115384615384615</v>
      </c>
      <c r="M29" s="153">
        <f>环工62分数统计!Q29*环工62分数统计!Q$3/130</f>
        <v>0.7038461538461539</v>
      </c>
      <c r="N29" s="153">
        <f>环工62分数统计!R29*环工62分数统计!R$3/130</f>
        <v>1.7076923076923076</v>
      </c>
      <c r="O29" s="153">
        <f>环工62分数统计!S29*环工62分数统计!S$3/130</f>
        <v>2.3076923076923075</v>
      </c>
      <c r="P29" s="153">
        <f>环工62分数统计!T29*环工62分数统计!T$3/130</f>
        <v>1.4615384615384615</v>
      </c>
      <c r="Q29" s="153">
        <f>环工62分数统计!U29*环工62分数统计!U$3/130</f>
        <v>1.8769230769230769</v>
      </c>
      <c r="R29" s="153">
        <f>环工62分数统计!V29*环工62分数统计!V$3/130</f>
        <v>1.3846153846153846</v>
      </c>
      <c r="S29" s="153">
        <f>环工62分数统计!W29*环工62分数统计!W$3/130</f>
        <v>3.08</v>
      </c>
      <c r="T29" s="153">
        <f>环工62分数统计!X29*环工62分数统计!X$3/130</f>
        <v>0.60769230769230764</v>
      </c>
      <c r="U29" s="153">
        <f>环工62分数统计!Y29*环工62分数统计!Y$3/130</f>
        <v>1.2461538461538462</v>
      </c>
      <c r="V29" s="153">
        <f>环工62分数统计!Z29*环工62分数统计!Z$3/130</f>
        <v>1.5692307692307692</v>
      </c>
      <c r="W29" s="153">
        <f>环工62分数统计!AA29*环工62分数统计!AA$3/130</f>
        <v>1.3846153846153846</v>
      </c>
      <c r="X29" s="153">
        <f>环工62分数统计!AB29*环工62分数统计!AB$3/130</f>
        <v>1.0153846153846153</v>
      </c>
      <c r="Y29" s="153">
        <f>环工62分数统计!AC29*环工62分数统计!AC$3/130</f>
        <v>1.0461538461538462</v>
      </c>
      <c r="Z29" s="153">
        <f>环工62分数统计!AD29*环工62分数统计!AD$3/130</f>
        <v>1.1076923076923078</v>
      </c>
      <c r="AA29" s="153">
        <f>环工62分数统计!AE29*环工62分数统计!AE$3/130</f>
        <v>1.6246153846153848</v>
      </c>
      <c r="AB29" s="153">
        <f>环工62分数统计!AF29*环工62分数统计!AF$3/130</f>
        <v>0.5461538461538461</v>
      </c>
      <c r="AC29" s="153">
        <f>环工62分数统计!AG29*环工62分数统计!AG$3/130</f>
        <v>1.5192307692307692</v>
      </c>
      <c r="AD29" s="153">
        <f>环工62分数统计!AH29*环工62分数统计!AH$3/130</f>
        <v>1.9846153846153847</v>
      </c>
      <c r="AE29" s="153">
        <f>环工62分数统计!AI29*环工62分数统计!AI$3/130</f>
        <v>1.0461538461538462</v>
      </c>
      <c r="AF29" s="153">
        <f>环工62分数统计!AJ29*环工62分数统计!AJ$3/130</f>
        <v>0.63076923076923075</v>
      </c>
      <c r="AG29" s="153">
        <f>环工62分数统计!AK29*环工62分数统计!AK$3/130</f>
        <v>1.8461538461538463</v>
      </c>
      <c r="AH29" s="153">
        <f>环工62分数统计!AL29*环工62分数统计!AL$3/130</f>
        <v>1.2615384615384615</v>
      </c>
      <c r="AI29" s="153">
        <f>环工62分数统计!AM29*环工62分数统计!AM$3/130</f>
        <v>0.69230769230769229</v>
      </c>
      <c r="AJ29" s="153">
        <f>环工62分数统计!AN29*环工62分数统计!AN$3/130</f>
        <v>1.3846153846153846</v>
      </c>
      <c r="AK29" s="153">
        <f>环工62分数统计!AO29*环工62分数统计!AO$3/130</f>
        <v>1.4076923076923078</v>
      </c>
      <c r="AL29" s="153">
        <f>环工62分数统计!AP29*环工62分数统计!AP$3/130</f>
        <v>0.87692307692307692</v>
      </c>
      <c r="AM29" s="153">
        <f>环工62分数统计!AQ29*环工62分数统计!AQ$3/130</f>
        <v>1.523076923076923</v>
      </c>
      <c r="AN29" s="153">
        <f>环工62分数统计!AR29*环工62分数统计!AR$3/130</f>
        <v>1.1538461538461537</v>
      </c>
      <c r="AO29" s="153">
        <f>环工62分数统计!AS29*环工62分数统计!AS$3/130</f>
        <v>1.2769230769230768</v>
      </c>
      <c r="AP29" s="153">
        <f>环工62分数统计!AT29*环工62分数统计!AT$3/130</f>
        <v>1.5061538461538462</v>
      </c>
      <c r="AQ29" s="153">
        <v>0</v>
      </c>
      <c r="AR29" s="153">
        <f>环工62分数统计!AV29*环工62分数统计!AV$3/130</f>
        <v>1.3076923076923077</v>
      </c>
      <c r="AS29" s="153">
        <f>环工62分数统计!AW29*环工62分数统计!AW$3/130</f>
        <v>0.47692307692307695</v>
      </c>
      <c r="AT29" s="153">
        <f>环工62分数统计!AX29*环工62分数统计!AX$3/130</f>
        <v>1.1384615384615384</v>
      </c>
      <c r="AU29" s="153">
        <f>环工62分数统计!AY29*环工62分数统计!AY$3/130</f>
        <v>1.323076923076923</v>
      </c>
      <c r="AV29" s="153">
        <f>环工62分数统计!AZ29*环工62分数统计!AZ$3/130</f>
        <v>0.84615384615384615</v>
      </c>
      <c r="AW29" s="153">
        <f>环工62分数统计!BA29*环工62分数统计!BA$3/130</f>
        <v>1.0307692307692307</v>
      </c>
      <c r="AX29" s="153">
        <f>环工62分数统计!BB29*环工62分数统计!BB$3/130</f>
        <v>0.9</v>
      </c>
      <c r="AY29" s="153">
        <f>环工62分数统计!BC29*环工62分数统计!BC$3/130</f>
        <v>1.5692307692307692</v>
      </c>
      <c r="AZ29" s="153">
        <f>环工62分数统计!BD29*环工62分数统计!BD$3/130</f>
        <v>0.95769230769230773</v>
      </c>
      <c r="BA29" s="153">
        <f>环工62分数统计!BE29*环工62分数统计!BE$3/130</f>
        <v>1.0307692307692307</v>
      </c>
      <c r="BB29" s="153">
        <f>环工62分数统计!BF29*环工62分数统计!BF$3/130</f>
        <v>0.63076923076923075</v>
      </c>
      <c r="BC29" s="153">
        <f>环工62分数统计!BG29*环工62分数统计!BG$3/130</f>
        <v>0.31923076923076921</v>
      </c>
      <c r="BD29" s="153">
        <f>环工62分数统计!BH29*环工62分数统计!BH$3/130</f>
        <v>0.96923076923076923</v>
      </c>
      <c r="BE29" s="153">
        <f>环工62分数统计!BI29*环工62分数统计!BI$3/130</f>
        <v>1.2307692307692308</v>
      </c>
      <c r="BF29" s="153">
        <f>环工62分数统计!BJ29*环工62分数统计!BJ$3/130</f>
        <v>0.87692307692307692</v>
      </c>
      <c r="BG29" s="153">
        <f>环工62分数统计!BK29*环工62分数统计!BK$3/130</f>
        <v>0.46153846153846156</v>
      </c>
      <c r="BH29" s="153">
        <f>SUM(D29:BG29)</f>
        <v>69.980769230769226</v>
      </c>
      <c r="BI29" s="153">
        <f t="shared" si="1"/>
        <v>48.986538461538458</v>
      </c>
      <c r="BJ29" s="198">
        <f>环工62综测统计!C28</f>
        <v>78.577493468247894</v>
      </c>
      <c r="BK29" s="198">
        <f>环工62综测统计!D28</f>
        <v>74.252504428904402</v>
      </c>
      <c r="BL29" s="198">
        <f>环工62综测统计!E28</f>
        <v>74.043358090185677</v>
      </c>
      <c r="BM29" s="152">
        <f t="shared" si="2"/>
        <v>226.87335598733796</v>
      </c>
      <c r="BN29" s="153">
        <f>BM29/'环工16-1两年综测'!$BG$8*100</f>
        <v>65.626586885279266</v>
      </c>
      <c r="BO29" s="153">
        <f t="shared" si="3"/>
        <v>13.125317377055854</v>
      </c>
      <c r="BP29" s="153">
        <f t="shared" si="4"/>
        <v>62.111855838594309</v>
      </c>
    </row>
    <row r="30" spans="1:68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53"/>
      <c r="BC30" s="153"/>
      <c r="BD30" s="153"/>
      <c r="BE30" s="153"/>
      <c r="BF30" s="153"/>
      <c r="BG30" s="153"/>
      <c r="BH30" s="149"/>
      <c r="BI30" s="149"/>
      <c r="BJ30" s="149"/>
      <c r="BK30" s="149"/>
      <c r="BL30" s="153"/>
      <c r="BM30" s="149"/>
      <c r="BN30" s="149"/>
      <c r="BO30" s="149"/>
      <c r="BP30" s="149"/>
    </row>
  </sheetData>
  <mergeCells count="17">
    <mergeCell ref="M1:V1"/>
    <mergeCell ref="W1:AG1"/>
    <mergeCell ref="AH1:AS1"/>
    <mergeCell ref="AT1:BA1"/>
    <mergeCell ref="A1:A3"/>
    <mergeCell ref="B1:B3"/>
    <mergeCell ref="C1:C3"/>
    <mergeCell ref="D1:L1"/>
    <mergeCell ref="BO2:BO3"/>
    <mergeCell ref="BP2:BP3"/>
    <mergeCell ref="BH2:BH3"/>
    <mergeCell ref="BI2:BI3"/>
    <mergeCell ref="BN2:BN3"/>
    <mergeCell ref="BL2:BL3"/>
    <mergeCell ref="BJ2:BJ3"/>
    <mergeCell ref="BK2:BK3"/>
    <mergeCell ref="BM2:BM3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专业总表 (2)</vt:lpstr>
      <vt:lpstr>专业总表</vt:lpstr>
      <vt:lpstr>环工16-1分数统计</vt:lpstr>
      <vt:lpstr>环工16-1两年综测</vt:lpstr>
      <vt:lpstr>环工16-1单算</vt:lpstr>
      <vt:lpstr>环工62分数统计</vt:lpstr>
      <vt:lpstr>环工62综测统计</vt:lpstr>
      <vt:lpstr>环工62单算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dcterms:created xsi:type="dcterms:W3CDTF">2019-02-26T10:27:00Z</dcterms:created>
  <dcterms:modified xsi:type="dcterms:W3CDTF">2019-09-05T10:10:25Z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2052-11.1.0.8496</vt:lpwstr>
  </property>
</Properties>
</file>