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1895\Desktop\"/>
    </mc:Choice>
  </mc:AlternateContent>
  <xr:revisionPtr revIDLastSave="0" documentId="13_ncr:1_{12A910C4-D442-478D-BCFB-4CFFBE439F63}" xr6:coauthVersionLast="47" xr6:coauthVersionMax="47" xr10:uidLastSave="{00000000-0000-0000-0000-000000000000}"/>
  <bookViews>
    <workbookView xWindow="-110" yWindow="-110" windowWidth="25820" windowHeight="13900" tabRatio="745" activeTab="4" xr2:uid="{00000000-000D-0000-FFFF-FFFF00000000}"/>
  </bookViews>
  <sheets>
    <sheet name="计数统计表" sheetId="19" r:id="rId1"/>
    <sheet name="工艺学硕" sheetId="20" r:id="rId2"/>
    <sheet name="工艺专硕" sheetId="25" r:id="rId3"/>
    <sheet name="工程学硕" sheetId="21" r:id="rId4"/>
    <sheet name="工程专硕" sheetId="23" r:id="rId5"/>
    <sheet name="催化学硕" sheetId="22" r:id="rId6"/>
    <sheet name="催化专硕" sheetId="24" r:id="rId7"/>
    <sheet name="环境学硕" sheetId="27" r:id="rId8"/>
    <sheet name="环境专硕" sheetId="28" r:id="rId9"/>
    <sheet name="国际班" sheetId="26" r:id="rId10"/>
  </sheets>
  <definedNames>
    <definedName name="_xlnm._FilterDatabase" localSheetId="6" hidden="1">催化专硕!$A$2:$W$2</definedName>
    <definedName name="_xlnm._FilterDatabase" localSheetId="4" hidden="1">工程专硕!$A$2:$W$28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24" l="1"/>
  <c r="U8" i="24" s="1"/>
  <c r="T3" i="24"/>
  <c r="U3" i="24" s="1"/>
  <c r="T4" i="24"/>
  <c r="U4" i="24" s="1"/>
  <c r="T5" i="24"/>
  <c r="U5" i="24" s="1"/>
  <c r="T6" i="24"/>
  <c r="U6" i="24" s="1"/>
  <c r="T7" i="24"/>
  <c r="U7" i="24" s="1"/>
  <c r="T9" i="24"/>
  <c r="U9" i="24" s="1"/>
  <c r="T10" i="24"/>
  <c r="U10" i="24" s="1"/>
  <c r="T11" i="24"/>
  <c r="U11" i="24" s="1"/>
  <c r="T12" i="24"/>
  <c r="U12" i="24" s="1"/>
  <c r="T13" i="24"/>
  <c r="U13" i="24" s="1"/>
  <c r="T14" i="24"/>
  <c r="U14" i="24" s="1"/>
  <c r="T15" i="24"/>
  <c r="U15" i="24" s="1"/>
  <c r="T17" i="24"/>
  <c r="U17" i="24" s="1"/>
  <c r="T16" i="24"/>
  <c r="U16" i="24" s="1"/>
  <c r="T18" i="24"/>
  <c r="U18" i="24" s="1"/>
  <c r="T19" i="24"/>
  <c r="U19" i="24" s="1"/>
  <c r="T20" i="24"/>
  <c r="U20" i="24" s="1"/>
  <c r="T21" i="24"/>
  <c r="U21" i="24" s="1"/>
  <c r="T22" i="24"/>
  <c r="U22" i="24" s="1"/>
  <c r="O5" i="24"/>
  <c r="N5" i="24"/>
  <c r="N6" i="24"/>
  <c r="O6" i="24" s="1"/>
  <c r="N7" i="24"/>
  <c r="O7" i="24" s="1"/>
  <c r="N8" i="24"/>
  <c r="O8" i="24" s="1"/>
  <c r="N9" i="24"/>
  <c r="O9" i="24" s="1"/>
  <c r="N10" i="24"/>
  <c r="O10" i="24" s="1"/>
  <c r="N11" i="24"/>
  <c r="O11" i="24" s="1"/>
  <c r="N12" i="24"/>
  <c r="O12" i="24" s="1"/>
  <c r="N13" i="24"/>
  <c r="O13" i="24" s="1"/>
  <c r="N14" i="24"/>
  <c r="O14" i="24" s="1"/>
  <c r="N15" i="24"/>
  <c r="O15" i="24" s="1"/>
  <c r="N17" i="24"/>
  <c r="O17" i="24" s="1"/>
  <c r="N16" i="24"/>
  <c r="O16" i="24" s="1"/>
  <c r="N18" i="24"/>
  <c r="O18" i="24" s="1"/>
  <c r="N19" i="24"/>
  <c r="O19" i="24" s="1"/>
  <c r="N20" i="24"/>
  <c r="O20" i="24" s="1"/>
  <c r="N21" i="24"/>
  <c r="O21" i="24" s="1"/>
  <c r="N22" i="24"/>
  <c r="O22" i="24" s="1"/>
  <c r="N3" i="24"/>
  <c r="O3" i="24" s="1"/>
  <c r="N4" i="24"/>
  <c r="O4" i="24" s="1"/>
  <c r="I13" i="24"/>
  <c r="I14" i="24"/>
  <c r="H5" i="24"/>
  <c r="I5" i="24" s="1"/>
  <c r="H6" i="24"/>
  <c r="I6" i="24" s="1"/>
  <c r="H7" i="24"/>
  <c r="I7" i="24" s="1"/>
  <c r="H8" i="24"/>
  <c r="I8" i="24" s="1"/>
  <c r="H9" i="24"/>
  <c r="I9" i="24" s="1"/>
  <c r="H10" i="24"/>
  <c r="I10" i="24" s="1"/>
  <c r="H11" i="24"/>
  <c r="I11" i="24" s="1"/>
  <c r="H12" i="24"/>
  <c r="I12" i="24" s="1"/>
  <c r="H13" i="24"/>
  <c r="H14" i="24"/>
  <c r="H15" i="24"/>
  <c r="I15" i="24" s="1"/>
  <c r="H17" i="24"/>
  <c r="I17" i="24" s="1"/>
  <c r="H16" i="24"/>
  <c r="I16" i="24" s="1"/>
  <c r="H18" i="24"/>
  <c r="I18" i="24" s="1"/>
  <c r="H19" i="24"/>
  <c r="I19" i="24" s="1"/>
  <c r="H20" i="24"/>
  <c r="I20" i="24" s="1"/>
  <c r="H21" i="24"/>
  <c r="I21" i="24" s="1"/>
  <c r="H22" i="24"/>
  <c r="I22" i="24" s="1"/>
  <c r="H4" i="24"/>
  <c r="I4" i="24" s="1"/>
  <c r="H3" i="24"/>
  <c r="I3" i="24" s="1"/>
  <c r="T13" i="23"/>
  <c r="U13" i="23" s="1"/>
  <c r="T4" i="23"/>
  <c r="U4" i="23" s="1"/>
  <c r="T16" i="23"/>
  <c r="U16" i="23" s="1"/>
  <c r="T6" i="23"/>
  <c r="U6" i="23" s="1"/>
  <c r="T20" i="23"/>
  <c r="U20" i="23" s="1"/>
  <c r="T23" i="23"/>
  <c r="U23" i="23" s="1"/>
  <c r="T3" i="23"/>
  <c r="U3" i="23" s="1"/>
  <c r="T5" i="23"/>
  <c r="U5" i="23" s="1"/>
  <c r="T14" i="23"/>
  <c r="U14" i="23" s="1"/>
  <c r="T18" i="23"/>
  <c r="U18" i="23" s="1"/>
  <c r="T22" i="23"/>
  <c r="U22" i="23" s="1"/>
  <c r="T12" i="23"/>
  <c r="U12" i="23" s="1"/>
  <c r="T8" i="23"/>
  <c r="U8" i="23" s="1"/>
  <c r="T19" i="23"/>
  <c r="U19" i="23" s="1"/>
  <c r="T11" i="23"/>
  <c r="U11" i="23" s="1"/>
  <c r="T10" i="23"/>
  <c r="U10" i="23" s="1"/>
  <c r="T7" i="23"/>
  <c r="U7" i="23" s="1"/>
  <c r="T9" i="23"/>
  <c r="U9" i="23" s="1"/>
  <c r="T15" i="23"/>
  <c r="U15" i="23" s="1"/>
  <c r="T17" i="23"/>
  <c r="U17" i="23" s="1"/>
  <c r="T21" i="23"/>
  <c r="U21" i="23" s="1"/>
  <c r="T25" i="23"/>
  <c r="U25" i="23" s="1"/>
  <c r="T26" i="23"/>
  <c r="U26" i="23" s="1"/>
  <c r="T27" i="23"/>
  <c r="U27" i="23" s="1"/>
  <c r="T28" i="23"/>
  <c r="U28" i="23" s="1"/>
  <c r="T24" i="23"/>
  <c r="U24" i="23" s="1"/>
  <c r="N13" i="23"/>
  <c r="O13" i="23" s="1"/>
  <c r="N16" i="23"/>
  <c r="O16" i="23" s="1"/>
  <c r="N6" i="23"/>
  <c r="O6" i="23" s="1"/>
  <c r="N20" i="23"/>
  <c r="O20" i="23" s="1"/>
  <c r="N23" i="23"/>
  <c r="O23" i="23" s="1"/>
  <c r="N3" i="23"/>
  <c r="O3" i="23" s="1"/>
  <c r="N5" i="23"/>
  <c r="O5" i="23" s="1"/>
  <c r="N14" i="23"/>
  <c r="O14" i="23" s="1"/>
  <c r="N18" i="23"/>
  <c r="O18" i="23" s="1"/>
  <c r="N22" i="23"/>
  <c r="O22" i="23" s="1"/>
  <c r="N12" i="23"/>
  <c r="O12" i="23" s="1"/>
  <c r="N8" i="23"/>
  <c r="O8" i="23" s="1"/>
  <c r="N19" i="23"/>
  <c r="O19" i="23" s="1"/>
  <c r="N11" i="23"/>
  <c r="O11" i="23" s="1"/>
  <c r="N10" i="23"/>
  <c r="O10" i="23" s="1"/>
  <c r="N7" i="23"/>
  <c r="O7" i="23" s="1"/>
  <c r="N9" i="23"/>
  <c r="O9" i="23" s="1"/>
  <c r="N15" i="23"/>
  <c r="O15" i="23" s="1"/>
  <c r="N17" i="23"/>
  <c r="O17" i="23" s="1"/>
  <c r="N21" i="23"/>
  <c r="O21" i="23" s="1"/>
  <c r="N25" i="23"/>
  <c r="O25" i="23" s="1"/>
  <c r="N26" i="23"/>
  <c r="O26" i="23" s="1"/>
  <c r="N27" i="23"/>
  <c r="O27" i="23" s="1"/>
  <c r="N28" i="23"/>
  <c r="O28" i="23" s="1"/>
  <c r="N4" i="23"/>
  <c r="O4" i="23" s="1"/>
  <c r="N24" i="23"/>
  <c r="O24" i="23" s="1"/>
  <c r="H13" i="23"/>
  <c r="I13" i="23" s="1"/>
  <c r="H16" i="23"/>
  <c r="I16" i="23" s="1"/>
  <c r="H6" i="23"/>
  <c r="I6" i="23" s="1"/>
  <c r="H20" i="23"/>
  <c r="I20" i="23" s="1"/>
  <c r="H23" i="23"/>
  <c r="I23" i="23" s="1"/>
  <c r="H3" i="23"/>
  <c r="I3" i="23" s="1"/>
  <c r="H5" i="23"/>
  <c r="I5" i="23" s="1"/>
  <c r="H14" i="23"/>
  <c r="I14" i="23" s="1"/>
  <c r="H18" i="23"/>
  <c r="I18" i="23" s="1"/>
  <c r="H22" i="23"/>
  <c r="I22" i="23" s="1"/>
  <c r="H12" i="23"/>
  <c r="I12" i="23" s="1"/>
  <c r="H8" i="23"/>
  <c r="I8" i="23" s="1"/>
  <c r="H19" i="23"/>
  <c r="I19" i="23" s="1"/>
  <c r="H11" i="23"/>
  <c r="I11" i="23" s="1"/>
  <c r="H10" i="23"/>
  <c r="I10" i="23" s="1"/>
  <c r="H7" i="23"/>
  <c r="I7" i="23" s="1"/>
  <c r="H9" i="23"/>
  <c r="I9" i="23" s="1"/>
  <c r="H15" i="23"/>
  <c r="I15" i="23" s="1"/>
  <c r="H17" i="23"/>
  <c r="I17" i="23" s="1"/>
  <c r="H21" i="23"/>
  <c r="I21" i="23" s="1"/>
  <c r="H25" i="23"/>
  <c r="I25" i="23" s="1"/>
  <c r="H26" i="23"/>
  <c r="I26" i="23" s="1"/>
  <c r="H27" i="23"/>
  <c r="I27" i="23" s="1"/>
  <c r="H28" i="23"/>
  <c r="I28" i="23" s="1"/>
  <c r="H4" i="23"/>
  <c r="I4" i="23" s="1"/>
  <c r="H24" i="23"/>
  <c r="I24" i="23" s="1"/>
  <c r="V15" i="28"/>
  <c r="U15" i="28"/>
  <c r="T15" i="28"/>
  <c r="P15" i="28"/>
  <c r="O15" i="28"/>
  <c r="N15" i="28"/>
  <c r="J15" i="28"/>
  <c r="I15" i="28"/>
  <c r="H15" i="28"/>
  <c r="V14" i="28"/>
  <c r="U14" i="28"/>
  <c r="T14" i="28"/>
  <c r="P14" i="28"/>
  <c r="O14" i="28"/>
  <c r="N14" i="28"/>
  <c r="J14" i="28"/>
  <c r="I14" i="28"/>
  <c r="H14" i="28"/>
  <c r="V13" i="28"/>
  <c r="U13" i="28"/>
  <c r="T13" i="28"/>
  <c r="P13" i="28"/>
  <c r="O13" i="28"/>
  <c r="N13" i="28"/>
  <c r="J13" i="28"/>
  <c r="I13" i="28"/>
  <c r="H13" i="28"/>
  <c r="V12" i="28"/>
  <c r="U12" i="28"/>
  <c r="T12" i="28"/>
  <c r="P12" i="28"/>
  <c r="O12" i="28"/>
  <c r="N12" i="28"/>
  <c r="J12" i="28"/>
  <c r="I12" i="28"/>
  <c r="H12" i="28"/>
  <c r="V11" i="28"/>
  <c r="U11" i="28"/>
  <c r="T11" i="28"/>
  <c r="P11" i="28"/>
  <c r="O11" i="28"/>
  <c r="N11" i="28"/>
  <c r="J11" i="28"/>
  <c r="I11" i="28"/>
  <c r="H11" i="28"/>
  <c r="V10" i="28"/>
  <c r="U10" i="28"/>
  <c r="T10" i="28"/>
  <c r="P10" i="28"/>
  <c r="O10" i="28"/>
  <c r="N10" i="28"/>
  <c r="J10" i="28"/>
  <c r="I10" i="28"/>
  <c r="H10" i="28"/>
  <c r="V9" i="28"/>
  <c r="U9" i="28"/>
  <c r="T9" i="28"/>
  <c r="P9" i="28"/>
  <c r="O9" i="28"/>
  <c r="N9" i="28"/>
  <c r="J9" i="28"/>
  <c r="I9" i="28"/>
  <c r="H9" i="28"/>
  <c r="V8" i="28"/>
  <c r="U8" i="28"/>
  <c r="T8" i="28"/>
  <c r="P8" i="28"/>
  <c r="O8" i="28"/>
  <c r="N8" i="28"/>
  <c r="J8" i="28"/>
  <c r="I8" i="28"/>
  <c r="H8" i="28"/>
  <c r="V7" i="28"/>
  <c r="U7" i="28"/>
  <c r="T7" i="28"/>
  <c r="P7" i="28"/>
  <c r="O7" i="28"/>
  <c r="N7" i="28"/>
  <c r="J7" i="28"/>
  <c r="I7" i="28"/>
  <c r="H7" i="28"/>
  <c r="V6" i="28"/>
  <c r="U6" i="28"/>
  <c r="T6" i="28"/>
  <c r="P6" i="28"/>
  <c r="O6" i="28"/>
  <c r="N6" i="28"/>
  <c r="J6" i="28"/>
  <c r="I6" i="28"/>
  <c r="H6" i="28"/>
  <c r="V5" i="28"/>
  <c r="U5" i="28"/>
  <c r="T5" i="28"/>
  <c r="P5" i="28"/>
  <c r="O5" i="28"/>
  <c r="N5" i="28"/>
  <c r="J5" i="28"/>
  <c r="I5" i="28"/>
  <c r="H5" i="28"/>
  <c r="V4" i="28"/>
  <c r="U4" i="28"/>
  <c r="T4" i="28"/>
  <c r="P4" i="28"/>
  <c r="O4" i="28"/>
  <c r="N4" i="28"/>
  <c r="J4" i="28"/>
  <c r="I4" i="28"/>
  <c r="H4" i="28"/>
  <c r="V3" i="28"/>
  <c r="U3" i="28"/>
  <c r="T3" i="28"/>
  <c r="P3" i="28"/>
  <c r="O3" i="28"/>
  <c r="N3" i="28"/>
  <c r="J3" i="28"/>
  <c r="I3" i="28"/>
  <c r="H3" i="28"/>
  <c r="V26" i="27"/>
  <c r="U26" i="27"/>
  <c r="T26" i="27"/>
  <c r="P26" i="27"/>
  <c r="O26" i="27"/>
  <c r="N26" i="27"/>
  <c r="J26" i="27"/>
  <c r="I26" i="27"/>
  <c r="H26" i="27"/>
  <c r="V25" i="27"/>
  <c r="U25" i="27"/>
  <c r="T25" i="27"/>
  <c r="P25" i="27"/>
  <c r="O25" i="27"/>
  <c r="N25" i="27"/>
  <c r="J25" i="27"/>
  <c r="I25" i="27"/>
  <c r="H25" i="27"/>
  <c r="V24" i="27"/>
  <c r="U24" i="27"/>
  <c r="T24" i="27"/>
  <c r="P24" i="27"/>
  <c r="O24" i="27"/>
  <c r="N24" i="27"/>
  <c r="J24" i="27"/>
  <c r="I24" i="27"/>
  <c r="H24" i="27"/>
  <c r="V23" i="27"/>
  <c r="U23" i="27"/>
  <c r="T23" i="27"/>
  <c r="P23" i="27"/>
  <c r="O23" i="27"/>
  <c r="N23" i="27"/>
  <c r="J23" i="27"/>
  <c r="I23" i="27"/>
  <c r="H23" i="27"/>
  <c r="V22" i="27"/>
  <c r="U22" i="27"/>
  <c r="T22" i="27"/>
  <c r="P22" i="27"/>
  <c r="O22" i="27"/>
  <c r="N22" i="27"/>
  <c r="J22" i="27"/>
  <c r="I22" i="27"/>
  <c r="H22" i="27"/>
  <c r="V21" i="27"/>
  <c r="U21" i="27"/>
  <c r="T21" i="27"/>
  <c r="P21" i="27"/>
  <c r="O21" i="27"/>
  <c r="N21" i="27"/>
  <c r="J21" i="27"/>
  <c r="I21" i="27"/>
  <c r="H21" i="27"/>
  <c r="V20" i="27"/>
  <c r="U20" i="27"/>
  <c r="T20" i="27"/>
  <c r="P20" i="27"/>
  <c r="O20" i="27"/>
  <c r="N20" i="27"/>
  <c r="J20" i="27"/>
  <c r="I20" i="27"/>
  <c r="H20" i="27"/>
  <c r="V19" i="27"/>
  <c r="U19" i="27"/>
  <c r="T19" i="27"/>
  <c r="P19" i="27"/>
  <c r="O19" i="27"/>
  <c r="N19" i="27"/>
  <c r="J19" i="27"/>
  <c r="I19" i="27"/>
  <c r="H19" i="27"/>
  <c r="V18" i="27"/>
  <c r="U18" i="27"/>
  <c r="T18" i="27"/>
  <c r="P18" i="27"/>
  <c r="O18" i="27"/>
  <c r="N18" i="27"/>
  <c r="J18" i="27"/>
  <c r="I18" i="27"/>
  <c r="H18" i="27"/>
  <c r="V17" i="27"/>
  <c r="U17" i="27"/>
  <c r="T17" i="27"/>
  <c r="P17" i="27"/>
  <c r="O17" i="27"/>
  <c r="N17" i="27"/>
  <c r="J17" i="27"/>
  <c r="I17" i="27"/>
  <c r="H17" i="27"/>
  <c r="V16" i="27"/>
  <c r="U16" i="27"/>
  <c r="T16" i="27"/>
  <c r="P16" i="27"/>
  <c r="O16" i="27"/>
  <c r="N16" i="27"/>
  <c r="J16" i="27"/>
  <c r="I16" i="27"/>
  <c r="H16" i="27"/>
  <c r="V15" i="27"/>
  <c r="U15" i="27"/>
  <c r="T15" i="27"/>
  <c r="P15" i="27"/>
  <c r="O15" i="27"/>
  <c r="N15" i="27"/>
  <c r="J15" i="27"/>
  <c r="I15" i="27"/>
  <c r="H15" i="27"/>
  <c r="V14" i="27"/>
  <c r="U14" i="27"/>
  <c r="T14" i="27"/>
  <c r="P14" i="27"/>
  <c r="O14" i="27"/>
  <c r="N14" i="27"/>
  <c r="J14" i="27"/>
  <c r="I14" i="27"/>
  <c r="H14" i="27"/>
  <c r="V13" i="27"/>
  <c r="U13" i="27"/>
  <c r="T13" i="27"/>
  <c r="P13" i="27"/>
  <c r="O13" i="27"/>
  <c r="N13" i="27"/>
  <c r="J13" i="27"/>
  <c r="I13" i="27"/>
  <c r="H13" i="27"/>
  <c r="V12" i="27"/>
  <c r="U12" i="27"/>
  <c r="T12" i="27"/>
  <c r="P12" i="27"/>
  <c r="O12" i="27"/>
  <c r="N12" i="27"/>
  <c r="J12" i="27"/>
  <c r="I12" i="27"/>
  <c r="H12" i="27"/>
  <c r="V11" i="27"/>
  <c r="U11" i="27"/>
  <c r="T11" i="27"/>
  <c r="P11" i="27"/>
  <c r="O11" i="27"/>
  <c r="N11" i="27"/>
  <c r="J11" i="27"/>
  <c r="I11" i="27"/>
  <c r="H11" i="27"/>
  <c r="V10" i="27"/>
  <c r="U10" i="27"/>
  <c r="T10" i="27"/>
  <c r="P10" i="27"/>
  <c r="O10" i="27"/>
  <c r="N10" i="27"/>
  <c r="J10" i="27"/>
  <c r="I10" i="27"/>
  <c r="H10" i="27"/>
  <c r="V9" i="27"/>
  <c r="U9" i="27"/>
  <c r="T9" i="27"/>
  <c r="P9" i="27"/>
  <c r="O9" i="27"/>
  <c r="N9" i="27"/>
  <c r="J9" i="27"/>
  <c r="I9" i="27"/>
  <c r="H9" i="27"/>
  <c r="V8" i="27"/>
  <c r="U8" i="27"/>
  <c r="T8" i="27"/>
  <c r="P8" i="27"/>
  <c r="O8" i="27"/>
  <c r="N8" i="27"/>
  <c r="J8" i="27"/>
  <c r="I8" i="27"/>
  <c r="H8" i="27"/>
  <c r="V7" i="27"/>
  <c r="U7" i="27"/>
  <c r="T7" i="27"/>
  <c r="P7" i="27"/>
  <c r="O7" i="27"/>
  <c r="N7" i="27"/>
  <c r="J7" i="27"/>
  <c r="I7" i="27"/>
  <c r="H7" i="27"/>
  <c r="V6" i="27"/>
  <c r="U6" i="27"/>
  <c r="T6" i="27"/>
  <c r="P6" i="27"/>
  <c r="O6" i="27"/>
  <c r="N6" i="27"/>
  <c r="J6" i="27"/>
  <c r="I6" i="27"/>
  <c r="H6" i="27"/>
  <c r="V5" i="27"/>
  <c r="U5" i="27"/>
  <c r="T5" i="27"/>
  <c r="P5" i="27"/>
  <c r="O5" i="27"/>
  <c r="N5" i="27"/>
  <c r="J5" i="27"/>
  <c r="I5" i="27"/>
  <c r="H5" i="27"/>
  <c r="V4" i="27"/>
  <c r="U4" i="27"/>
  <c r="T4" i="27"/>
  <c r="P4" i="27"/>
  <c r="O4" i="27"/>
  <c r="N4" i="27"/>
  <c r="J4" i="27"/>
  <c r="I4" i="27"/>
  <c r="H4" i="27"/>
  <c r="V3" i="27"/>
  <c r="U3" i="27"/>
  <c r="T3" i="27"/>
  <c r="P3" i="27"/>
  <c r="O3" i="27"/>
  <c r="N3" i="27"/>
  <c r="J3" i="27"/>
  <c r="I3" i="27"/>
  <c r="H3" i="27"/>
  <c r="W34" i="22"/>
  <c r="V34" i="22"/>
  <c r="U34" i="22"/>
  <c r="T34" i="22"/>
  <c r="P34" i="22"/>
  <c r="O34" i="22"/>
  <c r="N34" i="22"/>
  <c r="J34" i="22"/>
  <c r="I34" i="22"/>
  <c r="H34" i="22"/>
  <c r="W33" i="22"/>
  <c r="V33" i="22"/>
  <c r="U33" i="22"/>
  <c r="T33" i="22"/>
  <c r="P33" i="22"/>
  <c r="O33" i="22"/>
  <c r="N33" i="22"/>
  <c r="J33" i="22"/>
  <c r="I33" i="22"/>
  <c r="H33" i="22"/>
  <c r="W32" i="22"/>
  <c r="V32" i="22"/>
  <c r="U32" i="22"/>
  <c r="T32" i="22"/>
  <c r="P32" i="22"/>
  <c r="O32" i="22"/>
  <c r="N32" i="22"/>
  <c r="J32" i="22"/>
  <c r="I32" i="22"/>
  <c r="H32" i="22"/>
  <c r="W31" i="22"/>
  <c r="V31" i="22"/>
  <c r="U31" i="22"/>
  <c r="T31" i="22"/>
  <c r="P31" i="22"/>
  <c r="O31" i="22"/>
  <c r="N31" i="22"/>
  <c r="J31" i="22"/>
  <c r="I31" i="22"/>
  <c r="H31" i="22"/>
  <c r="W30" i="22"/>
  <c r="V30" i="22"/>
  <c r="U30" i="22"/>
  <c r="T30" i="22"/>
  <c r="P30" i="22"/>
  <c r="O30" i="22"/>
  <c r="N30" i="22"/>
  <c r="J30" i="22"/>
  <c r="I30" i="22"/>
  <c r="H30" i="22"/>
  <c r="W29" i="22"/>
  <c r="V29" i="22"/>
  <c r="U29" i="22"/>
  <c r="T29" i="22"/>
  <c r="P29" i="22"/>
  <c r="O29" i="22"/>
  <c r="N29" i="22"/>
  <c r="J29" i="22"/>
  <c r="I29" i="22"/>
  <c r="H29" i="22"/>
  <c r="W28" i="22"/>
  <c r="V28" i="22"/>
  <c r="U28" i="22"/>
  <c r="T28" i="22"/>
  <c r="P28" i="22"/>
  <c r="O28" i="22"/>
  <c r="N28" i="22"/>
  <c r="J28" i="22"/>
  <c r="I28" i="22"/>
  <c r="H28" i="22"/>
  <c r="W27" i="22"/>
  <c r="V27" i="22"/>
  <c r="U27" i="22"/>
  <c r="T27" i="22"/>
  <c r="P27" i="22"/>
  <c r="O27" i="22"/>
  <c r="N27" i="22"/>
  <c r="J27" i="22"/>
  <c r="I27" i="22"/>
  <c r="H27" i="22"/>
  <c r="W26" i="22"/>
  <c r="V26" i="22"/>
  <c r="U26" i="22"/>
  <c r="T26" i="22"/>
  <c r="P26" i="22"/>
  <c r="O26" i="22"/>
  <c r="N26" i="22"/>
  <c r="J26" i="22"/>
  <c r="I26" i="22"/>
  <c r="H26" i="22"/>
  <c r="W25" i="22"/>
  <c r="V25" i="22"/>
  <c r="U25" i="22"/>
  <c r="T25" i="22"/>
  <c r="P25" i="22"/>
  <c r="O25" i="22"/>
  <c r="N25" i="22"/>
  <c r="J25" i="22"/>
  <c r="I25" i="22"/>
  <c r="H25" i="22"/>
  <c r="W24" i="22"/>
  <c r="V24" i="22"/>
  <c r="U24" i="22"/>
  <c r="T24" i="22"/>
  <c r="P24" i="22"/>
  <c r="O24" i="22"/>
  <c r="N24" i="22"/>
  <c r="J24" i="22"/>
  <c r="I24" i="22"/>
  <c r="H24" i="22"/>
  <c r="W23" i="22"/>
  <c r="V23" i="22"/>
  <c r="U23" i="22"/>
  <c r="T23" i="22"/>
  <c r="P23" i="22"/>
  <c r="O23" i="22"/>
  <c r="N23" i="22"/>
  <c r="J23" i="22"/>
  <c r="I23" i="22"/>
  <c r="H23" i="22"/>
  <c r="W22" i="22"/>
  <c r="V22" i="22"/>
  <c r="U22" i="22"/>
  <c r="T22" i="22"/>
  <c r="P22" i="22"/>
  <c r="O22" i="22"/>
  <c r="N22" i="22"/>
  <c r="J22" i="22"/>
  <c r="I22" i="22"/>
  <c r="H22" i="22"/>
  <c r="W21" i="22"/>
  <c r="V21" i="22"/>
  <c r="U21" i="22"/>
  <c r="T21" i="22"/>
  <c r="P21" i="22"/>
  <c r="O21" i="22"/>
  <c r="N21" i="22"/>
  <c r="J21" i="22"/>
  <c r="I21" i="22"/>
  <c r="H21" i="22"/>
  <c r="W20" i="22"/>
  <c r="V20" i="22"/>
  <c r="U20" i="22"/>
  <c r="T20" i="22"/>
  <c r="P20" i="22"/>
  <c r="O20" i="22"/>
  <c r="N20" i="22"/>
  <c r="J20" i="22"/>
  <c r="I20" i="22"/>
  <c r="H20" i="22"/>
  <c r="W19" i="22"/>
  <c r="V19" i="22"/>
  <c r="U19" i="22"/>
  <c r="T19" i="22"/>
  <c r="P19" i="22"/>
  <c r="O19" i="22"/>
  <c r="N19" i="22"/>
  <c r="J19" i="22"/>
  <c r="I19" i="22"/>
  <c r="H19" i="22"/>
  <c r="W18" i="22"/>
  <c r="V18" i="22"/>
  <c r="U18" i="22"/>
  <c r="T18" i="22"/>
  <c r="P18" i="22"/>
  <c r="O18" i="22"/>
  <c r="N18" i="22"/>
  <c r="J18" i="22"/>
  <c r="I18" i="22"/>
  <c r="H18" i="22"/>
  <c r="W17" i="22"/>
  <c r="V17" i="22"/>
  <c r="U17" i="22"/>
  <c r="T17" i="22"/>
  <c r="P17" i="22"/>
  <c r="O17" i="22"/>
  <c r="N17" i="22"/>
  <c r="J17" i="22"/>
  <c r="I17" i="22"/>
  <c r="H17" i="22"/>
  <c r="W16" i="22"/>
  <c r="V16" i="22"/>
  <c r="U16" i="22"/>
  <c r="T16" i="22"/>
  <c r="P16" i="22"/>
  <c r="O16" i="22"/>
  <c r="N16" i="22"/>
  <c r="J16" i="22"/>
  <c r="I16" i="22"/>
  <c r="H16" i="22"/>
  <c r="W15" i="22"/>
  <c r="V15" i="22"/>
  <c r="U15" i="22"/>
  <c r="T15" i="22"/>
  <c r="P15" i="22"/>
  <c r="O15" i="22"/>
  <c r="N15" i="22"/>
  <c r="J15" i="22"/>
  <c r="I15" i="22"/>
  <c r="H15" i="22"/>
  <c r="W14" i="22"/>
  <c r="V14" i="22"/>
  <c r="U14" i="22"/>
  <c r="T14" i="22"/>
  <c r="P14" i="22"/>
  <c r="O14" i="22"/>
  <c r="N14" i="22"/>
  <c r="J14" i="22"/>
  <c r="I14" i="22"/>
  <c r="H14" i="22"/>
  <c r="W13" i="22"/>
  <c r="V13" i="22"/>
  <c r="U13" i="22"/>
  <c r="T13" i="22"/>
  <c r="P13" i="22"/>
  <c r="O13" i="22"/>
  <c r="N13" i="22"/>
  <c r="J13" i="22"/>
  <c r="I13" i="22"/>
  <c r="H13" i="22"/>
  <c r="W12" i="22"/>
  <c r="V12" i="22"/>
  <c r="U12" i="22"/>
  <c r="T12" i="22"/>
  <c r="P12" i="22"/>
  <c r="O12" i="22"/>
  <c r="N12" i="22"/>
  <c r="J12" i="22"/>
  <c r="I12" i="22"/>
  <c r="H12" i="22"/>
  <c r="W11" i="22"/>
  <c r="V11" i="22"/>
  <c r="U11" i="22"/>
  <c r="T11" i="22"/>
  <c r="P11" i="22"/>
  <c r="O11" i="22"/>
  <c r="N11" i="22"/>
  <c r="J11" i="22"/>
  <c r="I11" i="22"/>
  <c r="H11" i="22"/>
  <c r="F11" i="22"/>
  <c r="W10" i="22"/>
  <c r="V10" i="22"/>
  <c r="U10" i="22"/>
  <c r="T10" i="22"/>
  <c r="P10" i="22"/>
  <c r="O10" i="22"/>
  <c r="N10" i="22"/>
  <c r="J10" i="22"/>
  <c r="I10" i="22"/>
  <c r="H10" i="22"/>
  <c r="W9" i="22"/>
  <c r="V9" i="22"/>
  <c r="U9" i="22"/>
  <c r="T9" i="22"/>
  <c r="P9" i="22"/>
  <c r="O9" i="22"/>
  <c r="N9" i="22"/>
  <c r="J9" i="22"/>
  <c r="H9" i="22"/>
  <c r="F9" i="22"/>
  <c r="W8" i="22"/>
  <c r="V8" i="22"/>
  <c r="U8" i="22"/>
  <c r="T8" i="22"/>
  <c r="P8" i="22"/>
  <c r="O8" i="22"/>
  <c r="N8" i="22"/>
  <c r="J8" i="22"/>
  <c r="I8" i="22"/>
  <c r="H8" i="22"/>
  <c r="F8" i="22"/>
  <c r="W7" i="22"/>
  <c r="V7" i="22"/>
  <c r="U7" i="22"/>
  <c r="T7" i="22"/>
  <c r="P7" i="22"/>
  <c r="O7" i="22"/>
  <c r="N7" i="22"/>
  <c r="J7" i="22"/>
  <c r="I7" i="22"/>
  <c r="H7" i="22"/>
  <c r="W6" i="22"/>
  <c r="V6" i="22"/>
  <c r="U6" i="22"/>
  <c r="T6" i="22"/>
  <c r="P6" i="22"/>
  <c r="O6" i="22"/>
  <c r="N6" i="22"/>
  <c r="J6" i="22"/>
  <c r="I6" i="22"/>
  <c r="H6" i="22"/>
  <c r="F6" i="22"/>
  <c r="W5" i="22"/>
  <c r="V5" i="22"/>
  <c r="U5" i="22"/>
  <c r="T5" i="22"/>
  <c r="P5" i="22"/>
  <c r="O5" i="22"/>
  <c r="N5" i="22"/>
  <c r="J5" i="22"/>
  <c r="I5" i="22"/>
  <c r="H5" i="22"/>
  <c r="W4" i="22"/>
  <c r="V4" i="22"/>
  <c r="U4" i="22"/>
  <c r="T4" i="22"/>
  <c r="P4" i="22"/>
  <c r="O4" i="22"/>
  <c r="N4" i="22"/>
  <c r="J4" i="22"/>
  <c r="I4" i="22"/>
  <c r="H4" i="22"/>
  <c r="W3" i="22"/>
  <c r="V3" i="22"/>
  <c r="U3" i="22"/>
  <c r="T3" i="22"/>
  <c r="P3" i="22"/>
  <c r="O3" i="22"/>
  <c r="N3" i="22"/>
  <c r="J3" i="22"/>
  <c r="I3" i="22"/>
  <c r="H3" i="22"/>
  <c r="X34" i="21"/>
  <c r="W34" i="21"/>
  <c r="V34" i="21"/>
  <c r="U34" i="21"/>
  <c r="T34" i="21"/>
  <c r="P34" i="21"/>
  <c r="O34" i="21"/>
  <c r="N34" i="21"/>
  <c r="J34" i="21"/>
  <c r="I34" i="21"/>
  <c r="H34" i="21"/>
  <c r="X33" i="21"/>
  <c r="W33" i="21"/>
  <c r="V33" i="21"/>
  <c r="U33" i="21"/>
  <c r="T33" i="21"/>
  <c r="P33" i="21"/>
  <c r="O33" i="21"/>
  <c r="N33" i="21"/>
  <c r="J33" i="21"/>
  <c r="I33" i="21"/>
  <c r="H33" i="21"/>
  <c r="X32" i="21"/>
  <c r="W32" i="21"/>
  <c r="V32" i="21"/>
  <c r="U32" i="21"/>
  <c r="T32" i="21"/>
  <c r="P32" i="21"/>
  <c r="O32" i="21"/>
  <c r="N32" i="21"/>
  <c r="J32" i="21"/>
  <c r="I32" i="21"/>
  <c r="H32" i="21"/>
  <c r="X31" i="21"/>
  <c r="W31" i="21"/>
  <c r="V31" i="21"/>
  <c r="U31" i="21"/>
  <c r="T31" i="21"/>
  <c r="P31" i="21"/>
  <c r="O31" i="21"/>
  <c r="N31" i="21"/>
  <c r="J31" i="21"/>
  <c r="I31" i="21"/>
  <c r="H31" i="21"/>
  <c r="X30" i="21"/>
  <c r="W30" i="21"/>
  <c r="V30" i="21"/>
  <c r="U30" i="21"/>
  <c r="T30" i="21"/>
  <c r="P30" i="21"/>
  <c r="O30" i="21"/>
  <c r="N30" i="21"/>
  <c r="J30" i="21"/>
  <c r="I30" i="21"/>
  <c r="H30" i="21"/>
  <c r="X29" i="21"/>
  <c r="W29" i="21"/>
  <c r="V29" i="21"/>
  <c r="U29" i="21"/>
  <c r="T29" i="21"/>
  <c r="P29" i="21"/>
  <c r="O29" i="21"/>
  <c r="N29" i="21"/>
  <c r="J29" i="21"/>
  <c r="I29" i="21"/>
  <c r="H29" i="21"/>
  <c r="X28" i="21"/>
  <c r="W28" i="21"/>
  <c r="V28" i="21"/>
  <c r="U28" i="21"/>
  <c r="T28" i="21"/>
  <c r="P28" i="21"/>
  <c r="O28" i="21"/>
  <c r="N28" i="21"/>
  <c r="J28" i="21"/>
  <c r="I28" i="21"/>
  <c r="H28" i="21"/>
  <c r="X27" i="21"/>
  <c r="W27" i="21"/>
  <c r="V27" i="21"/>
  <c r="U27" i="21"/>
  <c r="T27" i="21"/>
  <c r="P27" i="21"/>
  <c r="O27" i="21"/>
  <c r="N27" i="21"/>
  <c r="J27" i="21"/>
  <c r="I27" i="21"/>
  <c r="H27" i="21"/>
  <c r="X26" i="21"/>
  <c r="W26" i="21"/>
  <c r="V26" i="21"/>
  <c r="U26" i="21"/>
  <c r="T26" i="21"/>
  <c r="P26" i="21"/>
  <c r="O26" i="21"/>
  <c r="N26" i="21"/>
  <c r="J26" i="21"/>
  <c r="I26" i="21"/>
  <c r="H26" i="21"/>
  <c r="X25" i="21"/>
  <c r="W25" i="21"/>
  <c r="V25" i="21"/>
  <c r="U25" i="21"/>
  <c r="T25" i="21"/>
  <c r="P25" i="21"/>
  <c r="O25" i="21"/>
  <c r="N25" i="21"/>
  <c r="J25" i="21"/>
  <c r="I25" i="21"/>
  <c r="H25" i="21"/>
  <c r="X24" i="21"/>
  <c r="W24" i="21"/>
  <c r="V24" i="21"/>
  <c r="U24" i="21"/>
  <c r="T24" i="21"/>
  <c r="P24" i="21"/>
  <c r="O24" i="21"/>
  <c r="N24" i="21"/>
  <c r="J24" i="21"/>
  <c r="I24" i="21"/>
  <c r="H24" i="21"/>
  <c r="X23" i="21"/>
  <c r="W23" i="21"/>
  <c r="V23" i="21"/>
  <c r="U23" i="21"/>
  <c r="T23" i="21"/>
  <c r="P23" i="21"/>
  <c r="O23" i="21"/>
  <c r="N23" i="21"/>
  <c r="J23" i="21"/>
  <c r="I23" i="21"/>
  <c r="H23" i="21"/>
  <c r="X22" i="21"/>
  <c r="W22" i="21"/>
  <c r="V22" i="21"/>
  <c r="U22" i="21"/>
  <c r="T22" i="21"/>
  <c r="P22" i="21"/>
  <c r="O22" i="21"/>
  <c r="N22" i="21"/>
  <c r="J22" i="21"/>
  <c r="I22" i="21"/>
  <c r="H22" i="21"/>
  <c r="X21" i="21"/>
  <c r="W21" i="21"/>
  <c r="V21" i="21"/>
  <c r="U21" i="21"/>
  <c r="T21" i="21"/>
  <c r="P21" i="21"/>
  <c r="O21" i="21"/>
  <c r="N21" i="21"/>
  <c r="J21" i="21"/>
  <c r="I21" i="21"/>
  <c r="H21" i="21"/>
  <c r="X20" i="21"/>
  <c r="W20" i="21"/>
  <c r="V20" i="21"/>
  <c r="U20" i="21"/>
  <c r="T20" i="21"/>
  <c r="P20" i="21"/>
  <c r="O20" i="21"/>
  <c r="N20" i="21"/>
  <c r="J20" i="21"/>
  <c r="I20" i="21"/>
  <c r="H20" i="21"/>
  <c r="X19" i="21"/>
  <c r="W19" i="21"/>
  <c r="V19" i="21"/>
  <c r="U19" i="21"/>
  <c r="T19" i="21"/>
  <c r="P19" i="21"/>
  <c r="O19" i="21"/>
  <c r="N19" i="21"/>
  <c r="J19" i="21"/>
  <c r="I19" i="21"/>
  <c r="H19" i="21"/>
  <c r="X18" i="21"/>
  <c r="W18" i="21"/>
  <c r="V18" i="21"/>
  <c r="U18" i="21"/>
  <c r="T18" i="21"/>
  <c r="P18" i="21"/>
  <c r="O18" i="21"/>
  <c r="N18" i="21"/>
  <c r="J18" i="21"/>
  <c r="I18" i="21"/>
  <c r="H18" i="21"/>
  <c r="X17" i="21"/>
  <c r="W17" i="21"/>
  <c r="V17" i="21"/>
  <c r="U17" i="21"/>
  <c r="T17" i="21"/>
  <c r="P17" i="21"/>
  <c r="O17" i="21"/>
  <c r="N17" i="21"/>
  <c r="J17" i="21"/>
  <c r="I17" i="21"/>
  <c r="H17" i="21"/>
  <c r="X16" i="21"/>
  <c r="W16" i="21"/>
  <c r="V16" i="21"/>
  <c r="U16" i="21"/>
  <c r="T16" i="21"/>
  <c r="P16" i="21"/>
  <c r="O16" i="21"/>
  <c r="N16" i="21"/>
  <c r="J16" i="21"/>
  <c r="I16" i="21"/>
  <c r="H16" i="21"/>
  <c r="X15" i="21"/>
  <c r="W15" i="21"/>
  <c r="V15" i="21"/>
  <c r="U15" i="21"/>
  <c r="T15" i="21"/>
  <c r="P15" i="21"/>
  <c r="O15" i="21"/>
  <c r="N15" i="21"/>
  <c r="J15" i="21"/>
  <c r="I15" i="21"/>
  <c r="H15" i="21"/>
  <c r="X14" i="21"/>
  <c r="W14" i="21"/>
  <c r="V14" i="21"/>
  <c r="U14" i="21"/>
  <c r="T14" i="21"/>
  <c r="P14" i="21"/>
  <c r="O14" i="21"/>
  <c r="N14" i="21"/>
  <c r="J14" i="21"/>
  <c r="I14" i="21"/>
  <c r="H14" i="21"/>
  <c r="X13" i="21"/>
  <c r="W13" i="21"/>
  <c r="V13" i="21"/>
  <c r="U13" i="21"/>
  <c r="T13" i="21"/>
  <c r="P13" i="21"/>
  <c r="O13" i="21"/>
  <c r="N13" i="21"/>
  <c r="J13" i="21"/>
  <c r="I13" i="21"/>
  <c r="H13" i="21"/>
  <c r="X12" i="21"/>
  <c r="W12" i="21"/>
  <c r="V12" i="21"/>
  <c r="U12" i="21"/>
  <c r="T12" i="21"/>
  <c r="P12" i="21"/>
  <c r="O12" i="21"/>
  <c r="N12" i="21"/>
  <c r="J12" i="21"/>
  <c r="I12" i="21"/>
  <c r="H12" i="21"/>
  <c r="X11" i="21"/>
  <c r="W11" i="21"/>
  <c r="V11" i="21"/>
  <c r="U11" i="21"/>
  <c r="T11" i="21"/>
  <c r="P11" i="21"/>
  <c r="O11" i="21"/>
  <c r="N11" i="21"/>
  <c r="J11" i="21"/>
  <c r="I11" i="21"/>
  <c r="H11" i="21"/>
  <c r="X10" i="21"/>
  <c r="W10" i="21"/>
  <c r="V10" i="21"/>
  <c r="U10" i="21"/>
  <c r="T10" i="21"/>
  <c r="P10" i="21"/>
  <c r="O10" i="21"/>
  <c r="N10" i="21"/>
  <c r="J10" i="21"/>
  <c r="I10" i="21"/>
  <c r="H10" i="21"/>
  <c r="X9" i="21"/>
  <c r="W9" i="21"/>
  <c r="V9" i="21"/>
  <c r="U9" i="21"/>
  <c r="T9" i="21"/>
  <c r="P9" i="21"/>
  <c r="O9" i="21"/>
  <c r="N9" i="21"/>
  <c r="J9" i="21"/>
  <c r="I9" i="21"/>
  <c r="H9" i="21"/>
  <c r="X8" i="21"/>
  <c r="W8" i="21"/>
  <c r="V8" i="21"/>
  <c r="U8" i="21"/>
  <c r="T8" i="21"/>
  <c r="P8" i="21"/>
  <c r="O8" i="21"/>
  <c r="N8" i="21"/>
  <c r="J8" i="21"/>
  <c r="I8" i="21"/>
  <c r="H8" i="21"/>
  <c r="X7" i="21"/>
  <c r="W7" i="21"/>
  <c r="V7" i="21"/>
  <c r="U7" i="21"/>
  <c r="T7" i="21"/>
  <c r="P7" i="21"/>
  <c r="O7" i="21"/>
  <c r="N7" i="21"/>
  <c r="J7" i="21"/>
  <c r="I7" i="21"/>
  <c r="H7" i="21"/>
  <c r="X6" i="21"/>
  <c r="W6" i="21"/>
  <c r="V6" i="21"/>
  <c r="U6" i="21"/>
  <c r="T6" i="21"/>
  <c r="P6" i="21"/>
  <c r="O6" i="21"/>
  <c r="N6" i="21"/>
  <c r="J6" i="21"/>
  <c r="I6" i="21"/>
  <c r="H6" i="21"/>
  <c r="X5" i="21"/>
  <c r="W5" i="21"/>
  <c r="V5" i="21"/>
  <c r="U5" i="21"/>
  <c r="T5" i="21"/>
  <c r="P5" i="21"/>
  <c r="O5" i="21"/>
  <c r="N5" i="21"/>
  <c r="J5" i="21"/>
  <c r="I5" i="21"/>
  <c r="H5" i="21"/>
  <c r="X4" i="21"/>
  <c r="W4" i="21"/>
  <c r="V4" i="21"/>
  <c r="U4" i="21"/>
  <c r="T4" i="21"/>
  <c r="P4" i="21"/>
  <c r="O4" i="21"/>
  <c r="N4" i="21"/>
  <c r="J4" i="21"/>
  <c r="I4" i="21"/>
  <c r="H4" i="21"/>
  <c r="X3" i="21"/>
  <c r="W3" i="21"/>
  <c r="V3" i="21"/>
  <c r="U3" i="21"/>
  <c r="T3" i="21"/>
  <c r="P3" i="21"/>
  <c r="O3" i="21"/>
  <c r="N3" i="21"/>
  <c r="J3" i="21"/>
  <c r="I3" i="21"/>
  <c r="H3" i="21"/>
  <c r="V37" i="25"/>
  <c r="U37" i="25"/>
  <c r="T37" i="25"/>
  <c r="P37" i="25"/>
  <c r="O37" i="25"/>
  <c r="N37" i="25"/>
  <c r="I37" i="25"/>
  <c r="H37" i="25"/>
  <c r="V36" i="25"/>
  <c r="U36" i="25"/>
  <c r="T36" i="25"/>
  <c r="P36" i="25"/>
  <c r="O36" i="25"/>
  <c r="N36" i="25"/>
  <c r="I36" i="25"/>
  <c r="H36" i="25"/>
  <c r="V35" i="25"/>
  <c r="U35" i="25"/>
  <c r="T35" i="25"/>
  <c r="P35" i="25"/>
  <c r="O35" i="25"/>
  <c r="N35" i="25"/>
  <c r="I35" i="25"/>
  <c r="H35" i="25"/>
  <c r="V34" i="25"/>
  <c r="U34" i="25"/>
  <c r="T34" i="25"/>
  <c r="P34" i="25"/>
  <c r="O34" i="25"/>
  <c r="N34" i="25"/>
  <c r="I34" i="25"/>
  <c r="H34" i="25"/>
  <c r="V33" i="25"/>
  <c r="U33" i="25"/>
  <c r="T33" i="25"/>
  <c r="P33" i="25"/>
  <c r="O33" i="25"/>
  <c r="N33" i="25"/>
  <c r="I33" i="25"/>
  <c r="H33" i="25"/>
  <c r="V32" i="25"/>
  <c r="U32" i="25"/>
  <c r="T32" i="25"/>
  <c r="P32" i="25"/>
  <c r="O32" i="25"/>
  <c r="N32" i="25"/>
  <c r="I32" i="25"/>
  <c r="H32" i="25"/>
  <c r="V31" i="25"/>
  <c r="U31" i="25"/>
  <c r="T31" i="25"/>
  <c r="P31" i="25"/>
  <c r="O31" i="25"/>
  <c r="N31" i="25"/>
  <c r="I31" i="25"/>
  <c r="H31" i="25"/>
  <c r="V30" i="25"/>
  <c r="U30" i="25"/>
  <c r="T30" i="25"/>
  <c r="P30" i="25"/>
  <c r="O30" i="25"/>
  <c r="N30" i="25"/>
  <c r="I30" i="25"/>
  <c r="H30" i="25"/>
  <c r="V29" i="25"/>
  <c r="U29" i="25"/>
  <c r="T29" i="25"/>
  <c r="P29" i="25"/>
  <c r="O29" i="25"/>
  <c r="N29" i="25"/>
  <c r="I29" i="25"/>
  <c r="H29" i="25"/>
  <c r="V28" i="25"/>
  <c r="U28" i="25"/>
  <c r="T28" i="25"/>
  <c r="P28" i="25"/>
  <c r="O28" i="25"/>
  <c r="N28" i="25"/>
  <c r="I28" i="25"/>
  <c r="H28" i="25"/>
  <c r="V27" i="25"/>
  <c r="U27" i="25"/>
  <c r="T27" i="25"/>
  <c r="P27" i="25"/>
  <c r="O27" i="25"/>
  <c r="N27" i="25"/>
  <c r="I27" i="25"/>
  <c r="H27" i="25"/>
  <c r="V26" i="25"/>
  <c r="U26" i="25"/>
  <c r="T26" i="25"/>
  <c r="P26" i="25"/>
  <c r="O26" i="25"/>
  <c r="N26" i="25"/>
  <c r="I26" i="25"/>
  <c r="H26" i="25"/>
  <c r="V25" i="25"/>
  <c r="U25" i="25"/>
  <c r="T25" i="25"/>
  <c r="P25" i="25"/>
  <c r="O25" i="25"/>
  <c r="N25" i="25"/>
  <c r="I25" i="25"/>
  <c r="H25" i="25"/>
  <c r="V24" i="25"/>
  <c r="U24" i="25"/>
  <c r="T24" i="25"/>
  <c r="P24" i="25"/>
  <c r="O24" i="25"/>
  <c r="N24" i="25"/>
  <c r="I24" i="25"/>
  <c r="H24" i="25"/>
  <c r="V23" i="25"/>
  <c r="U23" i="25"/>
  <c r="T23" i="25"/>
  <c r="P23" i="25"/>
  <c r="O23" i="25"/>
  <c r="N23" i="25"/>
  <c r="I23" i="25"/>
  <c r="H23" i="25"/>
  <c r="V22" i="25"/>
  <c r="U22" i="25"/>
  <c r="T22" i="25"/>
  <c r="P22" i="25"/>
  <c r="O22" i="25"/>
  <c r="N22" i="25"/>
  <c r="I22" i="25"/>
  <c r="H22" i="25"/>
  <c r="V21" i="25"/>
  <c r="U21" i="25"/>
  <c r="T21" i="25"/>
  <c r="P21" i="25"/>
  <c r="O21" i="25"/>
  <c r="N21" i="25"/>
  <c r="I21" i="25"/>
  <c r="H21" i="25"/>
  <c r="V20" i="25"/>
  <c r="U20" i="25"/>
  <c r="T20" i="25"/>
  <c r="P20" i="25"/>
  <c r="O20" i="25"/>
  <c r="N20" i="25"/>
  <c r="I20" i="25"/>
  <c r="H20" i="25"/>
  <c r="V19" i="25"/>
  <c r="U19" i="25"/>
  <c r="T19" i="25"/>
  <c r="P19" i="25"/>
  <c r="O19" i="25"/>
  <c r="N19" i="25"/>
  <c r="I19" i="25"/>
  <c r="H19" i="25"/>
  <c r="V18" i="25"/>
  <c r="U18" i="25"/>
  <c r="T18" i="25"/>
  <c r="P18" i="25"/>
  <c r="O18" i="25"/>
  <c r="N18" i="25"/>
  <c r="I18" i="25"/>
  <c r="H18" i="25"/>
  <c r="V17" i="25"/>
  <c r="U17" i="25"/>
  <c r="T17" i="25"/>
  <c r="P17" i="25"/>
  <c r="O17" i="25"/>
  <c r="N17" i="25"/>
  <c r="I17" i="25"/>
  <c r="H17" i="25"/>
  <c r="V16" i="25"/>
  <c r="U16" i="25"/>
  <c r="T16" i="25"/>
  <c r="P16" i="25"/>
  <c r="O16" i="25"/>
  <c r="N16" i="25"/>
  <c r="I16" i="25"/>
  <c r="H16" i="25"/>
  <c r="V15" i="25"/>
  <c r="U15" i="25"/>
  <c r="T15" i="25"/>
  <c r="P15" i="25"/>
  <c r="O15" i="25"/>
  <c r="N15" i="25"/>
  <c r="I15" i="25"/>
  <c r="H15" i="25"/>
  <c r="V14" i="25"/>
  <c r="U14" i="25"/>
  <c r="T14" i="25"/>
  <c r="P14" i="25"/>
  <c r="O14" i="25"/>
  <c r="N14" i="25"/>
  <c r="I14" i="25"/>
  <c r="H14" i="25"/>
  <c r="V13" i="25"/>
  <c r="U13" i="25"/>
  <c r="T13" i="25"/>
  <c r="P13" i="25"/>
  <c r="O13" i="25"/>
  <c r="N13" i="25"/>
  <c r="I13" i="25"/>
  <c r="H13" i="25"/>
  <c r="V12" i="25"/>
  <c r="U12" i="25"/>
  <c r="T12" i="25"/>
  <c r="P12" i="25"/>
  <c r="O12" i="25"/>
  <c r="N12" i="25"/>
  <c r="I12" i="25"/>
  <c r="H12" i="25"/>
  <c r="V11" i="25"/>
  <c r="U11" i="25"/>
  <c r="T11" i="25"/>
  <c r="P11" i="25"/>
  <c r="O11" i="25"/>
  <c r="N11" i="25"/>
  <c r="I11" i="25"/>
  <c r="H11" i="25"/>
  <c r="V10" i="25"/>
  <c r="U10" i="25"/>
  <c r="T10" i="25"/>
  <c r="P10" i="25"/>
  <c r="O10" i="25"/>
  <c r="N10" i="25"/>
  <c r="I10" i="25"/>
  <c r="H10" i="25"/>
  <c r="V9" i="25"/>
  <c r="U9" i="25"/>
  <c r="T9" i="25"/>
  <c r="P9" i="25"/>
  <c r="O9" i="25"/>
  <c r="N9" i="25"/>
  <c r="I9" i="25"/>
  <c r="H9" i="25"/>
  <c r="V8" i="25"/>
  <c r="U8" i="25"/>
  <c r="T8" i="25"/>
  <c r="P8" i="25"/>
  <c r="O8" i="25"/>
  <c r="N8" i="25"/>
  <c r="I8" i="25"/>
  <c r="H8" i="25"/>
  <c r="V7" i="25"/>
  <c r="U7" i="25"/>
  <c r="T7" i="25"/>
  <c r="P7" i="25"/>
  <c r="O7" i="25"/>
  <c r="N7" i="25"/>
  <c r="I7" i="25"/>
  <c r="H7" i="25"/>
  <c r="V6" i="25"/>
  <c r="U6" i="25"/>
  <c r="T6" i="25"/>
  <c r="P6" i="25"/>
  <c r="O6" i="25"/>
  <c r="N6" i="25"/>
  <c r="I6" i="25"/>
  <c r="H6" i="25"/>
  <c r="V5" i="25"/>
  <c r="U5" i="25"/>
  <c r="T5" i="25"/>
  <c r="P5" i="25"/>
  <c r="O5" i="25"/>
  <c r="N5" i="25"/>
  <c r="I5" i="25"/>
  <c r="H5" i="25"/>
  <c r="V4" i="25"/>
  <c r="U4" i="25"/>
  <c r="T4" i="25"/>
  <c r="P4" i="25"/>
  <c r="O4" i="25"/>
  <c r="N4" i="25"/>
  <c r="I4" i="25"/>
  <c r="H4" i="25"/>
  <c r="V3" i="25"/>
  <c r="U3" i="25"/>
  <c r="T3" i="25"/>
  <c r="P3" i="25"/>
  <c r="O3" i="25"/>
  <c r="N3" i="25"/>
  <c r="I3" i="25"/>
  <c r="H3" i="25"/>
  <c r="K2" i="19"/>
  <c r="V14" i="24" l="1"/>
  <c r="V9" i="24"/>
  <c r="V7" i="24"/>
  <c r="V22" i="24"/>
  <c r="V5" i="24"/>
  <c r="V10" i="23"/>
  <c r="V25" i="23"/>
  <c r="V15" i="23"/>
  <c r="V26" i="23"/>
  <c r="V9" i="23"/>
  <c r="V7" i="23"/>
  <c r="V13" i="23"/>
  <c r="V6" i="24"/>
  <c r="V10" i="24"/>
  <c r="V4" i="24"/>
  <c r="V20" i="24"/>
  <c r="V3" i="24"/>
  <c r="V21" i="24"/>
  <c r="V8" i="24"/>
  <c r="V18" i="24"/>
  <c r="V16" i="24"/>
  <c r="V17" i="24"/>
  <c r="V15" i="24"/>
  <c r="V19" i="24"/>
  <c r="V13" i="24"/>
  <c r="V12" i="24"/>
  <c r="V11" i="24"/>
  <c r="V4" i="23"/>
  <c r="V27" i="23"/>
  <c r="V11" i="23"/>
  <c r="V19" i="23"/>
  <c r="V21" i="23"/>
  <c r="V8" i="23"/>
  <c r="V17" i="23"/>
  <c r="V22" i="23"/>
  <c r="V5" i="23"/>
  <c r="V24" i="23"/>
  <c r="V18" i="23"/>
  <c r="V23" i="23"/>
  <c r="V28" i="23"/>
  <c r="V14" i="23"/>
  <c r="V20" i="23"/>
  <c r="V6" i="23"/>
  <c r="V12" i="23"/>
  <c r="V3" i="23"/>
  <c r="V16" i="23"/>
</calcChain>
</file>

<file path=xl/sharedStrings.xml><?xml version="1.0" encoding="utf-8"?>
<sst xmlns="http://schemas.openxmlformats.org/spreadsheetml/2006/main" count="797" uniqueCount="335">
  <si>
    <r>
      <rPr>
        <sz val="11"/>
        <color rgb="FF000000"/>
        <rFont val="微软雅黑"/>
        <charset val="134"/>
      </rPr>
      <t>方向</t>
    </r>
  </si>
  <si>
    <r>
      <rPr>
        <sz val="11"/>
        <color rgb="FF000000"/>
        <rFont val="等线"/>
        <charset val="134"/>
      </rPr>
      <t>工艺学硕</t>
    </r>
  </si>
  <si>
    <r>
      <rPr>
        <sz val="11"/>
        <color rgb="FF000000"/>
        <rFont val="等线"/>
        <charset val="134"/>
      </rPr>
      <t>工艺专硕</t>
    </r>
  </si>
  <si>
    <r>
      <rPr>
        <sz val="11"/>
        <color rgb="FF000000"/>
        <rFont val="等线"/>
        <charset val="134"/>
      </rPr>
      <t>催化学硕</t>
    </r>
  </si>
  <si>
    <r>
      <rPr>
        <sz val="11"/>
        <color rgb="FF000000"/>
        <rFont val="等线"/>
        <charset val="134"/>
      </rPr>
      <t>催化专硕</t>
    </r>
  </si>
  <si>
    <r>
      <rPr>
        <sz val="11"/>
        <color rgb="FF000000"/>
        <rFont val="等线"/>
        <charset val="134"/>
      </rPr>
      <t>工程学硕</t>
    </r>
  </si>
  <si>
    <r>
      <rPr>
        <sz val="11"/>
        <color rgb="FF000000"/>
        <rFont val="等线"/>
        <charset val="134"/>
      </rPr>
      <t>工程专硕</t>
    </r>
  </si>
  <si>
    <r>
      <rPr>
        <sz val="11"/>
        <color rgb="FF000000"/>
        <rFont val="等线"/>
        <charset val="134"/>
      </rPr>
      <t>环境学硕</t>
    </r>
  </si>
  <si>
    <r>
      <rPr>
        <sz val="11"/>
        <color rgb="FF000000"/>
        <rFont val="等线"/>
        <charset val="134"/>
      </rPr>
      <t>环境专硕</t>
    </r>
  </si>
  <si>
    <r>
      <rPr>
        <sz val="11"/>
        <color rgb="FF000000"/>
        <rFont val="等线"/>
        <charset val="134"/>
      </rPr>
      <t>国际班</t>
    </r>
  </si>
  <si>
    <r>
      <rPr>
        <sz val="11"/>
        <color rgb="FF000000"/>
        <rFont val="等线"/>
        <charset val="134"/>
      </rPr>
      <t>总计</t>
    </r>
  </si>
  <si>
    <r>
      <rPr>
        <sz val="11"/>
        <color rgb="FF000000"/>
        <rFont val="等线"/>
        <charset val="134"/>
      </rPr>
      <t>人数</t>
    </r>
  </si>
  <si>
    <t>序号</t>
  </si>
  <si>
    <t>学号</t>
  </si>
  <si>
    <t>姓名</t>
  </si>
  <si>
    <t>方向</t>
  </si>
  <si>
    <t>德育成绩</t>
  </si>
  <si>
    <t>智育成绩</t>
  </si>
  <si>
    <t>文体成绩</t>
  </si>
  <si>
    <t>总分</t>
  </si>
  <si>
    <t>排名</t>
  </si>
  <si>
    <t>基础分</t>
  </si>
  <si>
    <t>奖励分</t>
  </si>
  <si>
    <t>惩罚分</t>
  </si>
  <si>
    <t>个人德育总分</t>
  </si>
  <si>
    <t>个人德育总分/基准</t>
  </si>
  <si>
    <t>德育总成绩</t>
  </si>
  <si>
    <t>个人智育总分</t>
  </si>
  <si>
    <t>个人智育总分/基准</t>
  </si>
  <si>
    <t>智育总成绩</t>
  </si>
  <si>
    <t>个人文体总分</t>
  </si>
  <si>
    <t>个人文体总分/基准</t>
  </si>
  <si>
    <t>文体总成绩</t>
  </si>
  <si>
    <t>乔亮</t>
  </si>
  <si>
    <t>工艺学硕</t>
  </si>
  <si>
    <t>曹欣</t>
  </si>
  <si>
    <t>王琛琳</t>
  </si>
  <si>
    <t>刘英杰</t>
  </si>
  <si>
    <t>王美杰</t>
  </si>
  <si>
    <t>孙博</t>
  </si>
  <si>
    <t>黄启广</t>
  </si>
  <si>
    <t>李昊明</t>
  </si>
  <si>
    <t>王淙恺</t>
  </si>
  <si>
    <t>李丽莎</t>
  </si>
  <si>
    <t>晏燕</t>
  </si>
  <si>
    <t>李铎</t>
  </si>
  <si>
    <t>焦琳凯</t>
  </si>
  <si>
    <t>马壮</t>
  </si>
  <si>
    <t>罗湘旭</t>
  </si>
  <si>
    <t>冯晓</t>
  </si>
  <si>
    <t>李丹</t>
  </si>
  <si>
    <t>杨建宇</t>
  </si>
  <si>
    <t>程小洛</t>
  </si>
  <si>
    <t>陶塬</t>
  </si>
  <si>
    <t>郝保康</t>
  </si>
  <si>
    <t>王凯宁</t>
  </si>
  <si>
    <t>王欣悦</t>
  </si>
  <si>
    <t>王婧</t>
  </si>
  <si>
    <t>杨乐琪</t>
  </si>
  <si>
    <t>吴佳媛</t>
  </si>
  <si>
    <t>许诺</t>
  </si>
  <si>
    <t>霍德玺</t>
  </si>
  <si>
    <t>张欣燕</t>
  </si>
  <si>
    <t>吴雨琪</t>
  </si>
  <si>
    <t>张祺</t>
  </si>
  <si>
    <t>俞非</t>
  </si>
  <si>
    <t>王倩</t>
  </si>
  <si>
    <t>赵文龙</t>
  </si>
  <si>
    <t>张润清</t>
  </si>
  <si>
    <t>陈龙</t>
  </si>
  <si>
    <t>牛俊敏</t>
  </si>
  <si>
    <t>郭际玲</t>
  </si>
  <si>
    <t>韩琳琳</t>
  </si>
  <si>
    <t>赵乾煜</t>
  </si>
  <si>
    <t>张纯</t>
  </si>
  <si>
    <t>戈涵娜</t>
  </si>
  <si>
    <t>任俊颖</t>
  </si>
  <si>
    <t>刘佳豪</t>
  </si>
  <si>
    <t>王玉茹</t>
  </si>
  <si>
    <t>薛西楠</t>
  </si>
  <si>
    <t>邓百炼</t>
  </si>
  <si>
    <t>耿晓瑞</t>
  </si>
  <si>
    <t>宋新园</t>
  </si>
  <si>
    <t>闫思源</t>
  </si>
  <si>
    <t>虢江波</t>
  </si>
  <si>
    <t>王键烽</t>
  </si>
  <si>
    <t>高清逸</t>
  </si>
  <si>
    <t>路兵</t>
  </si>
  <si>
    <t>陈凯毅</t>
  </si>
  <si>
    <t>工艺专硕</t>
  </si>
  <si>
    <t>丁怡</t>
  </si>
  <si>
    <t>安俊蒲</t>
  </si>
  <si>
    <t>郭庆</t>
  </si>
  <si>
    <t>赵凡</t>
  </si>
  <si>
    <t>王佳冉</t>
  </si>
  <si>
    <t>曹宇琦</t>
  </si>
  <si>
    <t>马威</t>
  </si>
  <si>
    <t>朱云霄</t>
  </si>
  <si>
    <t>张大庆</t>
  </si>
  <si>
    <t>高成双</t>
  </si>
  <si>
    <t>陈瑶</t>
  </si>
  <si>
    <t>师人博</t>
  </si>
  <si>
    <t>董金业</t>
  </si>
  <si>
    <t>张楠</t>
  </si>
  <si>
    <t>刘雨轩</t>
  </si>
  <si>
    <t>吴达</t>
  </si>
  <si>
    <t>于星渤</t>
  </si>
  <si>
    <t>王兵</t>
  </si>
  <si>
    <t>杨金兴</t>
  </si>
  <si>
    <t>王俊帅</t>
  </si>
  <si>
    <t>范崇翔</t>
  </si>
  <si>
    <t>王延新</t>
  </si>
  <si>
    <t>闫妍</t>
  </si>
  <si>
    <t>陈琪</t>
  </si>
  <si>
    <t>张世豪</t>
  </si>
  <si>
    <t>宋光耀</t>
  </si>
  <si>
    <t>张希峰</t>
  </si>
  <si>
    <t>任爽</t>
  </si>
  <si>
    <t>陈文倩</t>
  </si>
  <si>
    <t>吴熙</t>
  </si>
  <si>
    <t>张峰铭</t>
  </si>
  <si>
    <t>樊嘉琛</t>
  </si>
  <si>
    <t>封亚楠</t>
  </si>
  <si>
    <t>马德利</t>
  </si>
  <si>
    <t>赵婷婷</t>
  </si>
  <si>
    <t>工程学硕</t>
  </si>
  <si>
    <t>陈行健</t>
  </si>
  <si>
    <t>朱金铸</t>
  </si>
  <si>
    <t>刘明明</t>
  </si>
  <si>
    <t>李雨晴</t>
  </si>
  <si>
    <t>李延辉</t>
  </si>
  <si>
    <t>张洪业</t>
  </si>
  <si>
    <t>郝一博</t>
  </si>
  <si>
    <t>李欣磊</t>
  </si>
  <si>
    <t>吴玥函</t>
  </si>
  <si>
    <t>胡渤</t>
  </si>
  <si>
    <t>武立宁</t>
  </si>
  <si>
    <t>高龙燕</t>
  </si>
  <si>
    <t>蒋梦瑶</t>
  </si>
  <si>
    <t>梁爽爽</t>
  </si>
  <si>
    <t>王贵方</t>
  </si>
  <si>
    <t>韩雨芹</t>
  </si>
  <si>
    <t>李重燃</t>
  </si>
  <si>
    <t>王旖旎</t>
  </si>
  <si>
    <t>皮婧婧</t>
  </si>
  <si>
    <t>包梦慧</t>
  </si>
  <si>
    <t>马晓存</t>
  </si>
  <si>
    <t>赵波</t>
  </si>
  <si>
    <t>李雅丽</t>
  </si>
  <si>
    <t>胡冰阳</t>
  </si>
  <si>
    <t>赵荣鹏</t>
  </si>
  <si>
    <t>汪雪敏</t>
  </si>
  <si>
    <t>王刚</t>
  </si>
  <si>
    <t>牛苗苗</t>
  </si>
  <si>
    <t>占彬</t>
  </si>
  <si>
    <t>刘雪</t>
  </si>
  <si>
    <t>王琦</t>
  </si>
  <si>
    <t>德育部分</t>
  </si>
  <si>
    <t>智育部分</t>
  </si>
  <si>
    <t>文体部分</t>
  </si>
  <si>
    <t>魏学洋</t>
  </si>
  <si>
    <t>化学工程专硕</t>
  </si>
  <si>
    <t>赵宏宇</t>
  </si>
  <si>
    <t>董丽</t>
  </si>
  <si>
    <t>齐保辉</t>
  </si>
  <si>
    <t>宋艳雯</t>
  </si>
  <si>
    <t>卢芳芳</t>
  </si>
  <si>
    <t>王宁宁</t>
  </si>
  <si>
    <t>戎清</t>
  </si>
  <si>
    <t>史天乐</t>
  </si>
  <si>
    <t>屈光仁</t>
  </si>
  <si>
    <t>陈巧玲</t>
  </si>
  <si>
    <t>王延硕</t>
  </si>
  <si>
    <t>张藤铧</t>
  </si>
  <si>
    <t>关晶</t>
  </si>
  <si>
    <t>王凤凤</t>
  </si>
  <si>
    <t>李宝隆</t>
  </si>
  <si>
    <t>李逸飞</t>
  </si>
  <si>
    <t>王琳</t>
  </si>
  <si>
    <t>徐文磊</t>
  </si>
  <si>
    <t>吕琛</t>
  </si>
  <si>
    <t>边昊</t>
  </si>
  <si>
    <t>张耀森</t>
  </si>
  <si>
    <t>王鹏</t>
  </si>
  <si>
    <t>王程</t>
  </si>
  <si>
    <t>邵瀚锋</t>
  </si>
  <si>
    <t>刘浩天</t>
  </si>
  <si>
    <t>王玲珑</t>
  </si>
  <si>
    <t>催化学硕</t>
  </si>
  <si>
    <t>娄颖洁</t>
  </si>
  <si>
    <t>李章明</t>
  </si>
  <si>
    <t>王鑫雨</t>
  </si>
  <si>
    <t>宋杨</t>
  </si>
  <si>
    <t>王岚</t>
  </si>
  <si>
    <t>王露露</t>
  </si>
  <si>
    <t>周佳玥</t>
  </si>
  <si>
    <t>郭慧娟</t>
  </si>
  <si>
    <t>魏豪斌</t>
  </si>
  <si>
    <t>王硕</t>
  </si>
  <si>
    <t>杨驰</t>
  </si>
  <si>
    <t>王娜</t>
  </si>
  <si>
    <t>马阿慧</t>
  </si>
  <si>
    <t>杜大兴</t>
  </si>
  <si>
    <t>王子溪</t>
  </si>
  <si>
    <t>韩玉潇</t>
  </si>
  <si>
    <t>何刚</t>
  </si>
  <si>
    <t>郑佳硕</t>
  </si>
  <si>
    <t>王精文</t>
  </si>
  <si>
    <t>胡临凯</t>
  </si>
  <si>
    <t>檀宇航</t>
  </si>
  <si>
    <t>柳静</t>
  </si>
  <si>
    <t>管学峰</t>
  </si>
  <si>
    <t>徐豪</t>
  </si>
  <si>
    <t>马佳倩</t>
  </si>
  <si>
    <t>李昌昕</t>
  </si>
  <si>
    <t>张福海</t>
  </si>
  <si>
    <t>季冀涛</t>
  </si>
  <si>
    <t>景文江</t>
  </si>
  <si>
    <t>王祺元</t>
  </si>
  <si>
    <t>张宇琪</t>
  </si>
  <si>
    <t>乔倩</t>
  </si>
  <si>
    <t>催化专硕</t>
  </si>
  <si>
    <t>张豪丹</t>
  </si>
  <si>
    <t>谢保振</t>
  </si>
  <si>
    <t>徐智超</t>
  </si>
  <si>
    <t>张婷</t>
  </si>
  <si>
    <t>汪博迪</t>
  </si>
  <si>
    <t>董宇晴</t>
  </si>
  <si>
    <t>韩心怡</t>
  </si>
  <si>
    <t>王银磊</t>
  </si>
  <si>
    <t>王文骁</t>
  </si>
  <si>
    <t>刘涵</t>
  </si>
  <si>
    <t>胡丹丹</t>
  </si>
  <si>
    <t>吕向杰</t>
  </si>
  <si>
    <t>李状</t>
  </si>
  <si>
    <t>王延一</t>
  </si>
  <si>
    <t>赵辰</t>
  </si>
  <si>
    <t>李建辉</t>
  </si>
  <si>
    <t>翟敏慧</t>
  </si>
  <si>
    <t>安海涛</t>
  </si>
  <si>
    <t>徐焘</t>
  </si>
  <si>
    <t>2022210682</t>
  </si>
  <si>
    <t>步路通</t>
  </si>
  <si>
    <t>环境学硕</t>
  </si>
  <si>
    <t>2022210683</t>
  </si>
  <si>
    <t>宋登昊</t>
  </si>
  <si>
    <t>2022210664</t>
  </si>
  <si>
    <t>曹谨慧</t>
  </si>
  <si>
    <t>2022210665</t>
  </si>
  <si>
    <t>李翀</t>
  </si>
  <si>
    <t>2022210658</t>
  </si>
  <si>
    <t>薛甜甜</t>
  </si>
  <si>
    <t>2022210679</t>
  </si>
  <si>
    <t>桂雨飞</t>
  </si>
  <si>
    <t>2022210657</t>
  </si>
  <si>
    <t>李莉</t>
  </si>
  <si>
    <t>2022210652</t>
  </si>
  <si>
    <t>方洁</t>
  </si>
  <si>
    <t>2022210666</t>
  </si>
  <si>
    <t>李瑶</t>
  </si>
  <si>
    <t>2022210680</t>
  </si>
  <si>
    <t>渠长双</t>
  </si>
  <si>
    <t>2022210667</t>
  </si>
  <si>
    <t>沈燕婷</t>
  </si>
  <si>
    <t>2022210661</t>
  </si>
  <si>
    <t>黄德安</t>
  </si>
  <si>
    <t>2022210663</t>
  </si>
  <si>
    <t>王添谊</t>
  </si>
  <si>
    <t>2022210681</t>
  </si>
  <si>
    <t>孙舵</t>
  </si>
  <si>
    <t>2022210674</t>
  </si>
  <si>
    <t>邢甜甜</t>
  </si>
  <si>
    <t>2022210685</t>
  </si>
  <si>
    <t>石云飞</t>
  </si>
  <si>
    <t>2022210673</t>
  </si>
  <si>
    <t>谭鑫</t>
  </si>
  <si>
    <t>2022210669</t>
  </si>
  <si>
    <t>郭川钰</t>
  </si>
  <si>
    <t>2022210671</t>
  </si>
  <si>
    <t>李智豪</t>
  </si>
  <si>
    <t>2022210676</t>
  </si>
  <si>
    <t>赵政翰</t>
  </si>
  <si>
    <t>2022210662</t>
  </si>
  <si>
    <t>孙国庆</t>
  </si>
  <si>
    <t>2022210678</t>
  </si>
  <si>
    <t>胡若晖</t>
  </si>
  <si>
    <t>2022210675</t>
  </si>
  <si>
    <t>李启明</t>
  </si>
  <si>
    <t>2022210653</t>
  </si>
  <si>
    <t>郭鹏涛</t>
  </si>
  <si>
    <t>2022215402</t>
  </si>
  <si>
    <t>董光宇</t>
  </si>
  <si>
    <t>环境专硕</t>
  </si>
  <si>
    <t>2022215387</t>
  </si>
  <si>
    <t>陈宇轩</t>
  </si>
  <si>
    <t>2022215395</t>
  </si>
  <si>
    <t>王铭华</t>
  </si>
  <si>
    <t>2022215403</t>
  </si>
  <si>
    <t>唐国瑾</t>
  </si>
  <si>
    <t>2022215392</t>
  </si>
  <si>
    <t>费文博</t>
  </si>
  <si>
    <t>2022215394</t>
  </si>
  <si>
    <t>安宏坤</t>
  </si>
  <si>
    <t>2022215390</t>
  </si>
  <si>
    <t>冯博</t>
  </si>
  <si>
    <t>颜薇</t>
  </si>
  <si>
    <t>2022215388</t>
  </si>
  <si>
    <t>吴琪</t>
  </si>
  <si>
    <t>熊峰</t>
  </si>
  <si>
    <t>2022215401</t>
  </si>
  <si>
    <t>姚子旬</t>
  </si>
  <si>
    <t>王红燕</t>
  </si>
  <si>
    <t>2022215391</t>
  </si>
  <si>
    <t>许大山</t>
  </si>
  <si>
    <t>基础分组</t>
  </si>
  <si>
    <t>张钰萌</t>
  </si>
  <si>
    <t>国际班</t>
  </si>
  <si>
    <t>李思远</t>
  </si>
  <si>
    <t>韩哲</t>
  </si>
  <si>
    <t>宁潇宇</t>
  </si>
  <si>
    <t>朱燕萍</t>
  </si>
  <si>
    <t>李炯</t>
  </si>
  <si>
    <t>马浩天</t>
  </si>
  <si>
    <t>刘浩威</t>
  </si>
  <si>
    <t>刘彧</t>
  </si>
  <si>
    <t>冯若瑶</t>
  </si>
  <si>
    <t>刘浩</t>
  </si>
  <si>
    <t>程海洋</t>
  </si>
  <si>
    <t>高冰洁</t>
  </si>
  <si>
    <t>胡昀涛</t>
  </si>
  <si>
    <t>王超然</t>
  </si>
  <si>
    <t>刘明嘉</t>
  </si>
  <si>
    <t>刘振华</t>
  </si>
  <si>
    <t>丁家正</t>
  </si>
  <si>
    <t>杜帅豪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</si>
</sst>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_);[Red]\(0\)"/>
    <numFmt numFmtId="178" formatCode="0.0000000_);[Red]\(0.0000000\)"/>
    <numFmt numFmtId="179" formatCode="0.0000000_ "/>
    <numFmt numFmtId="180" formatCode="0.00_);[Red]\(0.00\)"/>
    <numFmt numFmtId="181" formatCode="0.0000_ "/>
    <numFmt numFmtId="182" formatCode="0.00000_ "/>
    <numFmt numFmtId="183" formatCode="0.00000000_ "/>
  </numFmts>
  <fonts count="14" x14ac:knownFonts="1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0" fillId="0" borderId="0">
      <alignment vertical="center"/>
    </xf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1" fontId="2" fillId="0" borderId="6" xfId="0" applyNumberFormat="1" applyFont="1" applyBorder="1" applyAlignment="1">
      <alignment horizontal="center" vertical="center"/>
    </xf>
    <xf numFmtId="182" fontId="2" fillId="2" borderId="6" xfId="0" applyNumberFormat="1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2" fontId="2" fillId="0" borderId="6" xfId="0" applyNumberFormat="1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center" vertical="center" wrapText="1"/>
    </xf>
    <xf numFmtId="183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H11" sqref="H11"/>
    </sheetView>
  </sheetViews>
  <sheetFormatPr defaultColWidth="8.9140625" defaultRowHeight="14" x14ac:dyDescent="0.3"/>
  <sheetData>
    <row r="1" spans="1:11" ht="16.5" x14ac:dyDescent="0.3">
      <c r="A1" s="58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7</v>
      </c>
      <c r="I1" s="59" t="s">
        <v>8</v>
      </c>
      <c r="J1" s="59" t="s">
        <v>9</v>
      </c>
      <c r="K1" s="59" t="s">
        <v>10</v>
      </c>
    </row>
    <row r="2" spans="1:11" x14ac:dyDescent="0.3">
      <c r="A2" s="60" t="s">
        <v>11</v>
      </c>
      <c r="B2" s="61">
        <v>54</v>
      </c>
      <c r="C2" s="61">
        <v>35</v>
      </c>
      <c r="D2" s="61">
        <v>32</v>
      </c>
      <c r="E2" s="61">
        <v>20</v>
      </c>
      <c r="F2" s="61">
        <v>32</v>
      </c>
      <c r="G2" s="61">
        <v>26</v>
      </c>
      <c r="H2" s="61">
        <v>24</v>
      </c>
      <c r="I2" s="61">
        <v>13</v>
      </c>
      <c r="J2" s="61">
        <v>19</v>
      </c>
      <c r="K2" s="62">
        <f>SUM(B2:J2)</f>
        <v>255</v>
      </c>
    </row>
  </sheetData>
  <phoneticPr fontId="1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1"/>
  <sheetViews>
    <sheetView workbookViewId="0">
      <selection activeCell="J12" sqref="J12"/>
    </sheetView>
  </sheetViews>
  <sheetFormatPr defaultColWidth="8.9140625" defaultRowHeight="14" x14ac:dyDescent="0.3"/>
  <cols>
    <col min="1" max="1" width="8.9140625" style="1" customWidth="1"/>
    <col min="2" max="2" width="11.58203125" style="1" customWidth="1"/>
    <col min="3" max="5" width="8.9140625" style="1" customWidth="1"/>
    <col min="6" max="6" width="8.33203125" style="1" customWidth="1"/>
    <col min="7" max="7" width="7.33203125" style="1" customWidth="1"/>
    <col min="8" max="8" width="12.75" style="1" customWidth="1"/>
    <col min="9" max="9" width="17.58203125" style="1" customWidth="1"/>
    <col min="10" max="10" width="10.6640625" style="1" customWidth="1"/>
    <col min="11" max="11" width="9.33203125" style="1" customWidth="1"/>
    <col min="12" max="12" width="8.33203125" style="1" customWidth="1"/>
    <col min="13" max="13" width="7.33203125" style="1" customWidth="1"/>
    <col min="14" max="14" width="12.75" style="1" customWidth="1"/>
    <col min="15" max="15" width="17.58203125" style="1" customWidth="1"/>
    <col min="16" max="16" width="10.6640625" style="1" customWidth="1"/>
    <col min="17" max="17" width="9.33203125" style="1" customWidth="1"/>
    <col min="18" max="19" width="7.33203125" style="1" customWidth="1"/>
    <col min="20" max="20" width="12.75" style="1" customWidth="1"/>
    <col min="21" max="21" width="17.58203125" style="1" customWidth="1"/>
    <col min="22" max="22" width="10.6640625" style="1" customWidth="1"/>
    <col min="23" max="23" width="8.33203125" style="1" customWidth="1"/>
    <col min="24" max="24" width="5.08203125" style="1" customWidth="1"/>
    <col min="25" max="25" width="8.9140625" style="1" customWidth="1"/>
    <col min="26" max="16384" width="8.9140625" style="1"/>
  </cols>
  <sheetData>
    <row r="1" spans="1:24" x14ac:dyDescent="0.3">
      <c r="A1" s="71" t="s">
        <v>12</v>
      </c>
      <c r="B1" s="71" t="s">
        <v>13</v>
      </c>
      <c r="C1" s="71" t="s">
        <v>14</v>
      </c>
      <c r="D1" s="71" t="s">
        <v>15</v>
      </c>
      <c r="E1" s="71" t="s">
        <v>16</v>
      </c>
      <c r="F1" s="71"/>
      <c r="G1" s="71"/>
      <c r="H1" s="71"/>
      <c r="I1" s="71"/>
      <c r="J1" s="71"/>
      <c r="K1" s="71" t="s">
        <v>17</v>
      </c>
      <c r="L1" s="71"/>
      <c r="M1" s="71"/>
      <c r="N1" s="71"/>
      <c r="O1" s="71"/>
      <c r="P1" s="71"/>
      <c r="Q1" s="71" t="s">
        <v>18</v>
      </c>
      <c r="R1" s="71"/>
      <c r="S1" s="71"/>
      <c r="T1" s="71"/>
      <c r="U1" s="71"/>
      <c r="V1" s="71"/>
      <c r="W1" s="71" t="s">
        <v>19</v>
      </c>
      <c r="X1" s="71" t="s">
        <v>20</v>
      </c>
    </row>
    <row r="2" spans="1:24" x14ac:dyDescent="0.3">
      <c r="A2" s="71"/>
      <c r="B2" s="71"/>
      <c r="C2" s="71"/>
      <c r="D2" s="71"/>
      <c r="E2" s="2" t="s">
        <v>314</v>
      </c>
      <c r="F2" s="2" t="s">
        <v>22</v>
      </c>
      <c r="G2" s="2" t="s">
        <v>23</v>
      </c>
      <c r="H2" s="2" t="s">
        <v>24</v>
      </c>
      <c r="I2" s="2" t="s">
        <v>25</v>
      </c>
      <c r="J2" s="6" t="s">
        <v>26</v>
      </c>
      <c r="K2" s="2" t="s">
        <v>21</v>
      </c>
      <c r="L2" s="2" t="s">
        <v>22</v>
      </c>
      <c r="M2" s="2" t="s">
        <v>23</v>
      </c>
      <c r="N2" s="2" t="s">
        <v>27</v>
      </c>
      <c r="O2" s="2" t="s">
        <v>28</v>
      </c>
      <c r="P2" s="6" t="s">
        <v>29</v>
      </c>
      <c r="Q2" s="2" t="s">
        <v>21</v>
      </c>
      <c r="R2" s="2" t="s">
        <v>22</v>
      </c>
      <c r="S2" s="2" t="s">
        <v>23</v>
      </c>
      <c r="T2" s="2" t="s">
        <v>30</v>
      </c>
      <c r="U2" s="2" t="s">
        <v>31</v>
      </c>
      <c r="V2" s="6" t="s">
        <v>32</v>
      </c>
      <c r="W2" s="71"/>
      <c r="X2" s="71"/>
    </row>
    <row r="3" spans="1:24" x14ac:dyDescent="0.3">
      <c r="A3" s="2">
        <v>1</v>
      </c>
      <c r="B3" s="2">
        <v>2022210631</v>
      </c>
      <c r="C3" s="2" t="s">
        <v>315</v>
      </c>
      <c r="D3" s="2" t="s">
        <v>316</v>
      </c>
      <c r="E3" s="3">
        <v>96.011111111111106</v>
      </c>
      <c r="F3" s="3">
        <v>20.5</v>
      </c>
      <c r="G3" s="3">
        <v>0</v>
      </c>
      <c r="H3" s="4">
        <v>116.51111111111101</v>
      </c>
      <c r="I3" s="3">
        <v>1</v>
      </c>
      <c r="J3" s="3">
        <v>100</v>
      </c>
      <c r="K3" s="3">
        <v>85.204418221337093</v>
      </c>
      <c r="L3" s="3">
        <v>24</v>
      </c>
      <c r="M3" s="3">
        <v>0</v>
      </c>
      <c r="N3" s="3">
        <v>195.206771162514</v>
      </c>
      <c r="O3" s="3">
        <v>0.99149522733379902</v>
      </c>
      <c r="P3" s="3">
        <v>99.149522733379897</v>
      </c>
      <c r="Q3" s="3">
        <v>94.040983606557404</v>
      </c>
      <c r="R3" s="3">
        <v>9.3333333333333304</v>
      </c>
      <c r="S3" s="3">
        <v>0</v>
      </c>
      <c r="T3" s="4">
        <v>103.374316939891</v>
      </c>
      <c r="U3" s="3">
        <v>1</v>
      </c>
      <c r="V3" s="3">
        <v>100</v>
      </c>
      <c r="W3" s="3">
        <v>99.404665913365903</v>
      </c>
      <c r="X3" s="7">
        <v>1</v>
      </c>
    </row>
    <row r="4" spans="1:24" x14ac:dyDescent="0.3">
      <c r="A4" s="2">
        <v>2</v>
      </c>
      <c r="B4" s="2">
        <v>2022210655</v>
      </c>
      <c r="C4" s="2" t="s">
        <v>317</v>
      </c>
      <c r="D4" s="2" t="s">
        <v>316</v>
      </c>
      <c r="E4" s="3">
        <v>95.7777777777778</v>
      </c>
      <c r="F4" s="3">
        <v>14</v>
      </c>
      <c r="G4" s="3">
        <v>0</v>
      </c>
      <c r="H4" s="3">
        <v>109.777777777778</v>
      </c>
      <c r="I4" s="3">
        <v>0.94220865916459995</v>
      </c>
      <c r="J4" s="3">
        <v>94.220865916459999</v>
      </c>
      <c r="K4" s="3">
        <v>99.999951019432601</v>
      </c>
      <c r="L4" s="3">
        <v>4.8499999999999996</v>
      </c>
      <c r="M4" s="3">
        <v>0</v>
      </c>
      <c r="N4" s="4">
        <v>196.88120101943301</v>
      </c>
      <c r="O4" s="3">
        <v>1</v>
      </c>
      <c r="P4" s="3">
        <v>100</v>
      </c>
      <c r="Q4" s="3">
        <v>81.967213114754102</v>
      </c>
      <c r="R4" s="3">
        <v>0</v>
      </c>
      <c r="S4" s="3">
        <v>0</v>
      </c>
      <c r="T4" s="3">
        <v>81.967213114754102</v>
      </c>
      <c r="U4" s="3">
        <v>0.79291661160301297</v>
      </c>
      <c r="V4" s="3">
        <v>79.291661160301302</v>
      </c>
      <c r="W4" s="3">
        <v>96.773339299322103</v>
      </c>
      <c r="X4" s="7">
        <v>2</v>
      </c>
    </row>
    <row r="5" spans="1:24" x14ac:dyDescent="0.3">
      <c r="A5" s="2">
        <v>3</v>
      </c>
      <c r="B5" s="2">
        <v>2022210660</v>
      </c>
      <c r="C5" s="2" t="s">
        <v>318</v>
      </c>
      <c r="D5" s="2" t="s">
        <v>316</v>
      </c>
      <c r="E5" s="3">
        <v>96.244444444444397</v>
      </c>
      <c r="F5" s="3">
        <v>4.5999999999999996</v>
      </c>
      <c r="G5" s="3">
        <v>0</v>
      </c>
      <c r="H5" s="3">
        <v>100.84444444444399</v>
      </c>
      <c r="I5" s="3">
        <v>0.86553499904634701</v>
      </c>
      <c r="J5" s="3">
        <v>86.553499904634705</v>
      </c>
      <c r="K5" s="3">
        <v>83.745245499535798</v>
      </c>
      <c r="L5" s="3">
        <v>18.25</v>
      </c>
      <c r="M5" s="3">
        <v>0</v>
      </c>
      <c r="N5" s="3">
        <v>187.483480793653</v>
      </c>
      <c r="O5" s="3">
        <v>0.95226705151574398</v>
      </c>
      <c r="P5" s="3">
        <v>95.226705151574393</v>
      </c>
      <c r="Q5" s="3">
        <v>100</v>
      </c>
      <c r="R5" s="3">
        <v>0</v>
      </c>
      <c r="S5" s="3">
        <v>0</v>
      </c>
      <c r="T5" s="3">
        <v>100</v>
      </c>
      <c r="U5" s="3">
        <v>0.96735826615567599</v>
      </c>
      <c r="V5" s="3">
        <v>96.735826615567603</v>
      </c>
      <c r="W5" s="3">
        <v>93.642976248585796</v>
      </c>
      <c r="X5" s="7">
        <v>3</v>
      </c>
    </row>
    <row r="6" spans="1:24" x14ac:dyDescent="0.3">
      <c r="A6" s="2">
        <v>4</v>
      </c>
      <c r="B6" s="2">
        <v>2022210668</v>
      </c>
      <c r="C6" s="2" t="s">
        <v>319</v>
      </c>
      <c r="D6" s="2" t="s">
        <v>316</v>
      </c>
      <c r="E6" s="3">
        <v>97.061111111111103</v>
      </c>
      <c r="F6" s="3">
        <v>6</v>
      </c>
      <c r="G6" s="3">
        <v>0</v>
      </c>
      <c r="H6" s="3">
        <v>103.061111111111</v>
      </c>
      <c r="I6" s="3">
        <v>0.88456036620255596</v>
      </c>
      <c r="J6" s="3">
        <v>88.456036620255603</v>
      </c>
      <c r="K6" s="3">
        <v>86.067500638620103</v>
      </c>
      <c r="L6" s="3">
        <v>12.05</v>
      </c>
      <c r="M6" s="3">
        <v>0</v>
      </c>
      <c r="N6" s="3">
        <v>185.97632416803199</v>
      </c>
      <c r="O6" s="3">
        <v>0.94461189389877698</v>
      </c>
      <c r="P6" s="3">
        <v>94.461189389877603</v>
      </c>
      <c r="Q6" s="3">
        <v>82.786885245901601</v>
      </c>
      <c r="R6" s="3">
        <v>0</v>
      </c>
      <c r="S6" s="3">
        <v>0</v>
      </c>
      <c r="T6" s="3">
        <v>82.786885245901601</v>
      </c>
      <c r="U6" s="3">
        <v>0.80084577771904297</v>
      </c>
      <c r="V6" s="3">
        <v>80.084577771904307</v>
      </c>
      <c r="W6" s="3">
        <v>91.822497674155898</v>
      </c>
      <c r="X6" s="7">
        <v>4</v>
      </c>
    </row>
    <row r="7" spans="1:24" x14ac:dyDescent="0.3">
      <c r="A7" s="2">
        <v>5</v>
      </c>
      <c r="B7" s="2">
        <v>2022210517</v>
      </c>
      <c r="C7" s="2" t="s">
        <v>320</v>
      </c>
      <c r="D7" s="2" t="s">
        <v>316</v>
      </c>
      <c r="E7" s="3">
        <v>95.427777777777806</v>
      </c>
      <c r="F7" s="3">
        <v>8</v>
      </c>
      <c r="G7" s="3">
        <v>0</v>
      </c>
      <c r="H7" s="3">
        <v>103.427777777778</v>
      </c>
      <c r="I7" s="3">
        <v>0.887707419416365</v>
      </c>
      <c r="J7" s="3">
        <v>88.770741941636501</v>
      </c>
      <c r="K7" s="3">
        <v>86.846998867124</v>
      </c>
      <c r="L7" s="3">
        <v>0</v>
      </c>
      <c r="M7" s="3">
        <v>0</v>
      </c>
      <c r="N7" s="3">
        <v>175.501544321669</v>
      </c>
      <c r="O7" s="3">
        <v>0.89140833869835601</v>
      </c>
      <c r="P7" s="3">
        <v>89.140833869835603</v>
      </c>
      <c r="Q7" s="3">
        <v>85.516393442622999</v>
      </c>
      <c r="R7" s="3">
        <v>0</v>
      </c>
      <c r="S7" s="3">
        <v>0</v>
      </c>
      <c r="T7" s="3">
        <v>85.516393442622999</v>
      </c>
      <c r="U7" s="3">
        <v>0.82724990088542405</v>
      </c>
      <c r="V7" s="3">
        <v>82.724990088542398</v>
      </c>
      <c r="W7" s="3">
        <v>88.425231106066505</v>
      </c>
      <c r="X7" s="7">
        <v>5</v>
      </c>
    </row>
    <row r="8" spans="1:24" x14ac:dyDescent="0.3">
      <c r="A8" s="2">
        <v>6</v>
      </c>
      <c r="B8" s="2">
        <v>2022215398</v>
      </c>
      <c r="C8" s="2" t="s">
        <v>321</v>
      </c>
      <c r="D8" s="2" t="s">
        <v>316</v>
      </c>
      <c r="E8" s="3">
        <v>96.516666666666694</v>
      </c>
      <c r="F8" s="3">
        <v>7</v>
      </c>
      <c r="G8" s="3">
        <v>0</v>
      </c>
      <c r="H8" s="3">
        <v>103.51666666666701</v>
      </c>
      <c r="I8" s="3">
        <v>0.88847034140759096</v>
      </c>
      <c r="J8" s="3">
        <v>88.847034140759106</v>
      </c>
      <c r="K8" s="3">
        <v>86.107837576519898</v>
      </c>
      <c r="L8" s="3">
        <v>0.4</v>
      </c>
      <c r="M8" s="3">
        <v>0</v>
      </c>
      <c r="N8" s="3">
        <v>175.11836389230899</v>
      </c>
      <c r="O8" s="3">
        <v>0.88946208670793703</v>
      </c>
      <c r="P8" s="3">
        <v>88.946208670793695</v>
      </c>
      <c r="Q8" s="3">
        <v>82.786885245901601</v>
      </c>
      <c r="R8" s="3">
        <v>0</v>
      </c>
      <c r="S8" s="3">
        <v>0</v>
      </c>
      <c r="T8" s="3">
        <v>82.786885245901601</v>
      </c>
      <c r="U8" s="3">
        <v>0.80084577771904297</v>
      </c>
      <c r="V8" s="3">
        <v>80.084577771904307</v>
      </c>
      <c r="W8" s="3">
        <v>88.040210674897907</v>
      </c>
      <c r="X8" s="7">
        <v>6</v>
      </c>
    </row>
    <row r="9" spans="1:24" x14ac:dyDescent="0.3">
      <c r="A9" s="2">
        <v>7</v>
      </c>
      <c r="B9" s="2">
        <v>2022210605</v>
      </c>
      <c r="C9" s="2" t="s">
        <v>322</v>
      </c>
      <c r="D9" s="2" t="s">
        <v>316</v>
      </c>
      <c r="E9" s="3">
        <v>96.1666666666667</v>
      </c>
      <c r="F9" s="3">
        <v>0</v>
      </c>
      <c r="G9" s="3">
        <v>0</v>
      </c>
      <c r="H9" s="3">
        <v>96.1666666666667</v>
      </c>
      <c r="I9" s="3">
        <v>0.82538622925805805</v>
      </c>
      <c r="J9" s="3">
        <v>82.538622925805896</v>
      </c>
      <c r="K9" s="3">
        <v>87.167598944976405</v>
      </c>
      <c r="L9" s="3">
        <v>1.5</v>
      </c>
      <c r="M9" s="3">
        <v>0</v>
      </c>
      <c r="N9" s="3">
        <v>177.64941712679499</v>
      </c>
      <c r="O9" s="3">
        <v>0.90231782520089499</v>
      </c>
      <c r="P9" s="3">
        <v>90.231782520089496</v>
      </c>
      <c r="Q9" s="3">
        <v>82.786885245901601</v>
      </c>
      <c r="R9" s="3">
        <v>0</v>
      </c>
      <c r="S9" s="3">
        <v>0</v>
      </c>
      <c r="T9" s="3">
        <v>82.786885245901601</v>
      </c>
      <c r="U9" s="3">
        <v>0.80084577771904297</v>
      </c>
      <c r="V9" s="3">
        <v>80.084577771904307</v>
      </c>
      <c r="W9" s="3">
        <v>87.678430126414199</v>
      </c>
      <c r="X9" s="7">
        <v>7</v>
      </c>
    </row>
    <row r="10" spans="1:24" x14ac:dyDescent="0.3">
      <c r="A10" s="2">
        <v>8</v>
      </c>
      <c r="B10" s="2">
        <v>2022215400</v>
      </c>
      <c r="C10" s="2" t="s">
        <v>323</v>
      </c>
      <c r="D10" s="2" t="s">
        <v>316</v>
      </c>
      <c r="E10" s="3">
        <v>95.9722222222222</v>
      </c>
      <c r="F10" s="3">
        <v>0</v>
      </c>
      <c r="G10" s="3">
        <v>0</v>
      </c>
      <c r="H10" s="3">
        <v>95.9722222222222</v>
      </c>
      <c r="I10" s="3">
        <v>0.82371733740225095</v>
      </c>
      <c r="J10" s="3">
        <v>82.371733740225096</v>
      </c>
      <c r="K10" s="3">
        <v>86.735679395647495</v>
      </c>
      <c r="L10" s="3">
        <v>2.5</v>
      </c>
      <c r="M10" s="3">
        <v>0</v>
      </c>
      <c r="N10" s="3">
        <v>177.52658848655699</v>
      </c>
      <c r="O10" s="3">
        <v>0.901693953345166</v>
      </c>
      <c r="P10" s="3">
        <v>90.169395334516594</v>
      </c>
      <c r="Q10" s="3">
        <v>82.786885245901601</v>
      </c>
      <c r="R10" s="3">
        <v>0</v>
      </c>
      <c r="S10" s="3">
        <v>0</v>
      </c>
      <c r="T10" s="3">
        <v>82.786885245901601</v>
      </c>
      <c r="U10" s="3">
        <v>0.80084577771904297</v>
      </c>
      <c r="V10" s="3">
        <v>80.084577771904307</v>
      </c>
      <c r="W10" s="3">
        <v>87.601381259397101</v>
      </c>
      <c r="X10" s="7">
        <v>8</v>
      </c>
    </row>
    <row r="11" spans="1:24" x14ac:dyDescent="0.3">
      <c r="A11" s="2">
        <v>9</v>
      </c>
      <c r="B11" s="2">
        <v>2022210638</v>
      </c>
      <c r="C11" s="2" t="s">
        <v>324</v>
      </c>
      <c r="D11" s="2" t="s">
        <v>316</v>
      </c>
      <c r="E11" s="3">
        <v>96.438888888888897</v>
      </c>
      <c r="F11" s="3">
        <v>0</v>
      </c>
      <c r="G11" s="3">
        <v>0</v>
      </c>
      <c r="H11" s="3">
        <v>96.438888888888897</v>
      </c>
      <c r="I11" s="3">
        <v>0.82772267785618903</v>
      </c>
      <c r="J11" s="3">
        <v>82.772267785618894</v>
      </c>
      <c r="K11" s="3">
        <v>87.016798167616201</v>
      </c>
      <c r="L11" s="3">
        <v>0</v>
      </c>
      <c r="M11" s="3">
        <v>0</v>
      </c>
      <c r="N11" s="3">
        <v>176.257663552232</v>
      </c>
      <c r="O11" s="3">
        <v>0.89524882334923706</v>
      </c>
      <c r="P11" s="3">
        <v>89.524882334923703</v>
      </c>
      <c r="Q11" s="3">
        <v>83.606557377049199</v>
      </c>
      <c r="R11" s="3">
        <v>0</v>
      </c>
      <c r="S11" s="3">
        <v>0</v>
      </c>
      <c r="T11" s="3">
        <v>83.606557377049199</v>
      </c>
      <c r="U11" s="3">
        <v>0.80877494383507298</v>
      </c>
      <c r="V11" s="3">
        <v>80.877494383507397</v>
      </c>
      <c r="W11" s="3">
        <v>87.309620629921099</v>
      </c>
      <c r="X11" s="7">
        <v>9</v>
      </c>
    </row>
    <row r="12" spans="1:24" x14ac:dyDescent="0.3">
      <c r="A12" s="2">
        <v>10</v>
      </c>
      <c r="B12" s="2">
        <v>2022210672</v>
      </c>
      <c r="C12" s="2" t="s">
        <v>325</v>
      </c>
      <c r="D12" s="2" t="s">
        <v>316</v>
      </c>
      <c r="E12" s="3">
        <v>94.533333333333303</v>
      </c>
      <c r="F12" s="3">
        <v>5</v>
      </c>
      <c r="G12" s="3">
        <v>0</v>
      </c>
      <c r="H12" s="3">
        <v>99.533333333333303</v>
      </c>
      <c r="I12" s="3">
        <v>0.85428189967575796</v>
      </c>
      <c r="J12" s="3">
        <v>85.428189967575804</v>
      </c>
      <c r="K12" s="3">
        <v>86.165564673871302</v>
      </c>
      <c r="L12" s="3">
        <v>2.35</v>
      </c>
      <c r="M12" s="3">
        <v>0</v>
      </c>
      <c r="N12" s="3">
        <v>174.62449324529999</v>
      </c>
      <c r="O12" s="3">
        <v>0.88695361639968895</v>
      </c>
      <c r="P12" s="3">
        <v>88.695361639968894</v>
      </c>
      <c r="Q12" s="3">
        <v>81.967213114754102</v>
      </c>
      <c r="R12" s="3">
        <v>0</v>
      </c>
      <c r="S12" s="3">
        <v>0</v>
      </c>
      <c r="T12" s="3">
        <v>81.967213114754102</v>
      </c>
      <c r="U12" s="3">
        <v>0.79291661160301297</v>
      </c>
      <c r="V12" s="3">
        <v>79.291661160301302</v>
      </c>
      <c r="W12" s="3">
        <v>87.101557257523496</v>
      </c>
      <c r="X12" s="7">
        <v>10</v>
      </c>
    </row>
    <row r="13" spans="1:24" x14ac:dyDescent="0.3">
      <c r="A13" s="2">
        <v>11</v>
      </c>
      <c r="B13" s="2">
        <v>2022210684</v>
      </c>
      <c r="C13" s="2" t="s">
        <v>326</v>
      </c>
      <c r="D13" s="2" t="s">
        <v>316</v>
      </c>
      <c r="E13" s="3">
        <v>95.544444444444395</v>
      </c>
      <c r="F13" s="3">
        <v>0</v>
      </c>
      <c r="G13" s="3">
        <v>0</v>
      </c>
      <c r="H13" s="3">
        <v>95.544444444444395</v>
      </c>
      <c r="I13" s="3">
        <v>0.82004577531947398</v>
      </c>
      <c r="J13" s="3">
        <v>82.004577531947305</v>
      </c>
      <c r="K13" s="3">
        <v>86.887073876855595</v>
      </c>
      <c r="L13" s="3">
        <v>0</v>
      </c>
      <c r="M13" s="3">
        <v>0</v>
      </c>
      <c r="N13" s="3">
        <v>175.58252842230999</v>
      </c>
      <c r="O13" s="3">
        <v>0.89181967355522096</v>
      </c>
      <c r="P13" s="3">
        <v>89.181967355522005</v>
      </c>
      <c r="Q13" s="3">
        <v>82.786885245901601</v>
      </c>
      <c r="R13" s="3">
        <v>0</v>
      </c>
      <c r="S13" s="3">
        <v>0</v>
      </c>
      <c r="T13" s="3">
        <v>82.786885245901601</v>
      </c>
      <c r="U13" s="3">
        <v>0.80084577771904297</v>
      </c>
      <c r="V13" s="3">
        <v>80.084577771904307</v>
      </c>
      <c r="W13" s="3">
        <v>86.836750432445299</v>
      </c>
      <c r="X13" s="7">
        <v>11</v>
      </c>
    </row>
    <row r="14" spans="1:24" x14ac:dyDescent="0.3">
      <c r="A14" s="2">
        <v>13</v>
      </c>
      <c r="B14" s="2">
        <v>2022210632</v>
      </c>
      <c r="C14" s="2" t="s">
        <v>327</v>
      </c>
      <c r="D14" s="2" t="s">
        <v>316</v>
      </c>
      <c r="E14" s="3">
        <v>94.766666666666694</v>
      </c>
      <c r="F14" s="3">
        <v>5</v>
      </c>
      <c r="G14" s="3">
        <v>0</v>
      </c>
      <c r="H14" s="3">
        <v>99.766666666666694</v>
      </c>
      <c r="I14" s="3">
        <v>0.85628456990272706</v>
      </c>
      <c r="J14" s="3">
        <v>85.628456990272795</v>
      </c>
      <c r="K14" s="3">
        <v>89.2582347467701</v>
      </c>
      <c r="L14" s="3">
        <v>0.1</v>
      </c>
      <c r="M14" s="3">
        <v>0</v>
      </c>
      <c r="N14" s="3">
        <v>172.97420113332501</v>
      </c>
      <c r="O14" s="3">
        <v>0.87857144429067102</v>
      </c>
      <c r="P14" s="3">
        <v>87.857144429067105</v>
      </c>
      <c r="Q14" s="3">
        <v>83.606557377049199</v>
      </c>
      <c r="R14" s="3">
        <v>0</v>
      </c>
      <c r="S14" s="3">
        <v>0</v>
      </c>
      <c r="T14" s="3">
        <v>83.606557377049199</v>
      </c>
      <c r="U14" s="3">
        <v>0.80877494383507298</v>
      </c>
      <c r="V14" s="3">
        <v>80.877494383507397</v>
      </c>
      <c r="W14" s="3">
        <v>86.713441936752204</v>
      </c>
      <c r="X14" s="7">
        <v>12</v>
      </c>
    </row>
    <row r="15" spans="1:24" x14ac:dyDescent="0.3">
      <c r="A15" s="2">
        <v>12</v>
      </c>
      <c r="B15" s="2">
        <v>2022210656</v>
      </c>
      <c r="C15" s="2" t="s">
        <v>328</v>
      </c>
      <c r="D15" s="2" t="s">
        <v>316</v>
      </c>
      <c r="E15" s="5">
        <v>96.477777777777803</v>
      </c>
      <c r="F15" s="5">
        <v>3</v>
      </c>
      <c r="G15" s="3">
        <v>0</v>
      </c>
      <c r="H15" s="5">
        <v>99.477777777777803</v>
      </c>
      <c r="I15" s="5">
        <v>0.85380507343124201</v>
      </c>
      <c r="J15" s="5">
        <v>85.380507343124194</v>
      </c>
      <c r="K15" s="5">
        <v>85.511165209405704</v>
      </c>
      <c r="L15" s="3">
        <v>0</v>
      </c>
      <c r="M15" s="3">
        <v>0</v>
      </c>
      <c r="N15" s="5">
        <v>172.80207430031501</v>
      </c>
      <c r="O15" s="5">
        <v>0.87769717680287296</v>
      </c>
      <c r="P15" s="5">
        <v>87.7697176802873</v>
      </c>
      <c r="Q15" s="5">
        <v>82.786885245901601</v>
      </c>
      <c r="R15" s="5">
        <v>0</v>
      </c>
      <c r="S15" s="3">
        <v>0</v>
      </c>
      <c r="T15" s="5">
        <v>82.786885245901601</v>
      </c>
      <c r="U15" s="5">
        <v>0.80084577771904297</v>
      </c>
      <c r="V15" s="5">
        <v>80.084577771904307</v>
      </c>
      <c r="W15" s="5">
        <v>86.523361622016395</v>
      </c>
      <c r="X15" s="7">
        <v>13</v>
      </c>
    </row>
    <row r="16" spans="1:24" x14ac:dyDescent="0.3">
      <c r="A16" s="2">
        <v>14</v>
      </c>
      <c r="B16" s="2">
        <v>2022210546</v>
      </c>
      <c r="C16" s="2" t="s">
        <v>329</v>
      </c>
      <c r="D16" s="2" t="s">
        <v>316</v>
      </c>
      <c r="E16" s="3">
        <v>96.477777777777803</v>
      </c>
      <c r="F16" s="3">
        <v>8</v>
      </c>
      <c r="G16" s="3">
        <v>0</v>
      </c>
      <c r="H16" s="3">
        <v>104.477777777778</v>
      </c>
      <c r="I16" s="3">
        <v>0.89671943543772603</v>
      </c>
      <c r="J16" s="3">
        <v>89.671943543772599</v>
      </c>
      <c r="K16" s="3">
        <v>82.803875663096704</v>
      </c>
      <c r="L16" s="3">
        <v>0</v>
      </c>
      <c r="M16" s="3">
        <v>0</v>
      </c>
      <c r="N16" s="3">
        <v>167.33114839036901</v>
      </c>
      <c r="O16" s="3">
        <v>0.84990922202802699</v>
      </c>
      <c r="P16" s="3">
        <v>84.990922202802693</v>
      </c>
      <c r="Q16" s="3">
        <v>82.786885245901601</v>
      </c>
      <c r="R16" s="3">
        <v>0</v>
      </c>
      <c r="S16" s="3">
        <v>0</v>
      </c>
      <c r="T16" s="3">
        <v>82.786885245901601</v>
      </c>
      <c r="U16" s="3">
        <v>0.80084577771904297</v>
      </c>
      <c r="V16" s="3">
        <v>80.084577771904307</v>
      </c>
      <c r="W16" s="3">
        <v>85.436492027906795</v>
      </c>
      <c r="X16" s="7">
        <v>14</v>
      </c>
    </row>
    <row r="17" spans="1:24" x14ac:dyDescent="0.3">
      <c r="A17" s="2">
        <v>15</v>
      </c>
      <c r="B17" s="2">
        <v>2022210659</v>
      </c>
      <c r="C17" s="2" t="s">
        <v>330</v>
      </c>
      <c r="D17" s="2" t="s">
        <v>316</v>
      </c>
      <c r="E17" s="3">
        <v>96.244444444444397</v>
      </c>
      <c r="F17" s="3">
        <v>0</v>
      </c>
      <c r="G17" s="3">
        <v>0</v>
      </c>
      <c r="H17" s="3">
        <v>96.244444444444397</v>
      </c>
      <c r="I17" s="3">
        <v>0.82605378600038104</v>
      </c>
      <c r="J17" s="3">
        <v>82.605378600038193</v>
      </c>
      <c r="K17" s="3">
        <v>84.0098366040923</v>
      </c>
      <c r="L17" s="3">
        <v>0</v>
      </c>
      <c r="M17" s="3">
        <v>0</v>
      </c>
      <c r="N17" s="3">
        <v>170.57088923567099</v>
      </c>
      <c r="O17" s="3">
        <v>0.86636453024702798</v>
      </c>
      <c r="P17" s="3">
        <v>86.636453024702803</v>
      </c>
      <c r="Q17" s="3">
        <v>83.606557377049199</v>
      </c>
      <c r="R17" s="3">
        <v>0</v>
      </c>
      <c r="S17" s="3">
        <v>0</v>
      </c>
      <c r="T17" s="3">
        <v>83.606557377049199</v>
      </c>
      <c r="U17" s="3">
        <v>0.80877494383507298</v>
      </c>
      <c r="V17" s="3">
        <v>80.877494383507397</v>
      </c>
      <c r="W17" s="3">
        <v>85.254342275650302</v>
      </c>
      <c r="X17" s="7">
        <v>15</v>
      </c>
    </row>
    <row r="18" spans="1:24" x14ac:dyDescent="0.3">
      <c r="A18" s="2">
        <v>16</v>
      </c>
      <c r="B18" s="2">
        <v>2022210654</v>
      </c>
      <c r="C18" s="2" t="s">
        <v>331</v>
      </c>
      <c r="D18" s="2" t="s">
        <v>316</v>
      </c>
      <c r="E18" s="3">
        <v>95.738888888888894</v>
      </c>
      <c r="F18" s="3">
        <v>0</v>
      </c>
      <c r="G18" s="3">
        <v>0</v>
      </c>
      <c r="H18" s="3">
        <v>95.738888888888894</v>
      </c>
      <c r="I18" s="3">
        <v>0.82171466717528097</v>
      </c>
      <c r="J18" s="3">
        <v>82.171466717528105</v>
      </c>
      <c r="K18" s="3">
        <v>84.677605006989495</v>
      </c>
      <c r="L18" s="3">
        <v>0</v>
      </c>
      <c r="M18" s="3">
        <v>0</v>
      </c>
      <c r="N18" s="3">
        <v>171.11760500699</v>
      </c>
      <c r="O18" s="3">
        <v>0.86914141178009097</v>
      </c>
      <c r="P18" s="3">
        <v>86.914141178009103</v>
      </c>
      <c r="Q18" s="3">
        <v>81.967213114754102</v>
      </c>
      <c r="R18" s="3">
        <v>0</v>
      </c>
      <c r="S18" s="3">
        <v>0</v>
      </c>
      <c r="T18" s="3">
        <v>81.967213114754102</v>
      </c>
      <c r="U18" s="3">
        <v>0.79291661160301297</v>
      </c>
      <c r="V18" s="3">
        <v>79.291661160301302</v>
      </c>
      <c r="W18" s="3">
        <v>85.203358284142098</v>
      </c>
      <c r="X18" s="7">
        <v>16</v>
      </c>
    </row>
    <row r="19" spans="1:24" x14ac:dyDescent="0.3">
      <c r="A19" s="2">
        <v>17</v>
      </c>
      <c r="B19" s="2">
        <v>2022215399</v>
      </c>
      <c r="C19" s="2" t="s">
        <v>332</v>
      </c>
      <c r="D19" s="2" t="s">
        <v>316</v>
      </c>
      <c r="E19" s="3">
        <v>96.594444444444406</v>
      </c>
      <c r="F19" s="3">
        <v>4</v>
      </c>
      <c r="G19" s="3">
        <v>0</v>
      </c>
      <c r="H19" s="3">
        <v>100.59444444444399</v>
      </c>
      <c r="I19" s="3">
        <v>0.86338928094602296</v>
      </c>
      <c r="J19" s="3">
        <v>86.338928094602295</v>
      </c>
      <c r="K19" s="3">
        <v>83.202516549373698</v>
      </c>
      <c r="L19" s="3">
        <v>0</v>
      </c>
      <c r="M19" s="3">
        <v>0</v>
      </c>
      <c r="N19" s="3">
        <v>168.11160745846499</v>
      </c>
      <c r="O19" s="3">
        <v>0.85387333370579999</v>
      </c>
      <c r="P19" s="3">
        <v>85.387333370579995</v>
      </c>
      <c r="Q19" s="3">
        <v>82.786885245901601</v>
      </c>
      <c r="R19" s="3">
        <v>0</v>
      </c>
      <c r="S19" s="3">
        <v>0</v>
      </c>
      <c r="T19" s="3">
        <v>82.786885245901601</v>
      </c>
      <c r="U19" s="3">
        <v>0.80084577771904297</v>
      </c>
      <c r="V19" s="3">
        <v>80.084577771904307</v>
      </c>
      <c r="W19" s="3">
        <v>85.047376755516893</v>
      </c>
      <c r="X19" s="7">
        <v>17</v>
      </c>
    </row>
    <row r="20" spans="1:24" x14ac:dyDescent="0.3">
      <c r="A20" s="2">
        <v>18</v>
      </c>
      <c r="B20" s="2">
        <v>2022215386</v>
      </c>
      <c r="C20" s="2" t="s">
        <v>333</v>
      </c>
      <c r="D20" s="2" t="s">
        <v>316</v>
      </c>
      <c r="E20" s="3">
        <v>96.788888888888906</v>
      </c>
      <c r="F20" s="3">
        <v>0</v>
      </c>
      <c r="G20" s="3">
        <v>0</v>
      </c>
      <c r="H20" s="3">
        <v>96.788888888888906</v>
      </c>
      <c r="I20" s="3">
        <v>0.830726683196643</v>
      </c>
      <c r="J20" s="3">
        <v>83.072668319664302</v>
      </c>
      <c r="K20" s="3">
        <v>83.022061827190697</v>
      </c>
      <c r="L20" s="3">
        <v>0</v>
      </c>
      <c r="M20" s="3">
        <v>0</v>
      </c>
      <c r="N20" s="3">
        <v>167.17206182719099</v>
      </c>
      <c r="O20" s="3">
        <v>0.84910118874523999</v>
      </c>
      <c r="P20" s="3">
        <v>84.910118874524002</v>
      </c>
      <c r="Q20" s="3">
        <v>82.786885245901601</v>
      </c>
      <c r="R20" s="3">
        <v>0</v>
      </c>
      <c r="S20" s="3">
        <v>0</v>
      </c>
      <c r="T20" s="3">
        <v>82.786885245901601</v>
      </c>
      <c r="U20" s="3">
        <v>0.80084577771904297</v>
      </c>
      <c r="V20" s="3">
        <v>80.084577771904307</v>
      </c>
      <c r="W20" s="3">
        <v>84.060074653290101</v>
      </c>
      <c r="X20" s="7">
        <v>18</v>
      </c>
    </row>
    <row r="21" spans="1:24" x14ac:dyDescent="0.3">
      <c r="A21" s="2">
        <v>19</v>
      </c>
      <c r="B21" s="2">
        <v>2022215397</v>
      </c>
      <c r="C21" s="2" t="s">
        <v>334</v>
      </c>
      <c r="D21" s="2" t="s">
        <v>316</v>
      </c>
      <c r="E21" s="3">
        <v>92.588888888888903</v>
      </c>
      <c r="F21" s="3">
        <v>3</v>
      </c>
      <c r="G21" s="3">
        <v>0</v>
      </c>
      <c r="H21" s="3">
        <v>95.588888888888903</v>
      </c>
      <c r="I21" s="3">
        <v>0.82042723631508696</v>
      </c>
      <c r="J21" s="3">
        <v>82.042723631508693</v>
      </c>
      <c r="K21" s="3">
        <v>82.347995922764298</v>
      </c>
      <c r="L21" s="3">
        <v>0</v>
      </c>
      <c r="M21" s="3">
        <v>0</v>
      </c>
      <c r="N21" s="3">
        <v>167.23405361507201</v>
      </c>
      <c r="O21" s="3">
        <v>0.84941605775030604</v>
      </c>
      <c r="P21" s="3">
        <v>84.941605775030595</v>
      </c>
      <c r="Q21" s="3">
        <v>82.786885245901601</v>
      </c>
      <c r="R21" s="3">
        <v>0</v>
      </c>
      <c r="S21" s="3">
        <v>0</v>
      </c>
      <c r="T21" s="3">
        <v>82.786885245901601</v>
      </c>
      <c r="U21" s="3">
        <v>0.80084577771904297</v>
      </c>
      <c r="V21" s="3">
        <v>80.084577771904307</v>
      </c>
      <c r="W21" s="3">
        <v>83.876126546013595</v>
      </c>
      <c r="X21" s="7">
        <v>19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6"/>
  <sheetViews>
    <sheetView topLeftCell="F1" workbookViewId="0">
      <selection activeCell="U23" sqref="U23"/>
    </sheetView>
  </sheetViews>
  <sheetFormatPr defaultColWidth="8.6640625" defaultRowHeight="14" x14ac:dyDescent="0.3"/>
  <cols>
    <col min="1" max="1" width="8.6640625" style="8"/>
    <col min="2" max="2" width="11.58203125" style="8" customWidth="1"/>
    <col min="3" max="4" width="8.6640625" style="8"/>
    <col min="5" max="5" width="12.6640625" style="8"/>
    <col min="6" max="7" width="8.6640625" style="8"/>
    <col min="8" max="8" width="12.75" style="8" customWidth="1"/>
    <col min="9" max="9" width="17.58203125" style="8" customWidth="1"/>
    <col min="10" max="12" width="12.6640625" style="8" customWidth="1"/>
    <col min="13" max="13" width="6.9140625" style="8" customWidth="1"/>
    <col min="14" max="14" width="12.75" style="8" customWidth="1"/>
    <col min="15" max="15" width="17.58203125" style="8" customWidth="1"/>
    <col min="16" max="16" width="12.6640625" style="8" customWidth="1"/>
    <col min="17" max="17" width="9.4140625" style="8" customWidth="1"/>
    <col min="18" max="18" width="12.6640625" style="8" customWidth="1"/>
    <col min="19" max="19" width="6.9140625" style="8" customWidth="1"/>
    <col min="20" max="20" width="12.75" style="8" customWidth="1"/>
    <col min="21" max="21" width="17.58203125" style="8" customWidth="1"/>
    <col min="22" max="23" width="12.6640625" style="8" customWidth="1"/>
    <col min="24" max="24" width="5.08203125" style="8" customWidth="1"/>
    <col min="25" max="16384" width="8.6640625" style="8"/>
  </cols>
  <sheetData>
    <row r="1" spans="1:24" x14ac:dyDescent="0.3">
      <c r="A1" s="63" t="s">
        <v>12</v>
      </c>
      <c r="B1" s="63" t="s">
        <v>13</v>
      </c>
      <c r="C1" s="63" t="s">
        <v>14</v>
      </c>
      <c r="D1" s="63" t="s">
        <v>15</v>
      </c>
      <c r="E1" s="65" t="s">
        <v>16</v>
      </c>
      <c r="F1" s="66"/>
      <c r="G1" s="66"/>
      <c r="H1" s="66"/>
      <c r="I1" s="66"/>
      <c r="J1" s="67"/>
      <c r="K1" s="65" t="s">
        <v>17</v>
      </c>
      <c r="L1" s="66"/>
      <c r="M1" s="66"/>
      <c r="N1" s="66"/>
      <c r="O1" s="66"/>
      <c r="P1" s="67"/>
      <c r="Q1" s="65" t="s">
        <v>18</v>
      </c>
      <c r="R1" s="66"/>
      <c r="S1" s="66"/>
      <c r="T1" s="66"/>
      <c r="U1" s="66"/>
      <c r="V1" s="67"/>
      <c r="W1" s="63" t="s">
        <v>19</v>
      </c>
      <c r="X1" s="63" t="s">
        <v>20</v>
      </c>
    </row>
    <row r="2" spans="1:24" x14ac:dyDescent="0.3">
      <c r="A2" s="64"/>
      <c r="B2" s="64"/>
      <c r="C2" s="64"/>
      <c r="D2" s="64"/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6" t="s">
        <v>26</v>
      </c>
      <c r="K2" s="2" t="s">
        <v>21</v>
      </c>
      <c r="L2" s="2" t="s">
        <v>22</v>
      </c>
      <c r="M2" s="2" t="s">
        <v>23</v>
      </c>
      <c r="N2" s="2" t="s">
        <v>27</v>
      </c>
      <c r="O2" s="2" t="s">
        <v>28</v>
      </c>
      <c r="P2" s="6" t="s">
        <v>29</v>
      </c>
      <c r="Q2" s="2" t="s">
        <v>21</v>
      </c>
      <c r="R2" s="2" t="s">
        <v>22</v>
      </c>
      <c r="S2" s="2" t="s">
        <v>23</v>
      </c>
      <c r="T2" s="2" t="s">
        <v>30</v>
      </c>
      <c r="U2" s="2" t="s">
        <v>31</v>
      </c>
      <c r="V2" s="6" t="s">
        <v>32</v>
      </c>
      <c r="W2" s="64"/>
      <c r="X2" s="64"/>
    </row>
    <row r="3" spans="1:24" x14ac:dyDescent="0.3">
      <c r="A3" s="2">
        <v>1</v>
      </c>
      <c r="B3" s="24">
        <v>2022210521</v>
      </c>
      <c r="C3" s="2" t="s">
        <v>33</v>
      </c>
      <c r="D3" s="2" t="s">
        <v>34</v>
      </c>
      <c r="E3" s="2">
        <v>108.81343750000001</v>
      </c>
      <c r="F3" s="2">
        <v>23.8</v>
      </c>
      <c r="G3" s="2">
        <v>0</v>
      </c>
      <c r="H3" s="2">
        <v>132.6134375</v>
      </c>
      <c r="I3" s="2">
        <v>0.98045616904870847</v>
      </c>
      <c r="J3" s="2">
        <v>98.045616904870798</v>
      </c>
      <c r="K3" s="2">
        <v>99.64</v>
      </c>
      <c r="L3" s="2">
        <v>14</v>
      </c>
      <c r="M3" s="2">
        <v>0</v>
      </c>
      <c r="N3" s="16">
        <v>113.64</v>
      </c>
      <c r="O3" s="2">
        <v>1</v>
      </c>
      <c r="P3" s="2">
        <v>100</v>
      </c>
      <c r="Q3" s="2">
        <v>108</v>
      </c>
      <c r="R3" s="2">
        <v>14.6666666666667</v>
      </c>
      <c r="S3" s="2">
        <v>0</v>
      </c>
      <c r="T3" s="2">
        <v>122.666666666667</v>
      </c>
      <c r="U3" s="2">
        <v>0.98606645230439438</v>
      </c>
      <c r="V3" s="2">
        <v>98.606645230439497</v>
      </c>
      <c r="W3" s="2">
        <v>99.469787904018105</v>
      </c>
      <c r="X3" s="2">
        <v>1</v>
      </c>
    </row>
    <row r="4" spans="1:24" x14ac:dyDescent="0.3">
      <c r="A4" s="2">
        <v>2</v>
      </c>
      <c r="B4" s="24">
        <v>2022210580</v>
      </c>
      <c r="C4" s="2" t="s">
        <v>35</v>
      </c>
      <c r="D4" s="2" t="s">
        <v>34</v>
      </c>
      <c r="E4" s="2">
        <v>107.55687500000001</v>
      </c>
      <c r="F4" s="2">
        <v>27.7</v>
      </c>
      <c r="G4" s="2">
        <v>0</v>
      </c>
      <c r="H4" s="16">
        <v>135.25687500000001</v>
      </c>
      <c r="I4" s="2">
        <v>1</v>
      </c>
      <c r="J4" s="2">
        <v>100</v>
      </c>
      <c r="K4" s="2">
        <v>88.912499999999994</v>
      </c>
      <c r="L4" s="2">
        <v>0</v>
      </c>
      <c r="M4" s="2">
        <v>0</v>
      </c>
      <c r="N4" s="2">
        <v>88.912499999999994</v>
      </c>
      <c r="O4" s="2">
        <v>0.78240496304118268</v>
      </c>
      <c r="P4" s="2">
        <v>78.240496304118295</v>
      </c>
      <c r="Q4" s="2">
        <v>102</v>
      </c>
      <c r="R4" s="2">
        <v>0</v>
      </c>
      <c r="S4" s="2">
        <v>0</v>
      </c>
      <c r="T4" s="2">
        <v>102</v>
      </c>
      <c r="U4" s="2">
        <v>0.81993569131832789</v>
      </c>
      <c r="V4" s="2">
        <v>81.9935691318328</v>
      </c>
      <c r="W4" s="2">
        <v>82.967704326066098</v>
      </c>
      <c r="X4" s="2">
        <v>2</v>
      </c>
    </row>
    <row r="5" spans="1:24" x14ac:dyDescent="0.3">
      <c r="A5" s="2">
        <v>3</v>
      </c>
      <c r="B5" s="22">
        <v>2022210628</v>
      </c>
      <c r="C5" s="2" t="s">
        <v>36</v>
      </c>
      <c r="D5" s="2" t="s">
        <v>34</v>
      </c>
      <c r="E5" s="2">
        <v>114.826875</v>
      </c>
      <c r="F5" s="2">
        <v>13</v>
      </c>
      <c r="G5" s="2">
        <v>0</v>
      </c>
      <c r="H5" s="2">
        <v>127.826875</v>
      </c>
      <c r="I5" s="2">
        <v>0.94506748732735413</v>
      </c>
      <c r="J5" s="2">
        <v>94.506748732735403</v>
      </c>
      <c r="K5" s="2">
        <v>85.365798176470605</v>
      </c>
      <c r="L5" s="2">
        <v>3.5952380000000002</v>
      </c>
      <c r="M5" s="2">
        <v>0</v>
      </c>
      <c r="N5" s="2">
        <v>88.9610361764706</v>
      </c>
      <c r="O5" s="2">
        <v>0.78283206772677394</v>
      </c>
      <c r="P5" s="2">
        <v>78.283206772677403</v>
      </c>
      <c r="Q5" s="2">
        <v>107.66670000000001</v>
      </c>
      <c r="R5" s="2">
        <v>0</v>
      </c>
      <c r="S5" s="2">
        <v>0</v>
      </c>
      <c r="T5" s="2">
        <v>107.66670000000001</v>
      </c>
      <c r="U5" s="2">
        <v>0.86548794212218649</v>
      </c>
      <c r="V5" s="2">
        <v>86.548794212218695</v>
      </c>
      <c r="W5" s="2">
        <v>82.354473908643101</v>
      </c>
      <c r="X5" s="2">
        <v>3</v>
      </c>
    </row>
    <row r="6" spans="1:24" x14ac:dyDescent="0.3">
      <c r="A6" s="2">
        <v>4</v>
      </c>
      <c r="B6" s="56">
        <v>2022210519</v>
      </c>
      <c r="C6" s="2" t="s">
        <v>37</v>
      </c>
      <c r="D6" s="2" t="s">
        <v>34</v>
      </c>
      <c r="E6" s="2">
        <v>107.62</v>
      </c>
      <c r="F6" s="2">
        <v>13</v>
      </c>
      <c r="G6" s="2">
        <v>0</v>
      </c>
      <c r="H6" s="2">
        <v>120.62</v>
      </c>
      <c r="I6" s="2">
        <v>0.89178461353628069</v>
      </c>
      <c r="J6" s="2">
        <v>89.178461353628094</v>
      </c>
      <c r="K6" s="2">
        <v>91.31</v>
      </c>
      <c r="L6" s="2">
        <v>0</v>
      </c>
      <c r="M6" s="2">
        <v>0</v>
      </c>
      <c r="N6" s="2">
        <v>91.31</v>
      </c>
      <c r="O6" s="2">
        <v>0.80350228792678635</v>
      </c>
      <c r="P6" s="2">
        <v>80.350228792678607</v>
      </c>
      <c r="Q6" s="2">
        <v>100</v>
      </c>
      <c r="R6" s="2">
        <v>0</v>
      </c>
      <c r="S6" s="2">
        <v>0</v>
      </c>
      <c r="T6" s="2">
        <v>100</v>
      </c>
      <c r="U6" s="2">
        <v>0.8038585209003215</v>
      </c>
      <c r="V6" s="2">
        <v>80.385852090032103</v>
      </c>
      <c r="W6" s="2">
        <v>82.119437634603898</v>
      </c>
      <c r="X6" s="2">
        <v>4</v>
      </c>
    </row>
    <row r="7" spans="1:24" x14ac:dyDescent="0.3">
      <c r="A7" s="2">
        <v>5</v>
      </c>
      <c r="B7" s="22">
        <v>2022210592</v>
      </c>
      <c r="C7" s="2" t="s">
        <v>38</v>
      </c>
      <c r="D7" s="2" t="s">
        <v>34</v>
      </c>
      <c r="E7" s="2">
        <v>108.21062499999999</v>
      </c>
      <c r="F7" s="2">
        <v>5</v>
      </c>
      <c r="G7" s="2">
        <v>0</v>
      </c>
      <c r="H7" s="2">
        <v>113.21062499999999</v>
      </c>
      <c r="I7" s="2">
        <v>0.83700458849134296</v>
      </c>
      <c r="J7" s="2">
        <v>83.700458849134293</v>
      </c>
      <c r="K7" s="2">
        <v>89.466666666666697</v>
      </c>
      <c r="L7" s="2">
        <v>1.5</v>
      </c>
      <c r="M7" s="2">
        <v>0</v>
      </c>
      <c r="N7" s="2">
        <v>90.966666666666697</v>
      </c>
      <c r="O7" s="2">
        <v>0.80048105127302616</v>
      </c>
      <c r="P7" s="2">
        <v>80.048105127302605</v>
      </c>
      <c r="Q7" s="2">
        <v>100</v>
      </c>
      <c r="R7" s="2">
        <v>0</v>
      </c>
      <c r="S7" s="2">
        <v>0</v>
      </c>
      <c r="T7" s="2">
        <v>100</v>
      </c>
      <c r="U7" s="2">
        <v>0.8038585209003215</v>
      </c>
      <c r="V7" s="2">
        <v>80.385852090032103</v>
      </c>
      <c r="W7" s="2">
        <v>80.812350567941905</v>
      </c>
      <c r="X7" s="2">
        <v>5</v>
      </c>
    </row>
    <row r="8" spans="1:24" x14ac:dyDescent="0.3">
      <c r="A8" s="2">
        <v>6</v>
      </c>
      <c r="B8" s="56">
        <v>2022210633</v>
      </c>
      <c r="C8" s="2" t="s">
        <v>39</v>
      </c>
      <c r="D8" s="2" t="s">
        <v>34</v>
      </c>
      <c r="E8" s="2">
        <v>117.44</v>
      </c>
      <c r="F8" s="2">
        <v>12.6</v>
      </c>
      <c r="G8" s="2">
        <v>0</v>
      </c>
      <c r="H8" s="2">
        <v>130.04</v>
      </c>
      <c r="I8" s="2">
        <v>0.96142987186418449</v>
      </c>
      <c r="J8" s="2">
        <v>96.142987186418495</v>
      </c>
      <c r="K8" s="2">
        <v>83.18</v>
      </c>
      <c r="L8" s="2">
        <v>2.9940000000000002</v>
      </c>
      <c r="M8" s="2">
        <v>0</v>
      </c>
      <c r="N8" s="2">
        <v>86.174000000000007</v>
      </c>
      <c r="O8" s="2">
        <v>0.75830693417810635</v>
      </c>
      <c r="P8" s="2">
        <v>75.830693417810593</v>
      </c>
      <c r="Q8" s="2">
        <v>100</v>
      </c>
      <c r="R8" s="2">
        <v>0</v>
      </c>
      <c r="S8" s="2">
        <v>0</v>
      </c>
      <c r="T8" s="2">
        <v>100</v>
      </c>
      <c r="U8" s="2">
        <v>0.8038585209003215</v>
      </c>
      <c r="V8" s="2">
        <v>80.385852090032103</v>
      </c>
      <c r="W8" s="2">
        <v>80.348668038754397</v>
      </c>
      <c r="X8" s="2">
        <v>6</v>
      </c>
    </row>
    <row r="9" spans="1:24" x14ac:dyDescent="0.3">
      <c r="A9" s="2">
        <v>7</v>
      </c>
      <c r="B9" s="24">
        <v>2022210570</v>
      </c>
      <c r="C9" s="2" t="s">
        <v>40</v>
      </c>
      <c r="D9" s="2" t="s">
        <v>34</v>
      </c>
      <c r="E9" s="2">
        <v>101.38437500000001</v>
      </c>
      <c r="F9" s="2">
        <v>9</v>
      </c>
      <c r="G9" s="2">
        <v>0</v>
      </c>
      <c r="H9" s="2">
        <v>110.38437500000001</v>
      </c>
      <c r="I9" s="2">
        <v>0.81610916265809041</v>
      </c>
      <c r="J9" s="2">
        <v>81.610916265809095</v>
      </c>
      <c r="K9" s="2">
        <v>90.831249999999997</v>
      </c>
      <c r="L9" s="2">
        <v>0</v>
      </c>
      <c r="M9" s="2">
        <v>0</v>
      </c>
      <c r="N9" s="2">
        <v>90.831249999999997</v>
      </c>
      <c r="O9" s="2">
        <v>0.79928942273847237</v>
      </c>
      <c r="P9" s="2">
        <v>79.928942273847198</v>
      </c>
      <c r="Q9" s="2">
        <v>100</v>
      </c>
      <c r="R9" s="2">
        <v>0</v>
      </c>
      <c r="S9" s="2">
        <v>0</v>
      </c>
      <c r="T9" s="2">
        <v>100</v>
      </c>
      <c r="U9" s="2">
        <v>0.8038585209003215</v>
      </c>
      <c r="V9" s="2">
        <v>80.385852090032103</v>
      </c>
      <c r="W9" s="2">
        <v>80.311028053858095</v>
      </c>
      <c r="X9" s="2">
        <v>7</v>
      </c>
    </row>
    <row r="10" spans="1:24" x14ac:dyDescent="0.3">
      <c r="A10" s="2">
        <v>8</v>
      </c>
      <c r="B10" s="56">
        <v>2022210548</v>
      </c>
      <c r="C10" s="2" t="s">
        <v>41</v>
      </c>
      <c r="D10" s="2" t="s">
        <v>34</v>
      </c>
      <c r="E10" s="2">
        <v>101.62</v>
      </c>
      <c r="F10" s="2">
        <v>8</v>
      </c>
      <c r="G10" s="2">
        <v>0</v>
      </c>
      <c r="H10" s="2">
        <v>109.62</v>
      </c>
      <c r="I10" s="2">
        <v>0.81045787875847364</v>
      </c>
      <c r="J10" s="2">
        <v>81.045787875847395</v>
      </c>
      <c r="K10" s="2">
        <v>86.82</v>
      </c>
      <c r="L10" s="2">
        <v>0.5</v>
      </c>
      <c r="M10" s="2">
        <v>0</v>
      </c>
      <c r="N10" s="2">
        <v>87.32</v>
      </c>
      <c r="O10" s="2">
        <v>0.7683914114748327</v>
      </c>
      <c r="P10" s="2">
        <v>76.839141147483303</v>
      </c>
      <c r="Q10" s="2">
        <v>112</v>
      </c>
      <c r="R10" s="2">
        <v>7.4669999999999996</v>
      </c>
      <c r="S10" s="2">
        <v>0</v>
      </c>
      <c r="T10" s="2">
        <v>119.467</v>
      </c>
      <c r="U10" s="2">
        <v>0.96034565916398706</v>
      </c>
      <c r="V10" s="2">
        <v>96.034565916398705</v>
      </c>
      <c r="W10" s="2">
        <v>79.600012970047601</v>
      </c>
      <c r="X10" s="2">
        <v>8</v>
      </c>
    </row>
    <row r="11" spans="1:24" x14ac:dyDescent="0.3">
      <c r="A11" s="2">
        <v>9</v>
      </c>
      <c r="B11" s="56">
        <v>2022210621</v>
      </c>
      <c r="C11" s="2" t="s">
        <v>42</v>
      </c>
      <c r="D11" s="2" t="s">
        <v>34</v>
      </c>
      <c r="E11" s="2">
        <v>96.96</v>
      </c>
      <c r="F11" s="2">
        <v>5</v>
      </c>
      <c r="G11" s="2">
        <v>0</v>
      </c>
      <c r="H11" s="2">
        <v>101.96</v>
      </c>
      <c r="I11" s="2">
        <v>0.75382489799501884</v>
      </c>
      <c r="J11" s="2">
        <v>75.382489799501897</v>
      </c>
      <c r="K11" s="2">
        <v>90.481999999999999</v>
      </c>
      <c r="L11" s="2">
        <v>0.25</v>
      </c>
      <c r="M11" s="2">
        <v>0</v>
      </c>
      <c r="N11" s="2">
        <v>90.731999999999999</v>
      </c>
      <c r="O11" s="2">
        <v>0.798416050686378</v>
      </c>
      <c r="P11" s="2">
        <v>79.841605068637804</v>
      </c>
      <c r="Q11" s="2">
        <v>100</v>
      </c>
      <c r="R11" s="2">
        <v>0</v>
      </c>
      <c r="S11" s="2">
        <v>0</v>
      </c>
      <c r="T11" s="2">
        <v>100</v>
      </c>
      <c r="U11" s="2">
        <v>0.8038585209003215</v>
      </c>
      <c r="V11" s="2">
        <v>80.385852090032103</v>
      </c>
      <c r="W11" s="2">
        <v>79.004206716950094</v>
      </c>
      <c r="X11" s="2">
        <v>9</v>
      </c>
    </row>
    <row r="12" spans="1:24" x14ac:dyDescent="0.3">
      <c r="A12" s="2">
        <v>10</v>
      </c>
      <c r="B12" s="22">
        <v>2022210624</v>
      </c>
      <c r="C12" s="2" t="s">
        <v>43</v>
      </c>
      <c r="D12" s="2" t="s">
        <v>34</v>
      </c>
      <c r="E12" s="2">
        <v>104.27625</v>
      </c>
      <c r="F12" s="2">
        <v>8.8000000000000007</v>
      </c>
      <c r="G12" s="2">
        <v>0</v>
      </c>
      <c r="H12" s="2">
        <v>113.07625</v>
      </c>
      <c r="I12" s="2">
        <v>0.83601110849263671</v>
      </c>
      <c r="J12" s="2">
        <v>83.601110849263705</v>
      </c>
      <c r="K12" s="2">
        <v>86.75</v>
      </c>
      <c r="L12" s="2">
        <v>0</v>
      </c>
      <c r="M12" s="2">
        <v>0</v>
      </c>
      <c r="N12" s="2">
        <v>86.75</v>
      </c>
      <c r="O12" s="2">
        <v>0.76337557198169659</v>
      </c>
      <c r="P12" s="2">
        <v>76.337557198169705</v>
      </c>
      <c r="Q12" s="2">
        <v>107</v>
      </c>
      <c r="R12" s="2">
        <v>0</v>
      </c>
      <c r="S12" s="2">
        <v>0</v>
      </c>
      <c r="T12" s="2">
        <v>107</v>
      </c>
      <c r="U12" s="2">
        <v>0.86012861736334401</v>
      </c>
      <c r="V12" s="2">
        <v>86.012861736334401</v>
      </c>
      <c r="W12" s="2">
        <v>78.757798382204896</v>
      </c>
      <c r="X12" s="2">
        <v>10</v>
      </c>
    </row>
    <row r="13" spans="1:24" x14ac:dyDescent="0.3">
      <c r="A13" s="2">
        <v>11</v>
      </c>
      <c r="B13" s="24">
        <v>2022210509</v>
      </c>
      <c r="C13" s="2" t="s">
        <v>44</v>
      </c>
      <c r="D13" s="2" t="s">
        <v>34</v>
      </c>
      <c r="E13" s="2">
        <v>101.5878125</v>
      </c>
      <c r="F13" s="2">
        <v>9</v>
      </c>
      <c r="G13" s="2">
        <v>0</v>
      </c>
      <c r="H13" s="2">
        <v>110.5878125</v>
      </c>
      <c r="I13" s="2">
        <v>0.81761324516775957</v>
      </c>
      <c r="J13" s="2">
        <v>81.761324516776</v>
      </c>
      <c r="K13" s="2">
        <v>87.185294117647103</v>
      </c>
      <c r="L13" s="2">
        <v>0.42857142857142899</v>
      </c>
      <c r="M13" s="2">
        <v>0</v>
      </c>
      <c r="N13" s="2">
        <v>87.613865546218506</v>
      </c>
      <c r="O13" s="2">
        <v>0.77097734553166608</v>
      </c>
      <c r="P13" s="2">
        <v>77.097734553166603</v>
      </c>
      <c r="Q13" s="2">
        <v>100</v>
      </c>
      <c r="R13" s="2">
        <v>0</v>
      </c>
      <c r="S13" s="2">
        <v>0</v>
      </c>
      <c r="T13" s="2">
        <v>100</v>
      </c>
      <c r="U13" s="2">
        <v>0.8038585209003215</v>
      </c>
      <c r="V13" s="2">
        <v>80.385852090032103</v>
      </c>
      <c r="W13" s="2">
        <v>78.359264299575003</v>
      </c>
      <c r="X13" s="2">
        <v>11</v>
      </c>
    </row>
    <row r="14" spans="1:24" x14ac:dyDescent="0.3">
      <c r="A14" s="2">
        <v>12</v>
      </c>
      <c r="B14" s="22">
        <v>2022210531</v>
      </c>
      <c r="C14" s="2" t="s">
        <v>45</v>
      </c>
      <c r="D14" s="2" t="s">
        <v>34</v>
      </c>
      <c r="E14" s="2">
        <v>106.003125</v>
      </c>
      <c r="F14" s="2">
        <v>4.5999999999999996</v>
      </c>
      <c r="G14" s="2">
        <v>0</v>
      </c>
      <c r="H14" s="2">
        <v>110.60312500000001</v>
      </c>
      <c r="I14" s="2">
        <v>0.81772645567924007</v>
      </c>
      <c r="J14" s="2">
        <v>81.772645567924002</v>
      </c>
      <c r="K14" s="2">
        <v>87.275000000000006</v>
      </c>
      <c r="L14" s="2">
        <v>0</v>
      </c>
      <c r="M14" s="2">
        <v>0</v>
      </c>
      <c r="N14" s="2">
        <v>87.275000000000006</v>
      </c>
      <c r="O14" s="2">
        <v>0.76799542414642741</v>
      </c>
      <c r="P14" s="2">
        <v>76.799542414642701</v>
      </c>
      <c r="Q14" s="2">
        <v>100</v>
      </c>
      <c r="R14" s="2">
        <v>0</v>
      </c>
      <c r="S14" s="2">
        <v>0</v>
      </c>
      <c r="T14" s="2">
        <v>100</v>
      </c>
      <c r="U14" s="2">
        <v>0.8038585209003215</v>
      </c>
      <c r="V14" s="2">
        <v>80.385852090032103</v>
      </c>
      <c r="W14" s="2">
        <v>78.152794012837902</v>
      </c>
      <c r="X14" s="2">
        <v>12</v>
      </c>
    </row>
    <row r="15" spans="1:24" x14ac:dyDescent="0.3">
      <c r="A15" s="2">
        <v>13</v>
      </c>
      <c r="B15" s="22">
        <v>2022210582</v>
      </c>
      <c r="C15" s="2" t="s">
        <v>46</v>
      </c>
      <c r="D15" s="2" t="s">
        <v>34</v>
      </c>
      <c r="E15" s="2">
        <v>101.139375</v>
      </c>
      <c r="F15" s="2">
        <v>3</v>
      </c>
      <c r="G15" s="2">
        <v>0</v>
      </c>
      <c r="H15" s="2">
        <v>104.139375</v>
      </c>
      <c r="I15" s="2">
        <v>0.76993775732287184</v>
      </c>
      <c r="J15" s="2">
        <v>76.993775732287205</v>
      </c>
      <c r="K15" s="2">
        <v>88.821052631578894</v>
      </c>
      <c r="L15" s="2">
        <v>0</v>
      </c>
      <c r="M15" s="2">
        <v>0</v>
      </c>
      <c r="N15" s="2">
        <v>88.821052631578894</v>
      </c>
      <c r="O15" s="2">
        <v>0.78160025194983185</v>
      </c>
      <c r="P15" s="2">
        <v>78.160025194983206</v>
      </c>
      <c r="Q15" s="2">
        <v>100</v>
      </c>
      <c r="R15" s="2">
        <v>0</v>
      </c>
      <c r="S15" s="2">
        <v>0</v>
      </c>
      <c r="T15" s="2">
        <v>100</v>
      </c>
      <c r="U15" s="2">
        <v>0.8038585209003215</v>
      </c>
      <c r="V15" s="2">
        <v>80.385852090032103</v>
      </c>
      <c r="W15" s="2">
        <v>78.149357991948904</v>
      </c>
      <c r="X15" s="2">
        <v>13</v>
      </c>
    </row>
    <row r="16" spans="1:24" x14ac:dyDescent="0.3">
      <c r="A16" s="2">
        <v>14</v>
      </c>
      <c r="B16" s="22">
        <v>2022210578</v>
      </c>
      <c r="C16" s="2" t="s">
        <v>47</v>
      </c>
      <c r="D16" s="2" t="s">
        <v>34</v>
      </c>
      <c r="E16" s="2">
        <v>97.108750000000001</v>
      </c>
      <c r="F16" s="2">
        <v>3</v>
      </c>
      <c r="G16" s="2">
        <v>0</v>
      </c>
      <c r="H16" s="2">
        <v>100.10875</v>
      </c>
      <c r="I16" s="2">
        <v>0.74013797819889016</v>
      </c>
      <c r="J16" s="2">
        <v>74.013797819889007</v>
      </c>
      <c r="K16" s="2">
        <v>82.423749999999998</v>
      </c>
      <c r="L16" s="2">
        <v>7.323232</v>
      </c>
      <c r="M16" s="2">
        <v>0</v>
      </c>
      <c r="N16" s="2">
        <v>89.746982000000003</v>
      </c>
      <c r="O16" s="2">
        <v>0.78974816965857098</v>
      </c>
      <c r="P16" s="2">
        <v>78.974816965857102</v>
      </c>
      <c r="Q16" s="2">
        <v>100</v>
      </c>
      <c r="R16" s="2">
        <v>0</v>
      </c>
      <c r="S16" s="2">
        <v>0</v>
      </c>
      <c r="T16" s="2">
        <v>100</v>
      </c>
      <c r="U16" s="2">
        <v>0.8038585209003215</v>
      </c>
      <c r="V16" s="2">
        <v>80.385852090032103</v>
      </c>
      <c r="W16" s="2">
        <v>78.123716649081004</v>
      </c>
      <c r="X16" s="2">
        <v>14</v>
      </c>
    </row>
    <row r="17" spans="1:24" x14ac:dyDescent="0.3">
      <c r="A17" s="2">
        <v>15</v>
      </c>
      <c r="B17" s="56">
        <v>2022210571</v>
      </c>
      <c r="C17" s="2" t="s">
        <v>48</v>
      </c>
      <c r="D17" s="2" t="s">
        <v>34</v>
      </c>
      <c r="E17" s="2">
        <v>104.84</v>
      </c>
      <c r="F17" s="2">
        <v>13</v>
      </c>
      <c r="G17" s="2">
        <v>0</v>
      </c>
      <c r="H17" s="2">
        <v>117.84</v>
      </c>
      <c r="I17" s="2">
        <v>0.87123112965607119</v>
      </c>
      <c r="J17" s="2">
        <v>87.123112965607106</v>
      </c>
      <c r="K17" s="2">
        <v>85.13</v>
      </c>
      <c r="L17" s="2">
        <v>0</v>
      </c>
      <c r="M17" s="2">
        <v>0</v>
      </c>
      <c r="N17" s="2">
        <v>85.13</v>
      </c>
      <c r="O17" s="2">
        <v>0.74912002815909884</v>
      </c>
      <c r="P17" s="2">
        <v>74.912002815909901</v>
      </c>
      <c r="Q17" s="2">
        <v>100</v>
      </c>
      <c r="R17" s="2">
        <v>0</v>
      </c>
      <c r="S17" s="2">
        <v>0</v>
      </c>
      <c r="T17" s="2">
        <v>100</v>
      </c>
      <c r="U17" s="2">
        <v>0.8038585209003215</v>
      </c>
      <c r="V17" s="2">
        <v>80.385852090032103</v>
      </c>
      <c r="W17" s="2">
        <v>77.901609773261598</v>
      </c>
      <c r="X17" s="2">
        <v>15</v>
      </c>
    </row>
    <row r="18" spans="1:24" x14ac:dyDescent="0.3">
      <c r="A18" s="2">
        <v>16</v>
      </c>
      <c r="B18" s="56">
        <v>2022210601</v>
      </c>
      <c r="C18" s="2" t="s">
        <v>49</v>
      </c>
      <c r="D18" s="2" t="s">
        <v>34</v>
      </c>
      <c r="E18" s="2">
        <v>106.92</v>
      </c>
      <c r="F18" s="2">
        <v>6</v>
      </c>
      <c r="G18" s="2">
        <v>0</v>
      </c>
      <c r="H18" s="2">
        <v>112.92</v>
      </c>
      <c r="I18" s="2">
        <v>0.83485589919181569</v>
      </c>
      <c r="J18" s="2">
        <v>83.485589919181606</v>
      </c>
      <c r="K18" s="2">
        <v>83.03</v>
      </c>
      <c r="L18" s="2">
        <v>0</v>
      </c>
      <c r="M18" s="2">
        <v>0</v>
      </c>
      <c r="N18" s="2">
        <v>83.03</v>
      </c>
      <c r="O18" s="2">
        <v>0.730640619500176</v>
      </c>
      <c r="P18" s="2">
        <v>73.064061950017603</v>
      </c>
      <c r="Q18" s="2">
        <v>116.4</v>
      </c>
      <c r="R18" s="2">
        <v>8</v>
      </c>
      <c r="S18" s="2">
        <v>0</v>
      </c>
      <c r="T18" s="16">
        <v>124.4</v>
      </c>
      <c r="U18" s="2">
        <v>1</v>
      </c>
      <c r="V18" s="2">
        <v>100</v>
      </c>
      <c r="W18" s="2">
        <v>77.841961348848599</v>
      </c>
      <c r="X18" s="2">
        <v>16</v>
      </c>
    </row>
    <row r="19" spans="1:24" x14ac:dyDescent="0.3">
      <c r="A19" s="2">
        <v>17</v>
      </c>
      <c r="B19" s="22">
        <v>2202210639</v>
      </c>
      <c r="C19" s="2" t="s">
        <v>50</v>
      </c>
      <c r="D19" s="2" t="s">
        <v>34</v>
      </c>
      <c r="E19" s="2">
        <v>102.8621875</v>
      </c>
      <c r="F19" s="2">
        <v>5</v>
      </c>
      <c r="G19" s="2">
        <v>0</v>
      </c>
      <c r="H19" s="2">
        <v>107.8621875</v>
      </c>
      <c r="I19" s="2">
        <v>0.79746177412423591</v>
      </c>
      <c r="J19" s="2">
        <v>79.746177412423606</v>
      </c>
      <c r="K19" s="2">
        <v>87.131578947368396</v>
      </c>
      <c r="L19" s="2">
        <v>0.17857142857142899</v>
      </c>
      <c r="M19" s="2">
        <v>0</v>
      </c>
      <c r="N19" s="2">
        <v>87.310150375939799</v>
      </c>
      <c r="O19" s="2">
        <v>0.76830473755666862</v>
      </c>
      <c r="P19" s="2">
        <v>76.830473755666901</v>
      </c>
      <c r="Q19" s="2">
        <v>100</v>
      </c>
      <c r="R19" s="2">
        <v>0</v>
      </c>
      <c r="S19" s="2">
        <v>0</v>
      </c>
      <c r="T19" s="2">
        <v>100</v>
      </c>
      <c r="U19" s="2">
        <v>0.8038585209003215</v>
      </c>
      <c r="V19" s="2">
        <v>80.385852090032103</v>
      </c>
      <c r="W19" s="2">
        <v>77.769152320454793</v>
      </c>
      <c r="X19" s="2">
        <v>17</v>
      </c>
    </row>
    <row r="20" spans="1:24" x14ac:dyDescent="0.3">
      <c r="A20" s="2">
        <v>18</v>
      </c>
      <c r="B20" s="22">
        <v>2022210573</v>
      </c>
      <c r="C20" s="2" t="s">
        <v>51</v>
      </c>
      <c r="D20" s="2" t="s">
        <v>34</v>
      </c>
      <c r="E20" s="2">
        <v>99.021249999999995</v>
      </c>
      <c r="F20" s="2">
        <v>0</v>
      </c>
      <c r="G20" s="2">
        <v>0</v>
      </c>
      <c r="H20" s="2">
        <v>99.021249999999995</v>
      </c>
      <c r="I20" s="2">
        <v>0.73209772146517516</v>
      </c>
      <c r="J20" s="2">
        <v>73.209772146517494</v>
      </c>
      <c r="K20" s="2">
        <v>89.096703296703296</v>
      </c>
      <c r="L20" s="2">
        <v>0</v>
      </c>
      <c r="M20" s="2">
        <v>0</v>
      </c>
      <c r="N20" s="2">
        <v>89.096703296703296</v>
      </c>
      <c r="O20" s="2">
        <v>0.78402590018218321</v>
      </c>
      <c r="P20" s="2">
        <v>78.402590018218305</v>
      </c>
      <c r="Q20" s="2">
        <v>100</v>
      </c>
      <c r="R20" s="2">
        <v>0</v>
      </c>
      <c r="S20" s="2">
        <v>0</v>
      </c>
      <c r="T20" s="2">
        <v>100</v>
      </c>
      <c r="U20" s="2">
        <v>0.8038585209003215</v>
      </c>
      <c r="V20" s="2">
        <v>80.385852090032103</v>
      </c>
      <c r="W20" s="2">
        <v>77.562352651059498</v>
      </c>
      <c r="X20" s="2">
        <v>18</v>
      </c>
    </row>
    <row r="21" spans="1:24" x14ac:dyDescent="0.3">
      <c r="A21" s="2">
        <v>19</v>
      </c>
      <c r="B21" s="56">
        <v>2022210641</v>
      </c>
      <c r="C21" s="2" t="s">
        <v>52</v>
      </c>
      <c r="D21" s="2" t="s">
        <v>34</v>
      </c>
      <c r="E21" s="2">
        <v>107.02</v>
      </c>
      <c r="F21" s="2">
        <v>14</v>
      </c>
      <c r="G21" s="2">
        <v>0</v>
      </c>
      <c r="H21" s="2">
        <v>121.02</v>
      </c>
      <c r="I21" s="2">
        <v>0.89474194934638274</v>
      </c>
      <c r="J21" s="2">
        <v>89.474194934638305</v>
      </c>
      <c r="K21" s="2">
        <v>83.22</v>
      </c>
      <c r="L21" s="2">
        <v>0</v>
      </c>
      <c r="M21" s="2">
        <v>0</v>
      </c>
      <c r="N21" s="2">
        <v>83.22</v>
      </c>
      <c r="O21" s="2">
        <v>0.73231256599788808</v>
      </c>
      <c r="P21" s="2">
        <v>73.231256599788793</v>
      </c>
      <c r="Q21" s="2">
        <v>104</v>
      </c>
      <c r="R21" s="2">
        <v>0</v>
      </c>
      <c r="S21" s="2">
        <v>0</v>
      </c>
      <c r="T21" s="2">
        <v>104</v>
      </c>
      <c r="U21" s="2">
        <v>0.83601286173633438</v>
      </c>
      <c r="V21" s="2">
        <v>83.601286173633397</v>
      </c>
      <c r="W21" s="2">
        <v>77.516847224143206</v>
      </c>
      <c r="X21" s="2">
        <v>19</v>
      </c>
    </row>
    <row r="22" spans="1:24" x14ac:dyDescent="0.3">
      <c r="A22" s="2">
        <v>20</v>
      </c>
      <c r="B22" s="22">
        <v>2022210532</v>
      </c>
      <c r="C22" s="2" t="s">
        <v>53</v>
      </c>
      <c r="D22" s="2" t="s">
        <v>34</v>
      </c>
      <c r="E22" s="2">
        <v>104.93718749999999</v>
      </c>
      <c r="F22" s="2">
        <v>9</v>
      </c>
      <c r="G22" s="2">
        <v>0</v>
      </c>
      <c r="H22" s="2">
        <v>113.93718749999999</v>
      </c>
      <c r="I22" s="2">
        <v>0.84237631174016114</v>
      </c>
      <c r="J22" s="2">
        <v>84.237631174016101</v>
      </c>
      <c r="K22" s="2">
        <v>81.435000000000002</v>
      </c>
      <c r="L22" s="2">
        <v>0.625</v>
      </c>
      <c r="M22" s="2">
        <v>0</v>
      </c>
      <c r="N22" s="2">
        <v>82.06</v>
      </c>
      <c r="O22" s="2">
        <v>0.72210489264343547</v>
      </c>
      <c r="P22" s="2">
        <v>72.210489264343494</v>
      </c>
      <c r="Q22" s="2">
        <v>108</v>
      </c>
      <c r="R22" s="2">
        <v>15</v>
      </c>
      <c r="S22" s="2">
        <v>0</v>
      </c>
      <c r="T22" s="2">
        <v>123</v>
      </c>
      <c r="U22" s="2">
        <v>0.9887459807073955</v>
      </c>
      <c r="V22" s="2">
        <v>98.874598070739594</v>
      </c>
      <c r="W22" s="2">
        <v>77.282328526917695</v>
      </c>
      <c r="X22" s="2">
        <v>20</v>
      </c>
    </row>
    <row r="23" spans="1:24" x14ac:dyDescent="0.3">
      <c r="A23" s="2">
        <v>21</v>
      </c>
      <c r="B23" s="22">
        <v>2022210537</v>
      </c>
      <c r="C23" s="2" t="s">
        <v>54</v>
      </c>
      <c r="D23" s="2" t="s">
        <v>34</v>
      </c>
      <c r="E23" s="2">
        <v>97.183125000000004</v>
      </c>
      <c r="F23" s="2">
        <v>11.5</v>
      </c>
      <c r="G23" s="2">
        <v>0</v>
      </c>
      <c r="H23" s="2">
        <v>108.683125</v>
      </c>
      <c r="I23" s="2">
        <v>0.80353124379075014</v>
      </c>
      <c r="J23" s="2">
        <v>80.353124379074998</v>
      </c>
      <c r="K23" s="2">
        <v>83.726315789473702</v>
      </c>
      <c r="L23" s="2">
        <v>2.5</v>
      </c>
      <c r="M23" s="2">
        <v>0</v>
      </c>
      <c r="N23" s="2">
        <v>86.226315789473702</v>
      </c>
      <c r="O23" s="2">
        <v>0.75876729839381996</v>
      </c>
      <c r="P23" s="2">
        <v>75.876729839381994</v>
      </c>
      <c r="Q23" s="2">
        <v>100</v>
      </c>
      <c r="R23" s="2">
        <v>0</v>
      </c>
      <c r="S23" s="2">
        <v>0</v>
      </c>
      <c r="T23" s="2">
        <v>100</v>
      </c>
      <c r="U23" s="2">
        <v>0.8038585209003215</v>
      </c>
      <c r="V23" s="2">
        <v>80.385852090032103</v>
      </c>
      <c r="W23" s="2">
        <v>77.222920972385594</v>
      </c>
      <c r="X23" s="2">
        <v>21</v>
      </c>
    </row>
    <row r="24" spans="1:24" x14ac:dyDescent="0.3">
      <c r="A24" s="2">
        <v>22</v>
      </c>
      <c r="B24" s="56">
        <v>2022210612</v>
      </c>
      <c r="C24" s="2" t="s">
        <v>55</v>
      </c>
      <c r="D24" s="2" t="s">
        <v>34</v>
      </c>
      <c r="E24" s="2">
        <v>101.32</v>
      </c>
      <c r="F24" s="2">
        <v>4</v>
      </c>
      <c r="G24" s="2">
        <v>0</v>
      </c>
      <c r="H24" s="2">
        <v>105.32</v>
      </c>
      <c r="I24" s="2">
        <v>0.77866651879987625</v>
      </c>
      <c r="J24" s="2">
        <v>77.8666518799876</v>
      </c>
      <c r="K24" s="2">
        <v>87</v>
      </c>
      <c r="L24" s="2">
        <v>0</v>
      </c>
      <c r="M24" s="2">
        <v>0</v>
      </c>
      <c r="N24" s="2">
        <v>87</v>
      </c>
      <c r="O24" s="2">
        <v>0.76557550158394927</v>
      </c>
      <c r="P24" s="2">
        <v>76.557550158394903</v>
      </c>
      <c r="Q24" s="2">
        <v>100</v>
      </c>
      <c r="R24" s="2">
        <v>0</v>
      </c>
      <c r="S24" s="2">
        <v>0</v>
      </c>
      <c r="T24" s="2">
        <v>100</v>
      </c>
      <c r="U24" s="2">
        <v>0.8038585209003215</v>
      </c>
      <c r="V24" s="2">
        <v>80.385852090032103</v>
      </c>
      <c r="W24" s="2">
        <v>77.202200695877195</v>
      </c>
      <c r="X24" s="2">
        <v>22</v>
      </c>
    </row>
    <row r="25" spans="1:24" x14ac:dyDescent="0.3">
      <c r="A25" s="2">
        <v>23</v>
      </c>
      <c r="B25" s="22">
        <v>2022210538</v>
      </c>
      <c r="C25" s="2" t="s">
        <v>56</v>
      </c>
      <c r="D25" s="2" t="s">
        <v>34</v>
      </c>
      <c r="E25" s="2">
        <v>102.96781249999999</v>
      </c>
      <c r="F25" s="2">
        <v>11.1</v>
      </c>
      <c r="G25" s="2">
        <v>0</v>
      </c>
      <c r="H25" s="2">
        <v>114.0678125</v>
      </c>
      <c r="I25" s="2">
        <v>0.8433420667156476</v>
      </c>
      <c r="J25" s="2">
        <v>84.3342066715648</v>
      </c>
      <c r="K25" s="2">
        <v>84.868421052631604</v>
      </c>
      <c r="L25" s="2">
        <v>0</v>
      </c>
      <c r="M25" s="2">
        <v>0</v>
      </c>
      <c r="N25" s="2">
        <v>84.868421052631604</v>
      </c>
      <c r="O25" s="2">
        <v>0.74681820708053148</v>
      </c>
      <c r="P25" s="2">
        <v>74.681820708053195</v>
      </c>
      <c r="Q25" s="2">
        <v>100</v>
      </c>
      <c r="R25" s="2">
        <v>0</v>
      </c>
      <c r="S25" s="2">
        <v>0</v>
      </c>
      <c r="T25" s="2">
        <v>100</v>
      </c>
      <c r="U25" s="2">
        <v>0.8038585209003215</v>
      </c>
      <c r="V25" s="2">
        <v>80.385852090032103</v>
      </c>
      <c r="W25" s="2">
        <v>77.182701038953397</v>
      </c>
      <c r="X25" s="2">
        <v>23</v>
      </c>
    </row>
    <row r="26" spans="1:24" x14ac:dyDescent="0.3">
      <c r="A26" s="2">
        <v>24</v>
      </c>
      <c r="B26" s="56">
        <v>2022210593</v>
      </c>
      <c r="C26" s="2" t="s">
        <v>57</v>
      </c>
      <c r="D26" s="2" t="s">
        <v>34</v>
      </c>
      <c r="E26" s="2">
        <v>100.49</v>
      </c>
      <c r="F26" s="2">
        <v>7</v>
      </c>
      <c r="G26" s="2">
        <v>0</v>
      </c>
      <c r="H26" s="2">
        <v>107.49</v>
      </c>
      <c r="I26" s="2">
        <v>0.79471006556968005</v>
      </c>
      <c r="J26" s="2">
        <v>79.471006556968007</v>
      </c>
      <c r="K26" s="2">
        <v>83.003</v>
      </c>
      <c r="L26" s="2">
        <v>2.1015000000000001</v>
      </c>
      <c r="M26" s="2">
        <v>0</v>
      </c>
      <c r="N26" s="2">
        <v>85.104500000000002</v>
      </c>
      <c r="O26" s="2">
        <v>0.74889563533966919</v>
      </c>
      <c r="P26" s="2">
        <v>74.889563533966907</v>
      </c>
      <c r="Q26" s="2">
        <v>103</v>
      </c>
      <c r="R26" s="2">
        <v>0</v>
      </c>
      <c r="S26" s="2">
        <v>0</v>
      </c>
      <c r="T26" s="2">
        <v>103</v>
      </c>
      <c r="U26" s="2">
        <v>0.82797427652733113</v>
      </c>
      <c r="V26" s="2">
        <v>82.797427652733106</v>
      </c>
      <c r="W26" s="2">
        <v>76.596638550443799</v>
      </c>
      <c r="X26" s="2">
        <v>24</v>
      </c>
    </row>
    <row r="27" spans="1:24" x14ac:dyDescent="0.3">
      <c r="A27" s="2">
        <v>25</v>
      </c>
      <c r="B27" s="56">
        <v>2022210523</v>
      </c>
      <c r="C27" s="2" t="s">
        <v>58</v>
      </c>
      <c r="D27" s="2" t="s">
        <v>34</v>
      </c>
      <c r="E27" s="2">
        <v>105.31</v>
      </c>
      <c r="F27" s="2">
        <v>0</v>
      </c>
      <c r="G27" s="2">
        <v>0</v>
      </c>
      <c r="H27" s="2">
        <v>105.31</v>
      </c>
      <c r="I27" s="2">
        <v>0.77859258540462373</v>
      </c>
      <c r="J27" s="2">
        <v>77.859258540462406</v>
      </c>
      <c r="K27" s="2">
        <v>85.53</v>
      </c>
      <c r="L27" s="2">
        <v>0</v>
      </c>
      <c r="M27" s="2">
        <v>0</v>
      </c>
      <c r="N27" s="2">
        <v>85.53</v>
      </c>
      <c r="O27" s="2">
        <v>0.75263991552270326</v>
      </c>
      <c r="P27" s="2">
        <v>75.263991552270298</v>
      </c>
      <c r="Q27" s="2">
        <v>101</v>
      </c>
      <c r="R27" s="2">
        <v>0</v>
      </c>
      <c r="S27" s="2">
        <v>0</v>
      </c>
      <c r="T27" s="2">
        <v>101</v>
      </c>
      <c r="U27" s="2">
        <v>0.81189710610932475</v>
      </c>
      <c r="V27" s="2">
        <v>81.189710610932494</v>
      </c>
      <c r="W27" s="2">
        <v>76.375616855774993</v>
      </c>
      <c r="X27" s="2">
        <v>25</v>
      </c>
    </row>
    <row r="28" spans="1:24" x14ac:dyDescent="0.3">
      <c r="A28" s="2">
        <v>26</v>
      </c>
      <c r="B28" s="56">
        <v>2022210533</v>
      </c>
      <c r="C28" s="2" t="s">
        <v>59</v>
      </c>
      <c r="D28" s="2" t="s">
        <v>34</v>
      </c>
      <c r="E28" s="2">
        <v>104.15</v>
      </c>
      <c r="F28" s="2">
        <v>4.5999999999999996</v>
      </c>
      <c r="G28" s="2">
        <v>0</v>
      </c>
      <c r="H28" s="2">
        <v>108.75</v>
      </c>
      <c r="I28" s="2">
        <v>0.80402567337150155</v>
      </c>
      <c r="J28" s="2">
        <v>80.402567337150202</v>
      </c>
      <c r="K28" s="2">
        <v>84.57</v>
      </c>
      <c r="L28" s="2">
        <v>0</v>
      </c>
      <c r="M28" s="2">
        <v>0</v>
      </c>
      <c r="N28" s="2">
        <v>84.57</v>
      </c>
      <c r="O28" s="2">
        <v>0.74419218585005276</v>
      </c>
      <c r="P28" s="2">
        <v>74.419218585005297</v>
      </c>
      <c r="Q28" s="2">
        <v>102</v>
      </c>
      <c r="R28" s="2">
        <v>0</v>
      </c>
      <c r="S28" s="2">
        <v>0</v>
      </c>
      <c r="T28" s="2">
        <v>102</v>
      </c>
      <c r="U28" s="2">
        <v>0.81993569131832789</v>
      </c>
      <c r="V28" s="2">
        <v>81.9935691318328</v>
      </c>
      <c r="W28" s="2">
        <v>76.373323390116994</v>
      </c>
      <c r="X28" s="2">
        <v>26</v>
      </c>
    </row>
    <row r="29" spans="1:24" x14ac:dyDescent="0.3">
      <c r="A29" s="2">
        <v>27</v>
      </c>
      <c r="B29" s="22">
        <v>2022210625</v>
      </c>
      <c r="C29" s="2" t="s">
        <v>60</v>
      </c>
      <c r="D29" s="2" t="s">
        <v>34</v>
      </c>
      <c r="E29" s="2">
        <v>101.12625</v>
      </c>
      <c r="F29" s="2">
        <v>4</v>
      </c>
      <c r="G29" s="2">
        <v>0</v>
      </c>
      <c r="H29" s="2">
        <v>105.12625</v>
      </c>
      <c r="I29" s="2">
        <v>0.77723405926685796</v>
      </c>
      <c r="J29" s="2">
        <v>77.7234059266858</v>
      </c>
      <c r="K29" s="2">
        <v>85.645454545454498</v>
      </c>
      <c r="L29" s="2">
        <v>0</v>
      </c>
      <c r="M29" s="2">
        <v>0</v>
      </c>
      <c r="N29" s="2">
        <v>85.645454545454498</v>
      </c>
      <c r="O29" s="2">
        <v>0.75365588301174324</v>
      </c>
      <c r="P29" s="2">
        <v>75.365588301174299</v>
      </c>
      <c r="Q29" s="2">
        <v>100</v>
      </c>
      <c r="R29" s="2">
        <v>0</v>
      </c>
      <c r="S29" s="2">
        <v>0</v>
      </c>
      <c r="T29" s="2">
        <v>100</v>
      </c>
      <c r="U29" s="2">
        <v>0.8038585209003215</v>
      </c>
      <c r="V29" s="2">
        <v>80.385852090032103</v>
      </c>
      <c r="W29" s="2">
        <v>76.339178205162398</v>
      </c>
      <c r="X29" s="2">
        <v>27</v>
      </c>
    </row>
    <row r="30" spans="1:24" x14ac:dyDescent="0.3">
      <c r="A30" s="2">
        <v>28</v>
      </c>
      <c r="B30" s="56">
        <v>2022210526</v>
      </c>
      <c r="C30" s="2" t="s">
        <v>61</v>
      </c>
      <c r="D30" s="2" t="s">
        <v>34</v>
      </c>
      <c r="E30" s="2">
        <v>101.14</v>
      </c>
      <c r="F30" s="2">
        <v>4</v>
      </c>
      <c r="G30" s="2">
        <v>0</v>
      </c>
      <c r="H30" s="2">
        <v>105.14</v>
      </c>
      <c r="I30" s="2">
        <v>0.77733571768533039</v>
      </c>
      <c r="J30" s="2">
        <v>77.733571768532997</v>
      </c>
      <c r="K30" s="2">
        <v>79.47</v>
      </c>
      <c r="L30" s="2">
        <v>6</v>
      </c>
      <c r="M30" s="2">
        <v>0</v>
      </c>
      <c r="N30" s="2">
        <v>85.47</v>
      </c>
      <c r="O30" s="2">
        <v>0.75211193241816265</v>
      </c>
      <c r="P30" s="2">
        <v>75.211193241816304</v>
      </c>
      <c r="Q30" s="2">
        <v>100</v>
      </c>
      <c r="R30" s="2">
        <v>0</v>
      </c>
      <c r="S30" s="2">
        <v>0</v>
      </c>
      <c r="T30" s="2">
        <v>100</v>
      </c>
      <c r="U30" s="2">
        <v>0.8038585209003215</v>
      </c>
      <c r="V30" s="2">
        <v>80.385852090032103</v>
      </c>
      <c r="W30" s="2">
        <v>76.233134831981204</v>
      </c>
      <c r="X30" s="2">
        <v>28</v>
      </c>
    </row>
    <row r="31" spans="1:24" x14ac:dyDescent="0.3">
      <c r="A31" s="2">
        <v>29</v>
      </c>
      <c r="B31" s="22">
        <v>2022210642</v>
      </c>
      <c r="C31" s="2" t="s">
        <v>62</v>
      </c>
      <c r="D31" s="2" t="s">
        <v>34</v>
      </c>
      <c r="E31" s="2">
        <v>99.080312500000005</v>
      </c>
      <c r="F31" s="2">
        <v>4</v>
      </c>
      <c r="G31" s="2">
        <v>0</v>
      </c>
      <c r="H31" s="2">
        <v>103.08031250000001</v>
      </c>
      <c r="I31" s="2">
        <v>0.76210774868190623</v>
      </c>
      <c r="J31" s="2">
        <v>76.210774868190597</v>
      </c>
      <c r="K31" s="2">
        <v>85.536842105263204</v>
      </c>
      <c r="L31" s="2">
        <v>0</v>
      </c>
      <c r="M31" s="2">
        <v>0</v>
      </c>
      <c r="N31" s="2">
        <v>85.536842105263204</v>
      </c>
      <c r="O31" s="2">
        <v>0.75270012412234433</v>
      </c>
      <c r="P31" s="2">
        <v>75.270012412234394</v>
      </c>
      <c r="Q31" s="2">
        <v>100</v>
      </c>
      <c r="R31" s="2">
        <v>0</v>
      </c>
      <c r="S31" s="2">
        <v>0</v>
      </c>
      <c r="T31" s="2">
        <v>100</v>
      </c>
      <c r="U31" s="2">
        <v>0.8038585209003215</v>
      </c>
      <c r="V31" s="2">
        <v>80.385852090032103</v>
      </c>
      <c r="W31" s="2">
        <v>75.969748871205397</v>
      </c>
      <c r="X31" s="2">
        <v>29</v>
      </c>
    </row>
    <row r="32" spans="1:24" x14ac:dyDescent="0.3">
      <c r="A32" s="2">
        <v>30</v>
      </c>
      <c r="B32" s="56">
        <v>2022210640</v>
      </c>
      <c r="C32" s="2" t="s">
        <v>63</v>
      </c>
      <c r="D32" s="2" t="s">
        <v>34</v>
      </c>
      <c r="E32" s="2">
        <v>99.13</v>
      </c>
      <c r="F32" s="2">
        <v>5</v>
      </c>
      <c r="G32" s="2">
        <v>0</v>
      </c>
      <c r="H32" s="2">
        <v>104.13</v>
      </c>
      <c r="I32" s="2">
        <v>0.76986844476482252</v>
      </c>
      <c r="J32" s="2">
        <v>76.986844476482304</v>
      </c>
      <c r="K32" s="2">
        <v>84.91</v>
      </c>
      <c r="L32" s="2">
        <v>0.17860000000000001</v>
      </c>
      <c r="M32" s="2">
        <v>0</v>
      </c>
      <c r="N32" s="2">
        <v>85.0886</v>
      </c>
      <c r="O32" s="2">
        <v>0.74875571981696587</v>
      </c>
      <c r="P32" s="2">
        <v>74.875571981696595</v>
      </c>
      <c r="Q32" s="2">
        <v>100</v>
      </c>
      <c r="R32" s="2">
        <v>0</v>
      </c>
      <c r="S32" s="2">
        <v>0</v>
      </c>
      <c r="T32" s="2">
        <v>100</v>
      </c>
      <c r="U32" s="2">
        <v>0.8038585209003215</v>
      </c>
      <c r="V32" s="2">
        <v>80.385852090032103</v>
      </c>
      <c r="W32" s="2">
        <v>75.848854491487302</v>
      </c>
      <c r="X32" s="2">
        <v>30</v>
      </c>
    </row>
    <row r="33" spans="1:24" x14ac:dyDescent="0.3">
      <c r="A33" s="2">
        <v>31</v>
      </c>
      <c r="B33" s="22">
        <v>2022210579</v>
      </c>
      <c r="C33" s="2" t="s">
        <v>64</v>
      </c>
      <c r="D33" s="2" t="s">
        <v>34</v>
      </c>
      <c r="E33" s="2">
        <v>101.46718749999999</v>
      </c>
      <c r="F33" s="2">
        <v>4.5999999999999996</v>
      </c>
      <c r="G33" s="2">
        <v>0</v>
      </c>
      <c r="H33" s="2">
        <v>106.0671875</v>
      </c>
      <c r="I33" s="2">
        <v>0.7841907296764028</v>
      </c>
      <c r="J33" s="2">
        <v>78.419072967640304</v>
      </c>
      <c r="K33" s="2">
        <v>79.525000000000006</v>
      </c>
      <c r="L33" s="2">
        <v>5.0505050000000002</v>
      </c>
      <c r="M33" s="2">
        <v>0</v>
      </c>
      <c r="N33" s="2">
        <v>84.575505000000007</v>
      </c>
      <c r="O33" s="2">
        <v>0.74424062829989446</v>
      </c>
      <c r="P33" s="2">
        <v>74.424062829989495</v>
      </c>
      <c r="Q33" s="2">
        <v>100</v>
      </c>
      <c r="R33" s="2">
        <v>0</v>
      </c>
      <c r="S33" s="2">
        <v>0</v>
      </c>
      <c r="T33" s="2">
        <v>100</v>
      </c>
      <c r="U33" s="2">
        <v>0.8038585209003215</v>
      </c>
      <c r="V33" s="2">
        <v>80.385852090032103</v>
      </c>
      <c r="W33" s="2">
        <v>75.819243783523902</v>
      </c>
      <c r="X33" s="2">
        <v>31</v>
      </c>
    </row>
    <row r="34" spans="1:24" x14ac:dyDescent="0.3">
      <c r="A34" s="2">
        <v>32</v>
      </c>
      <c r="B34" s="56">
        <v>2022210510</v>
      </c>
      <c r="C34" s="2" t="s">
        <v>65</v>
      </c>
      <c r="D34" s="2" t="s">
        <v>34</v>
      </c>
      <c r="E34" s="2">
        <v>96.65</v>
      </c>
      <c r="F34" s="2">
        <v>9</v>
      </c>
      <c r="G34" s="2">
        <v>0</v>
      </c>
      <c r="H34" s="2">
        <v>105.65</v>
      </c>
      <c r="I34" s="2">
        <v>0.78110632084321052</v>
      </c>
      <c r="J34" s="2">
        <v>78.110632084321097</v>
      </c>
      <c r="K34" s="2">
        <v>84.62</v>
      </c>
      <c r="L34" s="2">
        <v>0</v>
      </c>
      <c r="M34" s="2">
        <v>0</v>
      </c>
      <c r="N34" s="2">
        <v>84.62</v>
      </c>
      <c r="O34" s="2">
        <v>0.74463217177050334</v>
      </c>
      <c r="P34" s="2">
        <v>74.463217177050296</v>
      </c>
      <c r="Q34" s="2">
        <v>100</v>
      </c>
      <c r="R34" s="2">
        <v>0</v>
      </c>
      <c r="S34" s="2">
        <v>0</v>
      </c>
      <c r="T34" s="2">
        <v>100</v>
      </c>
      <c r="U34" s="2">
        <v>0.8038585209003215</v>
      </c>
      <c r="V34" s="2">
        <v>80.385852090032103</v>
      </c>
      <c r="W34" s="2">
        <v>75.784963649802705</v>
      </c>
      <c r="X34" s="2">
        <v>32</v>
      </c>
    </row>
    <row r="35" spans="1:24" x14ac:dyDescent="0.3">
      <c r="A35" s="2">
        <v>33</v>
      </c>
      <c r="B35" s="22">
        <v>2022210572</v>
      </c>
      <c r="C35" s="2" t="s">
        <v>66</v>
      </c>
      <c r="D35" s="2" t="s">
        <v>34</v>
      </c>
      <c r="E35" s="2">
        <v>104.89693750000001</v>
      </c>
      <c r="F35" s="2">
        <v>8</v>
      </c>
      <c r="G35" s="2">
        <v>0</v>
      </c>
      <c r="H35" s="2">
        <v>112.89693750000001</v>
      </c>
      <c r="I35" s="2">
        <v>0.83468539029901445</v>
      </c>
      <c r="J35" s="2">
        <v>83.468539029901393</v>
      </c>
      <c r="K35" s="2">
        <v>82.552631578947398</v>
      </c>
      <c r="L35" s="2">
        <v>0</v>
      </c>
      <c r="M35" s="2">
        <v>0</v>
      </c>
      <c r="N35" s="2">
        <v>82.552631578947398</v>
      </c>
      <c r="O35" s="2">
        <v>0.72643991181755896</v>
      </c>
      <c r="P35" s="2">
        <v>72.643991181755894</v>
      </c>
      <c r="Q35" s="2">
        <v>100</v>
      </c>
      <c r="R35" s="2">
        <v>0</v>
      </c>
      <c r="S35" s="2">
        <v>0</v>
      </c>
      <c r="T35" s="2">
        <v>100</v>
      </c>
      <c r="U35" s="2">
        <v>0.8038585209003215</v>
      </c>
      <c r="V35" s="2">
        <v>80.385852090032103</v>
      </c>
      <c r="W35" s="2">
        <v>75.583086842212595</v>
      </c>
      <c r="X35" s="2">
        <v>33</v>
      </c>
    </row>
    <row r="36" spans="1:24" x14ac:dyDescent="0.3">
      <c r="A36" s="2">
        <v>34</v>
      </c>
      <c r="B36" s="56">
        <v>2022210602</v>
      </c>
      <c r="C36" s="2" t="s">
        <v>67</v>
      </c>
      <c r="D36" s="2" t="s">
        <v>34</v>
      </c>
      <c r="E36" s="2">
        <v>101.28</v>
      </c>
      <c r="F36" s="2">
        <v>4</v>
      </c>
      <c r="G36" s="2">
        <v>0</v>
      </c>
      <c r="H36" s="2">
        <v>105.28</v>
      </c>
      <c r="I36" s="2">
        <v>0.77837078521886605</v>
      </c>
      <c r="J36" s="2">
        <v>77.837078521886596</v>
      </c>
      <c r="K36" s="2">
        <v>82.54</v>
      </c>
      <c r="L36" s="2">
        <v>0</v>
      </c>
      <c r="M36" s="2">
        <v>0</v>
      </c>
      <c r="N36" s="2">
        <v>82.54</v>
      </c>
      <c r="O36" s="2">
        <v>0.72632875747976067</v>
      </c>
      <c r="P36" s="2">
        <v>72.632875747976101</v>
      </c>
      <c r="Q36" s="2">
        <v>110</v>
      </c>
      <c r="R36" s="2">
        <v>3.33</v>
      </c>
      <c r="S36" s="2">
        <v>0</v>
      </c>
      <c r="T36" s="2">
        <v>113.33</v>
      </c>
      <c r="U36" s="2">
        <v>0.91101286173633433</v>
      </c>
      <c r="V36" s="2">
        <v>91.101286173633397</v>
      </c>
      <c r="W36" s="2">
        <v>75.520557345323894</v>
      </c>
      <c r="X36" s="2">
        <v>34</v>
      </c>
    </row>
    <row r="37" spans="1:24" x14ac:dyDescent="0.3">
      <c r="A37" s="2">
        <v>35</v>
      </c>
      <c r="B37" s="56">
        <v>2022210511</v>
      </c>
      <c r="C37" s="2" t="s">
        <v>68</v>
      </c>
      <c r="D37" s="2" t="s">
        <v>34</v>
      </c>
      <c r="E37" s="2">
        <v>96.67</v>
      </c>
      <c r="F37" s="2">
        <v>7</v>
      </c>
      <c r="G37" s="2">
        <v>0</v>
      </c>
      <c r="H37" s="2">
        <v>103.67</v>
      </c>
      <c r="I37" s="2">
        <v>0.76646750858320523</v>
      </c>
      <c r="J37" s="2">
        <v>76.646750858320502</v>
      </c>
      <c r="K37" s="2">
        <v>82.39</v>
      </c>
      <c r="L37" s="2">
        <v>2.1429999999999998</v>
      </c>
      <c r="M37" s="2">
        <v>0</v>
      </c>
      <c r="N37" s="2">
        <v>84.533000000000001</v>
      </c>
      <c r="O37" s="2">
        <v>0.74386659626891938</v>
      </c>
      <c r="P37" s="2">
        <v>74.386659626891898</v>
      </c>
      <c r="Q37" s="2">
        <v>100</v>
      </c>
      <c r="R37" s="2">
        <v>0</v>
      </c>
      <c r="S37" s="2">
        <v>0</v>
      </c>
      <c r="T37" s="2">
        <v>100</v>
      </c>
      <c r="U37" s="2">
        <v>0.8038585209003215</v>
      </c>
      <c r="V37" s="2">
        <v>80.385852090032103</v>
      </c>
      <c r="W37" s="2">
        <v>75.438597119491703</v>
      </c>
      <c r="X37" s="2">
        <v>35</v>
      </c>
    </row>
    <row r="38" spans="1:24" x14ac:dyDescent="0.3">
      <c r="A38" s="2">
        <v>36</v>
      </c>
      <c r="B38" s="56">
        <v>2022210530</v>
      </c>
      <c r="C38" s="2" t="s">
        <v>69</v>
      </c>
      <c r="D38" s="2" t="s">
        <v>34</v>
      </c>
      <c r="E38" s="2">
        <v>97.18</v>
      </c>
      <c r="F38" s="2">
        <v>1</v>
      </c>
      <c r="G38" s="2">
        <v>0</v>
      </c>
      <c r="H38" s="2">
        <v>98.18</v>
      </c>
      <c r="I38" s="2">
        <v>0.72587807458955433</v>
      </c>
      <c r="J38" s="2">
        <v>72.587807458955396</v>
      </c>
      <c r="K38" s="2">
        <v>85.78</v>
      </c>
      <c r="L38" s="2">
        <v>0</v>
      </c>
      <c r="M38" s="2">
        <v>0</v>
      </c>
      <c r="N38" s="2">
        <v>85.78</v>
      </c>
      <c r="O38" s="2">
        <v>0.75483984512495605</v>
      </c>
      <c r="P38" s="2">
        <v>75.483984512495596</v>
      </c>
      <c r="Q38" s="2">
        <v>100</v>
      </c>
      <c r="R38" s="2">
        <v>0</v>
      </c>
      <c r="S38" s="2">
        <v>0</v>
      </c>
      <c r="T38" s="2">
        <v>100</v>
      </c>
      <c r="U38" s="2">
        <v>0.8038585209003215</v>
      </c>
      <c r="V38" s="2">
        <v>80.385852090032103</v>
      </c>
      <c r="W38" s="2">
        <v>75.394935859541206</v>
      </c>
      <c r="X38" s="2">
        <v>36</v>
      </c>
    </row>
    <row r="39" spans="1:24" x14ac:dyDescent="0.3">
      <c r="A39" s="2">
        <v>37</v>
      </c>
      <c r="B39" s="56">
        <v>2022210587</v>
      </c>
      <c r="C39" s="2" t="s">
        <v>70</v>
      </c>
      <c r="D39" s="2" t="s">
        <v>34</v>
      </c>
      <c r="E39" s="2">
        <v>104.3</v>
      </c>
      <c r="F39" s="2">
        <v>4</v>
      </c>
      <c r="G39" s="2">
        <v>0</v>
      </c>
      <c r="H39" s="2">
        <v>108.3</v>
      </c>
      <c r="I39" s="2">
        <v>0.80069867058513666</v>
      </c>
      <c r="J39" s="2">
        <v>80.069867058513694</v>
      </c>
      <c r="K39" s="2">
        <v>82.77</v>
      </c>
      <c r="L39" s="2">
        <v>0.33300000000000002</v>
      </c>
      <c r="M39" s="2">
        <v>0</v>
      </c>
      <c r="N39" s="2">
        <v>83.102999999999994</v>
      </c>
      <c r="O39" s="2">
        <v>0.7312829989440337</v>
      </c>
      <c r="P39" s="2">
        <v>73.128299894403398</v>
      </c>
      <c r="Q39" s="2">
        <v>100</v>
      </c>
      <c r="R39" s="2">
        <v>0</v>
      </c>
      <c r="S39" s="2">
        <v>0</v>
      </c>
      <c r="T39" s="2">
        <v>100</v>
      </c>
      <c r="U39" s="2">
        <v>0.8038585209003215</v>
      </c>
      <c r="V39" s="2">
        <v>80.385852090032103</v>
      </c>
      <c r="W39" s="2">
        <v>75.242368546788299</v>
      </c>
      <c r="X39" s="2">
        <v>37</v>
      </c>
    </row>
    <row r="40" spans="1:24" x14ac:dyDescent="0.3">
      <c r="A40" s="2">
        <v>38</v>
      </c>
      <c r="B40" s="56">
        <v>2022210609</v>
      </c>
      <c r="C40" s="2" t="s">
        <v>71</v>
      </c>
      <c r="D40" s="2" t="s">
        <v>34</v>
      </c>
      <c r="E40" s="2">
        <v>100.65</v>
      </c>
      <c r="F40" s="2">
        <v>3</v>
      </c>
      <c r="G40" s="2">
        <v>0</v>
      </c>
      <c r="H40" s="2">
        <v>103.65</v>
      </c>
      <c r="I40" s="2">
        <v>0.76631964179270018</v>
      </c>
      <c r="J40" s="2">
        <v>76.63196417927</v>
      </c>
      <c r="K40" s="2">
        <v>84.03</v>
      </c>
      <c r="L40" s="2">
        <v>0</v>
      </c>
      <c r="M40" s="2">
        <v>0</v>
      </c>
      <c r="N40" s="2">
        <v>84.03</v>
      </c>
      <c r="O40" s="2">
        <v>0.73944033790918695</v>
      </c>
      <c r="P40" s="2">
        <v>73.944033790918695</v>
      </c>
      <c r="Q40" s="2">
        <v>100</v>
      </c>
      <c r="R40" s="2">
        <v>0</v>
      </c>
      <c r="S40" s="2">
        <v>0</v>
      </c>
      <c r="T40" s="2">
        <v>100</v>
      </c>
      <c r="U40" s="2">
        <v>0.8038585209003215</v>
      </c>
      <c r="V40" s="2">
        <v>80.385852090032103</v>
      </c>
      <c r="W40" s="2">
        <v>75.125801698500297</v>
      </c>
      <c r="X40" s="2">
        <v>38</v>
      </c>
    </row>
    <row r="41" spans="1:24" x14ac:dyDescent="0.3">
      <c r="A41" s="2">
        <v>39</v>
      </c>
      <c r="B41" s="56">
        <v>2022210536</v>
      </c>
      <c r="C41" s="2" t="s">
        <v>72</v>
      </c>
      <c r="D41" s="2" t="s">
        <v>34</v>
      </c>
      <c r="E41" s="2">
        <v>99.16</v>
      </c>
      <c r="F41" s="2">
        <v>6</v>
      </c>
      <c r="G41" s="2">
        <v>0</v>
      </c>
      <c r="H41" s="2">
        <v>105.16</v>
      </c>
      <c r="I41" s="2">
        <v>0.77748358447583543</v>
      </c>
      <c r="J41" s="2">
        <v>77.748358447583499</v>
      </c>
      <c r="K41" s="2">
        <v>83.52</v>
      </c>
      <c r="L41" s="2">
        <v>0</v>
      </c>
      <c r="M41" s="2">
        <v>0</v>
      </c>
      <c r="N41" s="2">
        <v>83.52</v>
      </c>
      <c r="O41" s="2">
        <v>0.73495248152059134</v>
      </c>
      <c r="P41" s="2">
        <v>73.495248152059105</v>
      </c>
      <c r="Q41" s="2">
        <v>100</v>
      </c>
      <c r="R41" s="2">
        <v>0</v>
      </c>
      <c r="S41" s="2">
        <v>0</v>
      </c>
      <c r="T41" s="2">
        <v>100</v>
      </c>
      <c r="U41" s="2">
        <v>0.8038585209003215</v>
      </c>
      <c r="V41" s="2">
        <v>80.385852090032103</v>
      </c>
      <c r="W41" s="2">
        <v>75.034930604961303</v>
      </c>
      <c r="X41" s="2">
        <v>39</v>
      </c>
    </row>
    <row r="42" spans="1:24" x14ac:dyDescent="0.3">
      <c r="A42" s="2">
        <v>40</v>
      </c>
      <c r="B42" s="22">
        <v>2022210622</v>
      </c>
      <c r="C42" s="2" t="s">
        <v>73</v>
      </c>
      <c r="D42" s="2" t="s">
        <v>34</v>
      </c>
      <c r="E42" s="2">
        <v>98.973124999999996</v>
      </c>
      <c r="F42" s="2">
        <v>3</v>
      </c>
      <c r="G42" s="2">
        <v>0</v>
      </c>
      <c r="H42" s="2">
        <v>101.973125</v>
      </c>
      <c r="I42" s="2">
        <v>0.75392193557628784</v>
      </c>
      <c r="J42" s="2">
        <v>75.392193557628801</v>
      </c>
      <c r="K42" s="2">
        <v>83.755555555555503</v>
      </c>
      <c r="L42" s="2">
        <v>0</v>
      </c>
      <c r="M42" s="2">
        <v>0</v>
      </c>
      <c r="N42" s="2">
        <v>83.755555555555503</v>
      </c>
      <c r="O42" s="2">
        <v>0.73702530407915789</v>
      </c>
      <c r="P42" s="2">
        <v>73.702530407915802</v>
      </c>
      <c r="Q42" s="2">
        <v>100</v>
      </c>
      <c r="R42" s="2">
        <v>0</v>
      </c>
      <c r="S42" s="2">
        <v>0</v>
      </c>
      <c r="T42" s="2">
        <v>100</v>
      </c>
      <c r="U42" s="2">
        <v>0.8038585209003215</v>
      </c>
      <c r="V42" s="2">
        <v>80.385852090032103</v>
      </c>
      <c r="W42" s="2">
        <v>74.708795206069993</v>
      </c>
      <c r="X42" s="2">
        <v>40</v>
      </c>
    </row>
    <row r="43" spans="1:24" x14ac:dyDescent="0.3">
      <c r="A43" s="2">
        <v>41</v>
      </c>
      <c r="B43" s="22">
        <v>2022210550</v>
      </c>
      <c r="C43" s="2" t="s">
        <v>74</v>
      </c>
      <c r="D43" s="2" t="s">
        <v>34</v>
      </c>
      <c r="E43" s="2">
        <v>97.014687499999994</v>
      </c>
      <c r="F43" s="2">
        <v>0</v>
      </c>
      <c r="G43" s="2">
        <v>0</v>
      </c>
      <c r="H43" s="2">
        <v>97.014687499999994</v>
      </c>
      <c r="I43" s="2">
        <v>0.71726252362403031</v>
      </c>
      <c r="J43" s="2">
        <v>71.726252362403002</v>
      </c>
      <c r="K43" s="2">
        <v>84</v>
      </c>
      <c r="L43" s="2">
        <v>0.375</v>
      </c>
      <c r="M43" s="2">
        <v>0</v>
      </c>
      <c r="N43" s="2">
        <v>84.375</v>
      </c>
      <c r="O43" s="2">
        <v>0.74247624076029561</v>
      </c>
      <c r="P43" s="2">
        <v>74.247624076029595</v>
      </c>
      <c r="Q43" s="2">
        <v>100</v>
      </c>
      <c r="R43" s="2">
        <v>0</v>
      </c>
      <c r="S43" s="2">
        <v>0</v>
      </c>
      <c r="T43" s="2">
        <v>100</v>
      </c>
      <c r="U43" s="2">
        <v>0.8038585209003215</v>
      </c>
      <c r="V43" s="2">
        <v>80.385852090032103</v>
      </c>
      <c r="W43" s="2">
        <v>74.357172534704503</v>
      </c>
      <c r="X43" s="2">
        <v>41</v>
      </c>
    </row>
    <row r="44" spans="1:24" x14ac:dyDescent="0.3">
      <c r="A44" s="2">
        <v>42</v>
      </c>
      <c r="B44" s="22">
        <v>2022210591</v>
      </c>
      <c r="C44" s="2" t="s">
        <v>75</v>
      </c>
      <c r="D44" s="2" t="s">
        <v>34</v>
      </c>
      <c r="E44" s="2">
        <v>98.8046875</v>
      </c>
      <c r="F44" s="2">
        <v>1</v>
      </c>
      <c r="G44" s="2">
        <v>0</v>
      </c>
      <c r="H44" s="2">
        <v>99.8046875</v>
      </c>
      <c r="I44" s="2">
        <v>0.73788994089949234</v>
      </c>
      <c r="J44" s="2">
        <v>73.788994089949199</v>
      </c>
      <c r="K44" s="2">
        <v>83.625</v>
      </c>
      <c r="L44" s="2">
        <v>0</v>
      </c>
      <c r="M44" s="2">
        <v>0</v>
      </c>
      <c r="N44" s="2">
        <v>83.625</v>
      </c>
      <c r="O44" s="2">
        <v>0.73587645195353746</v>
      </c>
      <c r="P44" s="2">
        <v>73.587645195353701</v>
      </c>
      <c r="Q44" s="2">
        <v>100</v>
      </c>
      <c r="R44" s="2">
        <v>0</v>
      </c>
      <c r="S44" s="2">
        <v>0</v>
      </c>
      <c r="T44" s="2">
        <v>100</v>
      </c>
      <c r="U44" s="2">
        <v>0.8038585209003215</v>
      </c>
      <c r="V44" s="2">
        <v>80.385852090032103</v>
      </c>
      <c r="W44" s="2">
        <v>74.307735663740701</v>
      </c>
      <c r="X44" s="2">
        <v>42</v>
      </c>
    </row>
    <row r="45" spans="1:24" x14ac:dyDescent="0.3">
      <c r="A45" s="2">
        <v>43</v>
      </c>
      <c r="B45" s="56">
        <v>2022210588</v>
      </c>
      <c r="C45" s="2" t="s">
        <v>76</v>
      </c>
      <c r="D45" s="2" t="s">
        <v>34</v>
      </c>
      <c r="E45" s="2">
        <v>101.09</v>
      </c>
      <c r="F45" s="2">
        <v>1</v>
      </c>
      <c r="G45" s="2">
        <v>0</v>
      </c>
      <c r="H45" s="2">
        <v>102.09</v>
      </c>
      <c r="I45" s="2">
        <v>0.75478603213330209</v>
      </c>
      <c r="J45" s="2">
        <v>75.478603213330203</v>
      </c>
      <c r="K45" s="2">
        <v>80.73</v>
      </c>
      <c r="L45" s="2">
        <v>2.3330000000000002</v>
      </c>
      <c r="M45" s="2">
        <v>0</v>
      </c>
      <c r="N45" s="2">
        <v>83.063000000000002</v>
      </c>
      <c r="O45" s="2">
        <v>0.73093101020767337</v>
      </c>
      <c r="P45" s="2">
        <v>73.093101020767307</v>
      </c>
      <c r="Q45" s="2">
        <v>100</v>
      </c>
      <c r="R45" s="2">
        <v>0</v>
      </c>
      <c r="S45" s="2">
        <v>0</v>
      </c>
      <c r="T45" s="2">
        <v>100</v>
      </c>
      <c r="U45" s="2">
        <v>0.8038585209003215</v>
      </c>
      <c r="V45" s="2">
        <v>80.385852090032103</v>
      </c>
      <c r="W45" s="2">
        <v>74.299476566206394</v>
      </c>
      <c r="X45" s="2">
        <v>43</v>
      </c>
    </row>
    <row r="46" spans="1:24" x14ac:dyDescent="0.3">
      <c r="A46" s="2">
        <v>44</v>
      </c>
      <c r="B46" s="57">
        <v>2022210549</v>
      </c>
      <c r="C46" s="2" t="s">
        <v>77</v>
      </c>
      <c r="D46" s="2" t="s">
        <v>34</v>
      </c>
      <c r="E46" s="2">
        <v>97.465312499999996</v>
      </c>
      <c r="F46" s="2">
        <v>0</v>
      </c>
      <c r="G46" s="2">
        <v>0</v>
      </c>
      <c r="H46" s="2">
        <v>97.465312499999996</v>
      </c>
      <c r="I46" s="2">
        <v>0.7205941472475984</v>
      </c>
      <c r="J46" s="2">
        <v>72.059414724759804</v>
      </c>
      <c r="K46" s="2">
        <v>83.094444444444406</v>
      </c>
      <c r="L46" s="2">
        <v>0.625</v>
      </c>
      <c r="M46" s="2">
        <v>0</v>
      </c>
      <c r="N46" s="2">
        <v>83.719444444444406</v>
      </c>
      <c r="O46" s="2">
        <v>0.73670753646994369</v>
      </c>
      <c r="P46" s="2">
        <v>73.670753646994399</v>
      </c>
      <c r="Q46" s="2">
        <v>100</v>
      </c>
      <c r="R46" s="2">
        <v>0</v>
      </c>
      <c r="S46" s="2">
        <v>0</v>
      </c>
      <c r="T46" s="2">
        <v>100</v>
      </c>
      <c r="U46" s="2">
        <v>0.8038585209003215</v>
      </c>
      <c r="V46" s="2">
        <v>80.385852090032103</v>
      </c>
      <c r="W46" s="2">
        <v>74.019995706851205</v>
      </c>
      <c r="X46" s="2">
        <v>44</v>
      </c>
    </row>
    <row r="47" spans="1:24" x14ac:dyDescent="0.3">
      <c r="A47" s="2">
        <v>45</v>
      </c>
      <c r="B47" s="22">
        <v>2022210584</v>
      </c>
      <c r="C47" s="2" t="s">
        <v>78</v>
      </c>
      <c r="D47" s="2" t="s">
        <v>34</v>
      </c>
      <c r="E47" s="2">
        <v>97.534374999999997</v>
      </c>
      <c r="F47" s="2">
        <v>4</v>
      </c>
      <c r="G47" s="2">
        <v>0</v>
      </c>
      <c r="H47" s="2">
        <v>101.534375</v>
      </c>
      <c r="I47" s="2">
        <v>0.75067810785958211</v>
      </c>
      <c r="J47" s="2">
        <v>75.067810785958201</v>
      </c>
      <c r="K47" s="2">
        <v>82.131578947368396</v>
      </c>
      <c r="L47" s="2">
        <v>0</v>
      </c>
      <c r="M47" s="2">
        <v>0</v>
      </c>
      <c r="N47" s="2">
        <v>82.131578947368396</v>
      </c>
      <c r="O47" s="2">
        <v>0.72273476722429075</v>
      </c>
      <c r="P47" s="2">
        <v>72.273476722429095</v>
      </c>
      <c r="Q47" s="2">
        <v>100</v>
      </c>
      <c r="R47" s="2">
        <v>0</v>
      </c>
      <c r="S47" s="2">
        <v>0</v>
      </c>
      <c r="T47" s="2">
        <v>100</v>
      </c>
      <c r="U47" s="2">
        <v>0.8038585209003215</v>
      </c>
      <c r="V47" s="2">
        <v>80.385852090032103</v>
      </c>
      <c r="W47" s="2">
        <v>73.643581071895198</v>
      </c>
      <c r="X47" s="2">
        <v>45</v>
      </c>
    </row>
    <row r="48" spans="1:24" x14ac:dyDescent="0.3">
      <c r="A48" s="2">
        <v>46</v>
      </c>
      <c r="B48" s="56">
        <v>2022210613</v>
      </c>
      <c r="C48" s="2" t="s">
        <v>79</v>
      </c>
      <c r="D48" s="2" t="s">
        <v>34</v>
      </c>
      <c r="E48" s="2">
        <v>98.88</v>
      </c>
      <c r="F48" s="2">
        <v>4</v>
      </c>
      <c r="G48" s="2">
        <v>0</v>
      </c>
      <c r="H48" s="2">
        <v>102.88</v>
      </c>
      <c r="I48" s="2">
        <v>0.76062677035825355</v>
      </c>
      <c r="J48" s="2">
        <v>76.062677035825402</v>
      </c>
      <c r="K48" s="2">
        <v>79.2</v>
      </c>
      <c r="L48" s="2">
        <v>2.5129999999999999</v>
      </c>
      <c r="M48" s="2">
        <v>0</v>
      </c>
      <c r="N48" s="2">
        <v>81.712999999999994</v>
      </c>
      <c r="O48" s="2">
        <v>0.71905139035550869</v>
      </c>
      <c r="P48" s="2">
        <v>71.905139035550903</v>
      </c>
      <c r="Q48" s="2">
        <v>100</v>
      </c>
      <c r="R48" s="2">
        <v>0</v>
      </c>
      <c r="S48" s="2">
        <v>0</v>
      </c>
      <c r="T48" s="2">
        <v>100</v>
      </c>
      <c r="U48" s="2">
        <v>0.8038585209003215</v>
      </c>
      <c r="V48" s="2">
        <v>80.385852090032103</v>
      </c>
      <c r="W48" s="2">
        <v>73.584717941053896</v>
      </c>
      <c r="X48" s="2">
        <v>46</v>
      </c>
    </row>
    <row r="49" spans="1:24" x14ac:dyDescent="0.3">
      <c r="A49" s="2">
        <v>47</v>
      </c>
      <c r="B49" s="22">
        <v>2022210599</v>
      </c>
      <c r="C49" s="2" t="s">
        <v>80</v>
      </c>
      <c r="D49" s="2" t="s">
        <v>34</v>
      </c>
      <c r="E49" s="2">
        <v>97.139375000000001</v>
      </c>
      <c r="F49" s="2">
        <v>0</v>
      </c>
      <c r="G49" s="2">
        <v>0</v>
      </c>
      <c r="H49" s="2">
        <v>97.139375000000001</v>
      </c>
      <c r="I49" s="2">
        <v>0.71818438064608559</v>
      </c>
      <c r="J49" s="2">
        <v>71.8184380646086</v>
      </c>
      <c r="K49" s="2">
        <v>82.5</v>
      </c>
      <c r="L49" s="2">
        <v>0</v>
      </c>
      <c r="M49" s="2">
        <v>0</v>
      </c>
      <c r="N49" s="2">
        <v>82.5</v>
      </c>
      <c r="O49" s="2">
        <v>0.72597676874340022</v>
      </c>
      <c r="P49" s="2">
        <v>72.597676874339996</v>
      </c>
      <c r="Q49" s="2">
        <v>100</v>
      </c>
      <c r="R49" s="2">
        <v>0</v>
      </c>
      <c r="S49" s="2">
        <v>0</v>
      </c>
      <c r="T49" s="2">
        <v>100</v>
      </c>
      <c r="U49" s="2">
        <v>0.8038585209003215</v>
      </c>
      <c r="V49" s="2">
        <v>80.385852090032103</v>
      </c>
      <c r="W49" s="2">
        <v>73.2206466339629</v>
      </c>
      <c r="X49" s="2">
        <v>47</v>
      </c>
    </row>
    <row r="50" spans="1:24" x14ac:dyDescent="0.3">
      <c r="A50" s="2">
        <v>48</v>
      </c>
      <c r="B50" s="56">
        <v>2022210581</v>
      </c>
      <c r="C50" s="2" t="s">
        <v>81</v>
      </c>
      <c r="D50" s="2" t="s">
        <v>34</v>
      </c>
      <c r="E50" s="2">
        <v>98.56</v>
      </c>
      <c r="F50" s="2">
        <v>3</v>
      </c>
      <c r="G50" s="2">
        <v>0</v>
      </c>
      <c r="H50" s="2">
        <v>101.56</v>
      </c>
      <c r="I50" s="2">
        <v>0.75086756218491679</v>
      </c>
      <c r="J50" s="2">
        <v>75.086756218491701</v>
      </c>
      <c r="K50" s="2">
        <v>80.319999999999993</v>
      </c>
      <c r="L50" s="2">
        <v>0</v>
      </c>
      <c r="M50" s="2">
        <v>0</v>
      </c>
      <c r="N50" s="2">
        <v>80.319999999999993</v>
      </c>
      <c r="O50" s="2">
        <v>0.70679338261175639</v>
      </c>
      <c r="P50" s="2">
        <v>70.679338261175602</v>
      </c>
      <c r="Q50" s="2">
        <v>100</v>
      </c>
      <c r="R50" s="2">
        <v>0</v>
      </c>
      <c r="S50" s="2">
        <v>0</v>
      </c>
      <c r="T50" s="2">
        <v>100</v>
      </c>
      <c r="U50" s="2">
        <v>0.8038585209003215</v>
      </c>
      <c r="V50" s="2">
        <v>80.385852090032103</v>
      </c>
      <c r="W50" s="2">
        <v>72.531473235524501</v>
      </c>
      <c r="X50" s="2">
        <v>48</v>
      </c>
    </row>
    <row r="51" spans="1:24" x14ac:dyDescent="0.3">
      <c r="A51" s="2">
        <v>49</v>
      </c>
      <c r="B51" s="56">
        <v>2022210522</v>
      </c>
      <c r="C51" s="2" t="s">
        <v>82</v>
      </c>
      <c r="D51" s="2" t="s">
        <v>34</v>
      </c>
      <c r="E51" s="2">
        <v>106.61</v>
      </c>
      <c r="F51" s="2">
        <v>4.8</v>
      </c>
      <c r="G51" s="2">
        <v>0</v>
      </c>
      <c r="H51" s="2">
        <v>111.41</v>
      </c>
      <c r="I51" s="2">
        <v>0.82369195650868032</v>
      </c>
      <c r="J51" s="2">
        <v>82.369195650867994</v>
      </c>
      <c r="K51" s="2">
        <v>77.150000000000006</v>
      </c>
      <c r="L51" s="2">
        <v>0</v>
      </c>
      <c r="M51" s="2">
        <v>0</v>
      </c>
      <c r="N51" s="2">
        <v>77.150000000000006</v>
      </c>
      <c r="O51" s="2">
        <v>0.67889827525519186</v>
      </c>
      <c r="P51" s="2">
        <v>67.889827525519195</v>
      </c>
      <c r="Q51" s="2">
        <v>104.67</v>
      </c>
      <c r="R51" s="2">
        <v>0</v>
      </c>
      <c r="S51" s="2">
        <v>0</v>
      </c>
      <c r="T51" s="2">
        <v>104.67</v>
      </c>
      <c r="U51" s="2">
        <v>0.84139871382636655</v>
      </c>
      <c r="V51" s="2">
        <v>84.139871382636699</v>
      </c>
      <c r="W51" s="2">
        <v>72.410705536300696</v>
      </c>
      <c r="X51" s="2">
        <v>49</v>
      </c>
    </row>
    <row r="52" spans="1:24" x14ac:dyDescent="0.3">
      <c r="A52" s="2">
        <v>50</v>
      </c>
      <c r="B52" s="56">
        <v>2022210647</v>
      </c>
      <c r="C52" s="2" t="s">
        <v>83</v>
      </c>
      <c r="D52" s="2" t="s">
        <v>34</v>
      </c>
      <c r="E52" s="2">
        <v>99.58</v>
      </c>
      <c r="F52" s="2">
        <v>0</v>
      </c>
      <c r="G52" s="2">
        <v>0</v>
      </c>
      <c r="H52" s="2">
        <v>99.58</v>
      </c>
      <c r="I52" s="2">
        <v>0.7362287499249115</v>
      </c>
      <c r="J52" s="2">
        <v>73.622874992491106</v>
      </c>
      <c r="K52" s="2">
        <v>80.069999999999993</v>
      </c>
      <c r="L52" s="2">
        <v>0</v>
      </c>
      <c r="M52" s="2">
        <v>0</v>
      </c>
      <c r="N52" s="2">
        <v>80.069999999999993</v>
      </c>
      <c r="O52" s="2">
        <v>0.7045934530095036</v>
      </c>
      <c r="P52" s="2">
        <v>70.459345300950403</v>
      </c>
      <c r="Q52" s="2">
        <v>100</v>
      </c>
      <c r="R52" s="2">
        <v>0</v>
      </c>
      <c r="S52" s="2">
        <v>0</v>
      </c>
      <c r="T52" s="2">
        <v>100</v>
      </c>
      <c r="U52" s="2">
        <v>0.8038585209003215</v>
      </c>
      <c r="V52" s="2">
        <v>80.385852090032103</v>
      </c>
      <c r="W52" s="2">
        <v>72.084701918166701</v>
      </c>
      <c r="X52" s="2">
        <v>50</v>
      </c>
    </row>
    <row r="53" spans="1:24" x14ac:dyDescent="0.3">
      <c r="A53" s="2">
        <v>51</v>
      </c>
      <c r="B53" s="22">
        <v>2022210610</v>
      </c>
      <c r="C53" s="2" t="s">
        <v>84</v>
      </c>
      <c r="D53" s="2" t="s">
        <v>34</v>
      </c>
      <c r="E53" s="2">
        <v>97.064999999999998</v>
      </c>
      <c r="F53" s="2">
        <v>0</v>
      </c>
      <c r="G53" s="2">
        <v>0</v>
      </c>
      <c r="H53" s="2">
        <v>97.064999999999998</v>
      </c>
      <c r="I53" s="2">
        <v>0.7176345010188947</v>
      </c>
      <c r="J53" s="2">
        <v>71.763450101889504</v>
      </c>
      <c r="K53" s="2">
        <v>78.295833333333306</v>
      </c>
      <c r="L53" s="2">
        <v>0</v>
      </c>
      <c r="M53" s="2">
        <v>0</v>
      </c>
      <c r="N53" s="2">
        <v>78.295833333333306</v>
      </c>
      <c r="O53" s="2">
        <v>0.68898128593218322</v>
      </c>
      <c r="P53" s="2">
        <v>68.898128593218303</v>
      </c>
      <c r="Q53" s="2">
        <v>108</v>
      </c>
      <c r="R53" s="2">
        <v>0</v>
      </c>
      <c r="S53" s="2">
        <v>0</v>
      </c>
      <c r="T53" s="2">
        <v>108</v>
      </c>
      <c r="U53" s="2">
        <v>0.86816720257234725</v>
      </c>
      <c r="V53" s="2">
        <v>86.816720257234707</v>
      </c>
      <c r="W53" s="2">
        <v>71.263052061354202</v>
      </c>
      <c r="X53" s="2">
        <v>51</v>
      </c>
    </row>
    <row r="54" spans="1:24" x14ac:dyDescent="0.3">
      <c r="A54" s="2">
        <v>52</v>
      </c>
      <c r="B54" s="56">
        <v>2022210629</v>
      </c>
      <c r="C54" s="2" t="s">
        <v>85</v>
      </c>
      <c r="D54" s="2" t="s">
        <v>34</v>
      </c>
      <c r="E54" s="2">
        <v>109.68</v>
      </c>
      <c r="F54" s="2">
        <v>0</v>
      </c>
      <c r="G54" s="2">
        <v>0</v>
      </c>
      <c r="H54" s="2">
        <v>109.68</v>
      </c>
      <c r="I54" s="2">
        <v>0.81090147912998889</v>
      </c>
      <c r="J54" s="2">
        <v>81.090147912998901</v>
      </c>
      <c r="K54" s="2">
        <v>73.11</v>
      </c>
      <c r="L54" s="2">
        <v>0</v>
      </c>
      <c r="M54" s="2">
        <v>0</v>
      </c>
      <c r="N54" s="2">
        <v>73.11</v>
      </c>
      <c r="O54" s="2">
        <v>0.64334741288278774</v>
      </c>
      <c r="P54" s="2">
        <v>64.334741288278806</v>
      </c>
      <c r="Q54" s="2">
        <v>110</v>
      </c>
      <c r="R54" s="2">
        <v>0</v>
      </c>
      <c r="S54" s="2">
        <v>0</v>
      </c>
      <c r="T54" s="2">
        <v>110</v>
      </c>
      <c r="U54" s="2">
        <v>0.88424437299035363</v>
      </c>
      <c r="V54" s="2">
        <v>88.424437299035404</v>
      </c>
      <c r="W54" s="2">
        <v>70.094792214298494</v>
      </c>
      <c r="X54" s="2">
        <v>52</v>
      </c>
    </row>
    <row r="55" spans="1:24" x14ac:dyDescent="0.3">
      <c r="A55" s="2">
        <v>53</v>
      </c>
      <c r="B55" s="22">
        <v>2022210645</v>
      </c>
      <c r="C55" s="2" t="s">
        <v>86</v>
      </c>
      <c r="D55" s="2" t="s">
        <v>34</v>
      </c>
      <c r="E55" s="2">
        <v>99.248750000000001</v>
      </c>
      <c r="F55" s="2">
        <v>3</v>
      </c>
      <c r="G55" s="2">
        <v>0</v>
      </c>
      <c r="H55" s="2">
        <v>102.24875</v>
      </c>
      <c r="I55" s="2">
        <v>0.75595972478293627</v>
      </c>
      <c r="J55" s="2">
        <v>75.595972478293604</v>
      </c>
      <c r="K55" s="2">
        <v>76.055000000000007</v>
      </c>
      <c r="L55" s="2">
        <v>0</v>
      </c>
      <c r="M55" s="2">
        <v>0</v>
      </c>
      <c r="N55" s="2">
        <v>76.055000000000007</v>
      </c>
      <c r="O55" s="2">
        <v>0.66926258359732493</v>
      </c>
      <c r="P55" s="2">
        <v>66.9262583597325</v>
      </c>
      <c r="Q55" s="2">
        <v>100</v>
      </c>
      <c r="R55" s="2">
        <v>0</v>
      </c>
      <c r="S55" s="2">
        <v>0</v>
      </c>
      <c r="T55" s="2">
        <v>100</v>
      </c>
      <c r="U55" s="2">
        <v>0.8038585209003215</v>
      </c>
      <c r="V55" s="2">
        <v>80.385852090032103</v>
      </c>
      <c r="W55" s="2">
        <v>70.006160556474697</v>
      </c>
      <c r="X55" s="2">
        <v>53</v>
      </c>
    </row>
    <row r="56" spans="1:24" x14ac:dyDescent="0.3">
      <c r="A56" s="2">
        <v>54</v>
      </c>
      <c r="B56" s="56">
        <v>2022210600</v>
      </c>
      <c r="C56" s="2" t="s">
        <v>87</v>
      </c>
      <c r="D56" s="2" t="s">
        <v>34</v>
      </c>
      <c r="E56" s="2">
        <v>97.61</v>
      </c>
      <c r="F56" s="2">
        <v>0</v>
      </c>
      <c r="G56" s="2">
        <v>0</v>
      </c>
      <c r="H56" s="2">
        <v>97.61</v>
      </c>
      <c r="I56" s="2">
        <v>0.72166387106015883</v>
      </c>
      <c r="J56" s="2">
        <v>72.166387106015904</v>
      </c>
      <c r="K56" s="2">
        <v>76.180000000000007</v>
      </c>
      <c r="L56" s="2">
        <v>0</v>
      </c>
      <c r="M56" s="2">
        <v>0</v>
      </c>
      <c r="N56" s="2">
        <v>76.180000000000007</v>
      </c>
      <c r="O56" s="2">
        <v>0.67036254839845133</v>
      </c>
      <c r="P56" s="2">
        <v>67.0362548398451</v>
      </c>
      <c r="Q56" s="2">
        <v>100</v>
      </c>
      <c r="R56" s="2">
        <v>0</v>
      </c>
      <c r="S56" s="2">
        <v>0</v>
      </c>
      <c r="T56" s="2">
        <v>100</v>
      </c>
      <c r="U56" s="2">
        <v>0.8038585209003215</v>
      </c>
      <c r="V56" s="2">
        <v>80.385852090032103</v>
      </c>
      <c r="W56" s="2">
        <v>69.397241018098001</v>
      </c>
      <c r="X56" s="2">
        <v>54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"/>
  <sheetViews>
    <sheetView topLeftCell="G1" workbookViewId="0">
      <selection activeCell="V18" sqref="V18"/>
    </sheetView>
  </sheetViews>
  <sheetFormatPr defaultColWidth="8.6640625" defaultRowHeight="14" x14ac:dyDescent="0.3"/>
  <cols>
    <col min="1" max="2" width="8.6640625" style="8"/>
    <col min="3" max="3" width="11.58203125" style="8" customWidth="1"/>
    <col min="4" max="4" width="8.6640625" style="8"/>
    <col min="5" max="5" width="9.33203125" style="8"/>
    <col min="6" max="7" width="8.6640625" style="8"/>
    <col min="8" max="8" width="12.75" style="8" customWidth="1"/>
    <col min="9" max="9" width="12.6640625" style="51"/>
    <col min="10" max="12" width="12.6640625" style="8"/>
    <col min="13" max="13" width="8.6640625" style="8"/>
    <col min="14" max="16" width="12.6640625" style="8"/>
    <col min="17" max="17" width="9.33203125" style="8"/>
    <col min="18" max="19" width="8.6640625" style="8"/>
    <col min="20" max="23" width="12.6640625" style="8"/>
    <col min="24" max="16384" width="8.6640625" style="8"/>
  </cols>
  <sheetData>
    <row r="1" spans="1:24" x14ac:dyDescent="0.3">
      <c r="A1" s="68" t="s">
        <v>12</v>
      </c>
      <c r="B1" s="69" t="s">
        <v>14</v>
      </c>
      <c r="C1" s="69" t="s">
        <v>13</v>
      </c>
      <c r="D1" s="69" t="s">
        <v>15</v>
      </c>
      <c r="E1" s="68" t="s">
        <v>16</v>
      </c>
      <c r="F1" s="68"/>
      <c r="G1" s="68"/>
      <c r="H1" s="68"/>
      <c r="I1" s="72"/>
      <c r="J1" s="68"/>
      <c r="K1" s="68" t="s">
        <v>17</v>
      </c>
      <c r="L1" s="68"/>
      <c r="M1" s="68"/>
      <c r="N1" s="68"/>
      <c r="O1" s="68"/>
      <c r="P1" s="68"/>
      <c r="Q1" s="68" t="s">
        <v>18</v>
      </c>
      <c r="R1" s="68"/>
      <c r="S1" s="68"/>
      <c r="T1" s="68"/>
      <c r="U1" s="68"/>
      <c r="V1" s="68"/>
      <c r="W1" s="70" t="s">
        <v>19</v>
      </c>
      <c r="X1" s="71" t="s">
        <v>20</v>
      </c>
    </row>
    <row r="2" spans="1:24" ht="28" x14ac:dyDescent="0.3">
      <c r="A2" s="68"/>
      <c r="B2" s="69"/>
      <c r="C2" s="69"/>
      <c r="D2" s="69"/>
      <c r="E2" s="11" t="s">
        <v>21</v>
      </c>
      <c r="F2" s="12" t="s">
        <v>22</v>
      </c>
      <c r="G2" s="13" t="s">
        <v>23</v>
      </c>
      <c r="H2" s="14" t="s">
        <v>24</v>
      </c>
      <c r="I2" s="54" t="s">
        <v>25</v>
      </c>
      <c r="J2" s="17" t="s">
        <v>26</v>
      </c>
      <c r="K2" s="11" t="s">
        <v>21</v>
      </c>
      <c r="L2" s="11" t="s">
        <v>22</v>
      </c>
      <c r="M2" s="10" t="s">
        <v>23</v>
      </c>
      <c r="N2" s="10" t="s">
        <v>27</v>
      </c>
      <c r="O2" s="11" t="s">
        <v>28</v>
      </c>
      <c r="P2" s="18" t="s">
        <v>29</v>
      </c>
      <c r="Q2" s="10" t="s">
        <v>21</v>
      </c>
      <c r="R2" s="11" t="s">
        <v>22</v>
      </c>
      <c r="S2" s="10" t="s">
        <v>23</v>
      </c>
      <c r="T2" s="10" t="s">
        <v>30</v>
      </c>
      <c r="U2" s="11" t="s">
        <v>31</v>
      </c>
      <c r="V2" s="19" t="s">
        <v>32</v>
      </c>
      <c r="W2" s="70"/>
      <c r="X2" s="71"/>
    </row>
    <row r="3" spans="1:24" x14ac:dyDescent="0.3">
      <c r="A3" s="2">
        <v>1</v>
      </c>
      <c r="B3" s="9" t="s">
        <v>88</v>
      </c>
      <c r="C3" s="2">
        <v>2022215375</v>
      </c>
      <c r="D3" s="2" t="s">
        <v>89</v>
      </c>
      <c r="E3" s="52">
        <v>110.51</v>
      </c>
      <c r="F3" s="52">
        <v>10</v>
      </c>
      <c r="G3" s="2">
        <v>0</v>
      </c>
      <c r="H3" s="3">
        <f>E3+F3+G3</f>
        <v>120.51</v>
      </c>
      <c r="I3" s="55">
        <f>H3/137.966</f>
        <v>0.87347607381528802</v>
      </c>
      <c r="J3" s="2">
        <v>87.347607381528803</v>
      </c>
      <c r="K3" s="2">
        <v>82.188392857142901</v>
      </c>
      <c r="L3" s="2">
        <v>50.196886446886403</v>
      </c>
      <c r="M3" s="2">
        <v>0</v>
      </c>
      <c r="N3" s="16">
        <f>K3+L3+M3</f>
        <v>132.38527930402901</v>
      </c>
      <c r="O3" s="2">
        <f>N3/132.3852793</f>
        <v>1.0000000000304401</v>
      </c>
      <c r="P3" s="2">
        <f>O3*100</f>
        <v>100.00000000304399</v>
      </c>
      <c r="Q3" s="3">
        <v>101</v>
      </c>
      <c r="R3" s="2">
        <v>0</v>
      </c>
      <c r="S3" s="2">
        <v>0</v>
      </c>
      <c r="T3" s="2">
        <f>Q3+R3+S3</f>
        <v>101</v>
      </c>
      <c r="U3" s="2">
        <f>T3/111.1667</f>
        <v>0.90854545470900905</v>
      </c>
      <c r="V3" s="2">
        <f>U3*100</f>
        <v>90.854545470900902</v>
      </c>
      <c r="W3" s="2">
        <v>96.554976023395895</v>
      </c>
      <c r="X3" s="2">
        <v>1</v>
      </c>
    </row>
    <row r="4" spans="1:24" x14ac:dyDescent="0.3">
      <c r="A4" s="2">
        <v>2</v>
      </c>
      <c r="B4" s="9" t="s">
        <v>90</v>
      </c>
      <c r="C4" s="2">
        <v>2022215376</v>
      </c>
      <c r="D4" s="2" t="s">
        <v>89</v>
      </c>
      <c r="E4" s="52">
        <v>109.96599999999999</v>
      </c>
      <c r="F4" s="52">
        <v>28</v>
      </c>
      <c r="G4" s="2">
        <v>0</v>
      </c>
      <c r="H4" s="4">
        <f t="shared" ref="H4:H37" si="0">E4+F4+G4</f>
        <v>137.96600000000001</v>
      </c>
      <c r="I4" s="55">
        <f t="shared" ref="I4:I37" si="1">H4/137.966</f>
        <v>1</v>
      </c>
      <c r="J4" s="2">
        <v>100</v>
      </c>
      <c r="K4" s="2">
        <v>87.763392857142904</v>
      </c>
      <c r="L4" s="2">
        <v>11.6944444444444</v>
      </c>
      <c r="M4" s="2">
        <v>0</v>
      </c>
      <c r="N4" s="2">
        <f t="shared" ref="N4:N37" si="2">K4+L4+M4</f>
        <v>99.457837301587304</v>
      </c>
      <c r="O4" s="2">
        <f t="shared" ref="O4:O37" si="3">N4/132.3852793</f>
        <v>0.75127565411713604</v>
      </c>
      <c r="P4" s="2">
        <f t="shared" ref="P4:P37" si="4">O4*100</f>
        <v>75.127565411713604</v>
      </c>
      <c r="Q4" s="3">
        <v>108.66670000000001</v>
      </c>
      <c r="R4" s="2">
        <v>0</v>
      </c>
      <c r="S4" s="2">
        <v>0</v>
      </c>
      <c r="T4" s="2">
        <f t="shared" ref="T4:T37" si="5">Q4+R4+S4</f>
        <v>108.66670000000001</v>
      </c>
      <c r="U4" s="2">
        <f t="shared" ref="U4:U37" si="6">T4/111.1667</f>
        <v>0.97751125112106396</v>
      </c>
      <c r="V4" s="2">
        <f t="shared" ref="V4:V37" si="7">U4*100</f>
        <v>97.751125112106394</v>
      </c>
      <c r="W4" s="2">
        <v>82.364408297809604</v>
      </c>
      <c r="X4" s="2">
        <v>2</v>
      </c>
    </row>
    <row r="5" spans="1:24" x14ac:dyDescent="0.3">
      <c r="A5" s="2">
        <v>3</v>
      </c>
      <c r="B5" s="9" t="s">
        <v>91</v>
      </c>
      <c r="C5" s="2">
        <v>2022215373</v>
      </c>
      <c r="D5" s="2" t="s">
        <v>89</v>
      </c>
      <c r="E5" s="52">
        <v>109.73</v>
      </c>
      <c r="F5" s="52">
        <v>5</v>
      </c>
      <c r="G5" s="2">
        <v>0</v>
      </c>
      <c r="H5" s="3">
        <f t="shared" si="0"/>
        <v>114.73</v>
      </c>
      <c r="I5" s="55">
        <f t="shared" si="1"/>
        <v>0.83158169404056104</v>
      </c>
      <c r="J5" s="2">
        <v>83.158169404056096</v>
      </c>
      <c r="K5" s="2">
        <v>87.241607142857106</v>
      </c>
      <c r="L5" s="2">
        <v>14.5277777777778</v>
      </c>
      <c r="M5" s="2">
        <v>0</v>
      </c>
      <c r="N5" s="2">
        <f t="shared" si="2"/>
        <v>101.76938492063501</v>
      </c>
      <c r="O5" s="2">
        <f t="shared" si="3"/>
        <v>0.76873641434115902</v>
      </c>
      <c r="P5" s="2">
        <f t="shared" si="4"/>
        <v>76.873641434115896</v>
      </c>
      <c r="Q5" s="3">
        <v>100.5</v>
      </c>
      <c r="R5" s="2">
        <v>0</v>
      </c>
      <c r="S5" s="2">
        <v>0</v>
      </c>
      <c r="T5" s="2">
        <f t="shared" si="5"/>
        <v>100.5</v>
      </c>
      <c r="U5" s="2">
        <f t="shared" si="6"/>
        <v>0.90404770493322195</v>
      </c>
      <c r="V5" s="2">
        <f t="shared" si="7"/>
        <v>90.404770493322204</v>
      </c>
      <c r="W5" s="2">
        <v>79.4836599323868</v>
      </c>
      <c r="X5" s="2">
        <v>3</v>
      </c>
    </row>
    <row r="6" spans="1:24" x14ac:dyDescent="0.3">
      <c r="A6" s="2">
        <v>4</v>
      </c>
      <c r="B6" s="9" t="s">
        <v>92</v>
      </c>
      <c r="C6" s="53">
        <v>2022215374</v>
      </c>
      <c r="D6" s="2" t="s">
        <v>89</v>
      </c>
      <c r="E6" s="52">
        <v>112.45</v>
      </c>
      <c r="F6" s="52">
        <v>13</v>
      </c>
      <c r="G6" s="2">
        <v>0</v>
      </c>
      <c r="H6" s="3">
        <f t="shared" si="0"/>
        <v>125.45</v>
      </c>
      <c r="I6" s="55">
        <f t="shared" si="1"/>
        <v>0.909281997013757</v>
      </c>
      <c r="J6" s="2">
        <v>90.928199701375704</v>
      </c>
      <c r="K6" s="2">
        <v>90.782368803418805</v>
      </c>
      <c r="L6" s="2">
        <v>4.3333333333333304</v>
      </c>
      <c r="M6" s="2">
        <v>0</v>
      </c>
      <c r="N6" s="2">
        <f t="shared" si="2"/>
        <v>95.115702136752105</v>
      </c>
      <c r="O6" s="2">
        <f t="shared" si="3"/>
        <v>0.71847642456688199</v>
      </c>
      <c r="P6" s="2">
        <f t="shared" si="4"/>
        <v>71.847642456688206</v>
      </c>
      <c r="Q6" s="3">
        <v>100.5</v>
      </c>
      <c r="R6" s="2">
        <v>0</v>
      </c>
      <c r="S6" s="2">
        <v>0</v>
      </c>
      <c r="T6" s="2">
        <f t="shared" si="5"/>
        <v>100.5</v>
      </c>
      <c r="U6" s="2">
        <f t="shared" si="6"/>
        <v>0.90404770493322195</v>
      </c>
      <c r="V6" s="2">
        <f t="shared" si="7"/>
        <v>90.404770493322204</v>
      </c>
      <c r="W6" s="2">
        <v>77.519466707758397</v>
      </c>
      <c r="X6" s="2">
        <v>4</v>
      </c>
    </row>
    <row r="7" spans="1:24" x14ac:dyDescent="0.3">
      <c r="A7" s="2">
        <v>5</v>
      </c>
      <c r="B7" s="9" t="s">
        <v>93</v>
      </c>
      <c r="C7" s="2">
        <v>2022215385</v>
      </c>
      <c r="D7" s="2" t="s">
        <v>89</v>
      </c>
      <c r="E7" s="52">
        <v>104.82599999999999</v>
      </c>
      <c r="F7" s="52">
        <v>11</v>
      </c>
      <c r="G7" s="2">
        <v>0</v>
      </c>
      <c r="H7" s="3">
        <f t="shared" si="0"/>
        <v>115.82599999999999</v>
      </c>
      <c r="I7" s="55">
        <f t="shared" si="1"/>
        <v>0.83952568024005902</v>
      </c>
      <c r="J7" s="2">
        <v>83.952568024005899</v>
      </c>
      <c r="K7" s="2">
        <v>90.517650000000003</v>
      </c>
      <c r="L7" s="2">
        <v>5</v>
      </c>
      <c r="M7" s="2">
        <v>0</v>
      </c>
      <c r="N7" s="2">
        <f t="shared" si="2"/>
        <v>95.517650000000003</v>
      </c>
      <c r="O7" s="2">
        <f t="shared" si="3"/>
        <v>0.72151262213638001</v>
      </c>
      <c r="P7" s="2">
        <f t="shared" si="4"/>
        <v>72.151262213638006</v>
      </c>
      <c r="Q7" s="3">
        <v>107.5667</v>
      </c>
      <c r="R7" s="2">
        <v>0</v>
      </c>
      <c r="S7" s="2">
        <v>0</v>
      </c>
      <c r="T7" s="2">
        <f t="shared" si="5"/>
        <v>107.5667</v>
      </c>
      <c r="U7" s="2">
        <f t="shared" si="6"/>
        <v>0.96761620161433204</v>
      </c>
      <c r="V7" s="2">
        <f t="shared" si="7"/>
        <v>96.7616201614332</v>
      </c>
      <c r="W7" s="2">
        <v>76.972559168953893</v>
      </c>
      <c r="X7" s="2">
        <v>5</v>
      </c>
    </row>
    <row r="8" spans="1:24" x14ac:dyDescent="0.3">
      <c r="A8" s="2">
        <v>6</v>
      </c>
      <c r="B8" s="9" t="s">
        <v>94</v>
      </c>
      <c r="C8" s="2">
        <v>2022215342</v>
      </c>
      <c r="D8" s="2" t="s">
        <v>89</v>
      </c>
      <c r="E8" s="52">
        <v>104.66</v>
      </c>
      <c r="F8" s="52">
        <v>11</v>
      </c>
      <c r="G8" s="2">
        <v>0</v>
      </c>
      <c r="H8" s="3">
        <f t="shared" si="0"/>
        <v>115.66</v>
      </c>
      <c r="I8" s="55">
        <f t="shared" si="1"/>
        <v>0.83832248524998898</v>
      </c>
      <c r="J8" s="2">
        <v>83.832248524998903</v>
      </c>
      <c r="K8" s="2">
        <v>87.875</v>
      </c>
      <c r="L8" s="2">
        <v>7.2916666666666696</v>
      </c>
      <c r="M8" s="2">
        <v>0</v>
      </c>
      <c r="N8" s="2">
        <f t="shared" si="2"/>
        <v>95.1666666666667</v>
      </c>
      <c r="O8" s="2">
        <f t="shared" si="3"/>
        <v>0.718861395843025</v>
      </c>
      <c r="P8" s="2">
        <f t="shared" si="4"/>
        <v>71.886139584302498</v>
      </c>
      <c r="Q8" s="3">
        <v>109</v>
      </c>
      <c r="R8" s="2">
        <v>0</v>
      </c>
      <c r="S8" s="2">
        <v>0</v>
      </c>
      <c r="T8" s="2">
        <f t="shared" si="5"/>
        <v>109</v>
      </c>
      <c r="U8" s="2">
        <f t="shared" si="6"/>
        <v>0.98050945112160404</v>
      </c>
      <c r="V8" s="2">
        <f t="shared" si="7"/>
        <v>98.050945112160406</v>
      </c>
      <c r="W8" s="2">
        <v>76.891841923696006</v>
      </c>
      <c r="X8" s="2">
        <v>6</v>
      </c>
    </row>
    <row r="9" spans="1:24" x14ac:dyDescent="0.3">
      <c r="A9" s="2">
        <v>7</v>
      </c>
      <c r="B9" s="9" t="s">
        <v>95</v>
      </c>
      <c r="C9" s="2">
        <v>2022215371</v>
      </c>
      <c r="D9" s="2" t="s">
        <v>89</v>
      </c>
      <c r="E9" s="52">
        <v>102.1</v>
      </c>
      <c r="F9" s="52">
        <v>6</v>
      </c>
      <c r="G9" s="2">
        <v>0</v>
      </c>
      <c r="H9" s="3">
        <f t="shared" si="0"/>
        <v>108.1</v>
      </c>
      <c r="I9" s="55">
        <f t="shared" si="1"/>
        <v>0.78352637606366804</v>
      </c>
      <c r="J9" s="2">
        <v>78.352637606366798</v>
      </c>
      <c r="K9" s="2">
        <v>89.754999999999995</v>
      </c>
      <c r="L9" s="2">
        <v>3</v>
      </c>
      <c r="M9" s="2">
        <v>0</v>
      </c>
      <c r="N9" s="2">
        <f t="shared" si="2"/>
        <v>92.754999999999995</v>
      </c>
      <c r="O9" s="2">
        <f t="shared" si="3"/>
        <v>0.70064436537393804</v>
      </c>
      <c r="P9" s="2">
        <f t="shared" si="4"/>
        <v>70.064436537393803</v>
      </c>
      <c r="Q9" s="3">
        <v>100.5</v>
      </c>
      <c r="R9" s="2">
        <v>0</v>
      </c>
      <c r="S9" s="2">
        <v>0</v>
      </c>
      <c r="T9" s="2">
        <f t="shared" si="5"/>
        <v>100.5</v>
      </c>
      <c r="U9" s="2">
        <f t="shared" si="6"/>
        <v>0.90404770493322195</v>
      </c>
      <c r="V9" s="2">
        <f t="shared" si="7"/>
        <v>90.404770493322204</v>
      </c>
      <c r="W9" s="2">
        <v>73.756110145288503</v>
      </c>
      <c r="X9" s="2">
        <v>7</v>
      </c>
    </row>
    <row r="10" spans="1:24" x14ac:dyDescent="0.3">
      <c r="A10" s="2">
        <v>8</v>
      </c>
      <c r="B10" s="9" t="s">
        <v>96</v>
      </c>
      <c r="C10" s="2">
        <v>2022215338</v>
      </c>
      <c r="D10" s="2" t="s">
        <v>89</v>
      </c>
      <c r="E10" s="52">
        <v>97.84</v>
      </c>
      <c r="F10" s="52">
        <v>0</v>
      </c>
      <c r="G10" s="2">
        <v>0</v>
      </c>
      <c r="H10" s="3">
        <f t="shared" si="0"/>
        <v>97.84</v>
      </c>
      <c r="I10" s="55">
        <f t="shared" si="1"/>
        <v>0.70916022788223199</v>
      </c>
      <c r="J10" s="2">
        <v>70.916022788223202</v>
      </c>
      <c r="K10" s="2">
        <v>87.837500000000006</v>
      </c>
      <c r="L10" s="2">
        <v>7.5</v>
      </c>
      <c r="M10" s="2">
        <v>0</v>
      </c>
      <c r="N10" s="2">
        <f t="shared" si="2"/>
        <v>95.337500000000006</v>
      </c>
      <c r="O10" s="2">
        <f t="shared" si="3"/>
        <v>0.72015182129090405</v>
      </c>
      <c r="P10" s="2">
        <f t="shared" si="4"/>
        <v>72.015182129090405</v>
      </c>
      <c r="Q10" s="3">
        <v>100.5</v>
      </c>
      <c r="R10" s="2">
        <v>0</v>
      </c>
      <c r="S10" s="2">
        <v>0</v>
      </c>
      <c r="T10" s="2">
        <f t="shared" si="5"/>
        <v>100.5</v>
      </c>
      <c r="U10" s="2">
        <f t="shared" si="6"/>
        <v>0.90404770493322195</v>
      </c>
      <c r="V10" s="2">
        <f t="shared" si="7"/>
        <v>90.404770493322204</v>
      </c>
      <c r="W10" s="2">
        <v>73.634309095805804</v>
      </c>
      <c r="X10" s="2">
        <v>8</v>
      </c>
    </row>
    <row r="11" spans="1:24" x14ac:dyDescent="0.3">
      <c r="A11" s="2">
        <v>9</v>
      </c>
      <c r="B11" s="9" t="s">
        <v>97</v>
      </c>
      <c r="C11" s="2">
        <v>2022215322</v>
      </c>
      <c r="D11" s="2" t="s">
        <v>89</v>
      </c>
      <c r="E11" s="52">
        <v>98.8</v>
      </c>
      <c r="F11" s="52">
        <v>5</v>
      </c>
      <c r="G11" s="2">
        <v>0</v>
      </c>
      <c r="H11" s="3">
        <f t="shared" si="0"/>
        <v>103.8</v>
      </c>
      <c r="I11" s="55">
        <f t="shared" si="1"/>
        <v>0.75235927692329996</v>
      </c>
      <c r="J11" s="2">
        <v>75.235927692329994</v>
      </c>
      <c r="K11" s="2">
        <v>86.899119999999996</v>
      </c>
      <c r="L11" s="2">
        <v>6.4880952380952399</v>
      </c>
      <c r="M11" s="2">
        <v>0</v>
      </c>
      <c r="N11" s="2">
        <f t="shared" si="2"/>
        <v>93.387215238095294</v>
      </c>
      <c r="O11" s="2">
        <f t="shared" si="3"/>
        <v>0.70541993590140195</v>
      </c>
      <c r="P11" s="2">
        <f t="shared" si="4"/>
        <v>70.541993590140194</v>
      </c>
      <c r="Q11" s="3">
        <v>100.5</v>
      </c>
      <c r="R11" s="2">
        <v>0</v>
      </c>
      <c r="S11" s="2">
        <v>0</v>
      </c>
      <c r="T11" s="2">
        <f t="shared" si="5"/>
        <v>100.5</v>
      </c>
      <c r="U11" s="2">
        <f t="shared" si="6"/>
        <v>0.90404770493322195</v>
      </c>
      <c r="V11" s="2">
        <f t="shared" si="7"/>
        <v>90.404770493322204</v>
      </c>
      <c r="W11" s="2">
        <v>73.467058099393498</v>
      </c>
      <c r="X11" s="2">
        <v>9</v>
      </c>
    </row>
    <row r="12" spans="1:24" x14ac:dyDescent="0.3">
      <c r="A12" s="2">
        <v>10</v>
      </c>
      <c r="B12" s="9" t="s">
        <v>98</v>
      </c>
      <c r="C12" s="2">
        <v>2022215329</v>
      </c>
      <c r="D12" s="2" t="s">
        <v>89</v>
      </c>
      <c r="E12" s="52">
        <v>104.246</v>
      </c>
      <c r="F12" s="52">
        <v>9</v>
      </c>
      <c r="G12" s="2">
        <v>0</v>
      </c>
      <c r="H12" s="3">
        <f t="shared" si="0"/>
        <v>113.246</v>
      </c>
      <c r="I12" s="55">
        <f t="shared" si="1"/>
        <v>0.82082542075583798</v>
      </c>
      <c r="J12" s="2">
        <v>82.082542075583802</v>
      </c>
      <c r="K12" s="2">
        <v>88.261110000000002</v>
      </c>
      <c r="L12" s="2">
        <v>0</v>
      </c>
      <c r="M12" s="2">
        <v>0</v>
      </c>
      <c r="N12" s="2">
        <f t="shared" si="2"/>
        <v>88.261110000000002</v>
      </c>
      <c r="O12" s="2">
        <f t="shared" si="3"/>
        <v>0.66669882381703705</v>
      </c>
      <c r="P12" s="2">
        <f t="shared" si="4"/>
        <v>66.669882381703701</v>
      </c>
      <c r="Q12" s="3">
        <v>110</v>
      </c>
      <c r="R12" s="2">
        <v>1</v>
      </c>
      <c r="S12" s="2">
        <v>0</v>
      </c>
      <c r="T12" s="2">
        <f t="shared" si="5"/>
        <v>111</v>
      </c>
      <c r="U12" s="2">
        <f t="shared" si="6"/>
        <v>0.99850045022475298</v>
      </c>
      <c r="V12" s="2">
        <f t="shared" si="7"/>
        <v>99.8500450224753</v>
      </c>
      <c r="W12" s="2">
        <v>73.070430583136499</v>
      </c>
      <c r="X12" s="2">
        <v>10</v>
      </c>
    </row>
    <row r="13" spans="1:24" x14ac:dyDescent="0.3">
      <c r="A13" s="2">
        <v>11</v>
      </c>
      <c r="B13" s="9" t="s">
        <v>99</v>
      </c>
      <c r="C13" s="2">
        <v>2022215365</v>
      </c>
      <c r="D13" s="2" t="s">
        <v>89</v>
      </c>
      <c r="E13" s="52">
        <v>104.12</v>
      </c>
      <c r="F13" s="52">
        <v>8</v>
      </c>
      <c r="G13" s="2">
        <v>0</v>
      </c>
      <c r="H13" s="3">
        <f t="shared" si="0"/>
        <v>112.12</v>
      </c>
      <c r="I13" s="55">
        <f t="shared" si="1"/>
        <v>0.81266398967861597</v>
      </c>
      <c r="J13" s="2">
        <v>81.266398967861605</v>
      </c>
      <c r="K13" s="2">
        <v>87.605559999999997</v>
      </c>
      <c r="L13" s="2">
        <v>0</v>
      </c>
      <c r="M13" s="2">
        <v>0</v>
      </c>
      <c r="N13" s="2">
        <f t="shared" si="2"/>
        <v>87.605559999999997</v>
      </c>
      <c r="O13" s="2">
        <f t="shared" si="3"/>
        <v>0.66174698926665299</v>
      </c>
      <c r="P13" s="2">
        <f t="shared" si="4"/>
        <v>66.1746989266653</v>
      </c>
      <c r="Q13" s="3">
        <v>108.1</v>
      </c>
      <c r="R13" s="2">
        <v>0</v>
      </c>
      <c r="S13" s="2">
        <v>0</v>
      </c>
      <c r="T13" s="2">
        <f t="shared" si="5"/>
        <v>108.1</v>
      </c>
      <c r="U13" s="2">
        <f t="shared" si="6"/>
        <v>0.97241350152518702</v>
      </c>
      <c r="V13" s="2">
        <f t="shared" si="7"/>
        <v>97.241350152518706</v>
      </c>
      <c r="W13" s="2">
        <v>72.299704056080103</v>
      </c>
      <c r="X13" s="2">
        <v>11</v>
      </c>
    </row>
    <row r="14" spans="1:24" x14ac:dyDescent="0.3">
      <c r="A14" s="2">
        <v>12</v>
      </c>
      <c r="B14" s="9" t="s">
        <v>100</v>
      </c>
      <c r="C14" s="2">
        <v>2022215352</v>
      </c>
      <c r="D14" s="2" t="s">
        <v>89</v>
      </c>
      <c r="E14" s="52">
        <v>95.76</v>
      </c>
      <c r="F14" s="52">
        <v>0</v>
      </c>
      <c r="G14" s="2">
        <v>0</v>
      </c>
      <c r="H14" s="3">
        <f t="shared" si="0"/>
        <v>95.76</v>
      </c>
      <c r="I14" s="55">
        <f t="shared" si="1"/>
        <v>0.69408404969340298</v>
      </c>
      <c r="J14" s="2">
        <v>69.408404969340296</v>
      </c>
      <c r="K14" s="2">
        <v>89.427779999999998</v>
      </c>
      <c r="L14" s="2">
        <v>1.5</v>
      </c>
      <c r="M14" s="2">
        <v>0</v>
      </c>
      <c r="N14" s="2">
        <f t="shared" si="2"/>
        <v>90.927779999999998</v>
      </c>
      <c r="O14" s="2">
        <f t="shared" si="3"/>
        <v>0.68684207549955301</v>
      </c>
      <c r="P14" s="2">
        <f t="shared" si="4"/>
        <v>68.684207549955303</v>
      </c>
      <c r="Q14" s="3">
        <v>100</v>
      </c>
      <c r="R14" s="2">
        <v>0</v>
      </c>
      <c r="S14" s="2">
        <v>0</v>
      </c>
      <c r="T14" s="2">
        <f t="shared" si="5"/>
        <v>100</v>
      </c>
      <c r="U14" s="2">
        <f t="shared" si="6"/>
        <v>0.89954995515743497</v>
      </c>
      <c r="V14" s="2">
        <f t="shared" si="7"/>
        <v>89.954995515743505</v>
      </c>
      <c r="W14" s="2">
        <v>70.956125828947805</v>
      </c>
      <c r="X14" s="2">
        <v>12</v>
      </c>
    </row>
    <row r="15" spans="1:24" x14ac:dyDescent="0.3">
      <c r="A15" s="2">
        <v>13</v>
      </c>
      <c r="B15" s="9" t="s">
        <v>101</v>
      </c>
      <c r="C15" s="2">
        <v>2022215321</v>
      </c>
      <c r="D15" s="2" t="s">
        <v>89</v>
      </c>
      <c r="E15" s="52">
        <v>95.42</v>
      </c>
      <c r="F15" s="52">
        <v>5</v>
      </c>
      <c r="G15" s="2">
        <v>0</v>
      </c>
      <c r="H15" s="3">
        <f t="shared" si="0"/>
        <v>100.42</v>
      </c>
      <c r="I15" s="55">
        <f t="shared" si="1"/>
        <v>0.72786048736645204</v>
      </c>
      <c r="J15" s="2">
        <v>72.786048736645199</v>
      </c>
      <c r="K15" s="2">
        <v>87.186760000000007</v>
      </c>
      <c r="L15" s="2">
        <v>0</v>
      </c>
      <c r="M15" s="2">
        <v>0</v>
      </c>
      <c r="N15" s="2">
        <f t="shared" si="2"/>
        <v>87.186760000000007</v>
      </c>
      <c r="O15" s="2">
        <f t="shared" si="3"/>
        <v>0.65858349554428097</v>
      </c>
      <c r="P15" s="2">
        <f t="shared" si="4"/>
        <v>65.858349554428102</v>
      </c>
      <c r="Q15" s="3">
        <v>100</v>
      </c>
      <c r="R15" s="2">
        <v>0</v>
      </c>
      <c r="S15" s="2">
        <v>0</v>
      </c>
      <c r="T15" s="2">
        <f t="shared" si="5"/>
        <v>100</v>
      </c>
      <c r="U15" s="2">
        <f t="shared" si="6"/>
        <v>0.89954995515743497</v>
      </c>
      <c r="V15" s="2">
        <f t="shared" si="7"/>
        <v>89.954995515743505</v>
      </c>
      <c r="W15" s="2">
        <v>69.653553985599999</v>
      </c>
      <c r="X15" s="2">
        <v>13</v>
      </c>
    </row>
    <row r="16" spans="1:24" x14ac:dyDescent="0.3">
      <c r="A16" s="2">
        <v>14</v>
      </c>
      <c r="B16" s="9" t="s">
        <v>102</v>
      </c>
      <c r="C16" s="2">
        <v>2022215328</v>
      </c>
      <c r="D16" s="2" t="s">
        <v>89</v>
      </c>
      <c r="E16" s="52">
        <v>100.7</v>
      </c>
      <c r="F16" s="52">
        <v>4</v>
      </c>
      <c r="G16" s="2">
        <v>0</v>
      </c>
      <c r="H16" s="3">
        <f t="shared" si="0"/>
        <v>104.7</v>
      </c>
      <c r="I16" s="55">
        <f t="shared" si="1"/>
        <v>0.758882623255005</v>
      </c>
      <c r="J16" s="2">
        <v>75.888262325500506</v>
      </c>
      <c r="K16" s="2">
        <v>85.702219999999997</v>
      </c>
      <c r="L16" s="2">
        <v>0</v>
      </c>
      <c r="M16" s="2">
        <v>0</v>
      </c>
      <c r="N16" s="2">
        <f t="shared" si="2"/>
        <v>85.702219999999997</v>
      </c>
      <c r="O16" s="2">
        <f t="shared" si="3"/>
        <v>0.64736971099172602</v>
      </c>
      <c r="P16" s="2">
        <f t="shared" si="4"/>
        <v>64.736971099172607</v>
      </c>
      <c r="Q16" s="3">
        <v>100.5</v>
      </c>
      <c r="R16" s="2">
        <v>0</v>
      </c>
      <c r="S16" s="2">
        <v>0</v>
      </c>
      <c r="T16" s="2">
        <f t="shared" si="5"/>
        <v>100.5</v>
      </c>
      <c r="U16" s="2">
        <f t="shared" si="6"/>
        <v>0.90404770493322195</v>
      </c>
      <c r="V16" s="2">
        <f t="shared" si="7"/>
        <v>90.404770493322204</v>
      </c>
      <c r="W16" s="2">
        <v>69.534009282473903</v>
      </c>
      <c r="X16" s="2">
        <v>14</v>
      </c>
    </row>
    <row r="17" spans="1:24" x14ac:dyDescent="0.3">
      <c r="A17" s="2">
        <v>15</v>
      </c>
      <c r="B17" s="9" t="s">
        <v>103</v>
      </c>
      <c r="C17" s="2">
        <v>2022215317</v>
      </c>
      <c r="D17" s="2" t="s">
        <v>89</v>
      </c>
      <c r="E17" s="52">
        <v>100.6</v>
      </c>
      <c r="F17" s="52">
        <v>4</v>
      </c>
      <c r="G17" s="2">
        <v>0</v>
      </c>
      <c r="H17" s="3">
        <f t="shared" si="0"/>
        <v>104.6</v>
      </c>
      <c r="I17" s="55">
        <f t="shared" si="1"/>
        <v>0.75815780699592605</v>
      </c>
      <c r="J17" s="2">
        <v>75.815780699592594</v>
      </c>
      <c r="K17" s="2">
        <v>84.96302</v>
      </c>
      <c r="L17" s="2">
        <v>0</v>
      </c>
      <c r="M17" s="2">
        <v>0</v>
      </c>
      <c r="N17" s="2">
        <f t="shared" si="2"/>
        <v>84.96302</v>
      </c>
      <c r="O17" s="2">
        <f t="shared" si="3"/>
        <v>0.64178600860496104</v>
      </c>
      <c r="P17" s="2">
        <f t="shared" si="4"/>
        <v>64.178600860496104</v>
      </c>
      <c r="Q17" s="3">
        <v>102</v>
      </c>
      <c r="R17" s="2">
        <v>2</v>
      </c>
      <c r="S17" s="2">
        <v>0</v>
      </c>
      <c r="T17" s="2">
        <f t="shared" si="5"/>
        <v>104</v>
      </c>
      <c r="U17" s="2">
        <f t="shared" si="6"/>
        <v>0.93553195336373196</v>
      </c>
      <c r="V17" s="2">
        <f t="shared" si="7"/>
        <v>93.553195336373193</v>
      </c>
      <c r="W17" s="2">
        <v>69.443496274535804</v>
      </c>
      <c r="X17" s="2">
        <v>15</v>
      </c>
    </row>
    <row r="18" spans="1:24" x14ac:dyDescent="0.3">
      <c r="A18" s="2">
        <v>16</v>
      </c>
      <c r="B18" s="9" t="s">
        <v>104</v>
      </c>
      <c r="C18" s="2">
        <v>2022215353</v>
      </c>
      <c r="D18" s="2" t="s">
        <v>89</v>
      </c>
      <c r="E18" s="52">
        <v>95.64</v>
      </c>
      <c r="F18" s="52">
        <v>5</v>
      </c>
      <c r="G18" s="2">
        <v>0</v>
      </c>
      <c r="H18" s="3">
        <f t="shared" si="0"/>
        <v>100.64</v>
      </c>
      <c r="I18" s="55">
        <f t="shared" si="1"/>
        <v>0.72945508313642504</v>
      </c>
      <c r="J18" s="2">
        <v>72.945508313642506</v>
      </c>
      <c r="K18" s="2">
        <v>84.825000000000003</v>
      </c>
      <c r="L18" s="2">
        <v>1.25</v>
      </c>
      <c r="M18" s="2">
        <v>0</v>
      </c>
      <c r="N18" s="2">
        <f t="shared" si="2"/>
        <v>86.075000000000003</v>
      </c>
      <c r="O18" s="2">
        <f t="shared" si="3"/>
        <v>0.650185582982715</v>
      </c>
      <c r="P18" s="2">
        <f t="shared" si="4"/>
        <v>65.0185582982715</v>
      </c>
      <c r="Q18" s="3">
        <v>100</v>
      </c>
      <c r="R18" s="2">
        <v>0</v>
      </c>
      <c r="S18" s="2">
        <v>0</v>
      </c>
      <c r="T18" s="2">
        <f t="shared" si="5"/>
        <v>100</v>
      </c>
      <c r="U18" s="2">
        <f t="shared" si="6"/>
        <v>0.89954995515743497</v>
      </c>
      <c r="V18" s="2">
        <f t="shared" si="7"/>
        <v>89.954995515743505</v>
      </c>
      <c r="W18" s="2">
        <v>69.097592021707598</v>
      </c>
      <c r="X18" s="2">
        <v>16</v>
      </c>
    </row>
    <row r="19" spans="1:24" x14ac:dyDescent="0.3">
      <c r="A19" s="2">
        <v>17</v>
      </c>
      <c r="B19" s="9" t="s">
        <v>105</v>
      </c>
      <c r="C19" s="2">
        <v>2022215366</v>
      </c>
      <c r="D19" s="2" t="s">
        <v>89</v>
      </c>
      <c r="E19" s="52">
        <v>98.9</v>
      </c>
      <c r="F19" s="52">
        <v>0</v>
      </c>
      <c r="G19" s="2">
        <v>0</v>
      </c>
      <c r="H19" s="3">
        <f t="shared" si="0"/>
        <v>98.9</v>
      </c>
      <c r="I19" s="55">
        <f t="shared" si="1"/>
        <v>0.716843280228462</v>
      </c>
      <c r="J19" s="2">
        <v>71.684328022846202</v>
      </c>
      <c r="K19" s="2">
        <v>84.488889999999998</v>
      </c>
      <c r="L19" s="2">
        <v>1.5</v>
      </c>
      <c r="M19" s="2">
        <v>0</v>
      </c>
      <c r="N19" s="2">
        <f t="shared" si="2"/>
        <v>85.988889999999998</v>
      </c>
      <c r="O19" s="2">
        <f t="shared" si="3"/>
        <v>0.64953513301988397</v>
      </c>
      <c r="P19" s="2">
        <f t="shared" si="4"/>
        <v>64.953513301988394</v>
      </c>
      <c r="Q19" s="3">
        <v>101</v>
      </c>
      <c r="R19" s="2">
        <v>0</v>
      </c>
      <c r="S19" s="2">
        <v>0</v>
      </c>
      <c r="T19" s="2">
        <f t="shared" si="5"/>
        <v>101</v>
      </c>
      <c r="U19" s="2">
        <f t="shared" si="6"/>
        <v>0.90854545470900905</v>
      </c>
      <c r="V19" s="2">
        <f t="shared" si="7"/>
        <v>90.854545470900902</v>
      </c>
      <c r="W19" s="2">
        <v>68.889779461667402</v>
      </c>
      <c r="X19" s="2">
        <v>17</v>
      </c>
    </row>
    <row r="20" spans="1:24" x14ac:dyDescent="0.3">
      <c r="A20" s="2">
        <v>18</v>
      </c>
      <c r="B20" s="9" t="s">
        <v>106</v>
      </c>
      <c r="C20" s="2">
        <v>2022215339</v>
      </c>
      <c r="D20" s="2" t="s">
        <v>89</v>
      </c>
      <c r="E20" s="52">
        <v>99.78</v>
      </c>
      <c r="F20" s="52">
        <v>0</v>
      </c>
      <c r="G20" s="2">
        <v>0</v>
      </c>
      <c r="H20" s="3">
        <f t="shared" si="0"/>
        <v>99.78</v>
      </c>
      <c r="I20" s="55">
        <f t="shared" si="1"/>
        <v>0.72322166330835103</v>
      </c>
      <c r="J20" s="2">
        <v>72.322166330835103</v>
      </c>
      <c r="K20" s="2">
        <v>84.511759999999995</v>
      </c>
      <c r="L20" s="2">
        <v>0.75</v>
      </c>
      <c r="M20" s="2">
        <v>0</v>
      </c>
      <c r="N20" s="2">
        <f t="shared" si="2"/>
        <v>85.261759999999995</v>
      </c>
      <c r="O20" s="2">
        <f t="shared" si="3"/>
        <v>0.64404260391208001</v>
      </c>
      <c r="P20" s="2">
        <f t="shared" si="4"/>
        <v>64.404260391207998</v>
      </c>
      <c r="Q20" s="3">
        <v>100.5</v>
      </c>
      <c r="R20" s="2">
        <v>0</v>
      </c>
      <c r="S20" s="2">
        <v>0</v>
      </c>
      <c r="T20" s="2">
        <f t="shared" si="5"/>
        <v>100.5</v>
      </c>
      <c r="U20" s="2">
        <f t="shared" si="6"/>
        <v>0.90404770493322195</v>
      </c>
      <c r="V20" s="2">
        <f t="shared" si="7"/>
        <v>90.404770493322204</v>
      </c>
      <c r="W20" s="2">
        <v>68.587892587972703</v>
      </c>
      <c r="X20" s="2">
        <v>18</v>
      </c>
    </row>
    <row r="21" spans="1:24" x14ac:dyDescent="0.3">
      <c r="A21" s="2">
        <v>19</v>
      </c>
      <c r="B21" s="9" t="s">
        <v>107</v>
      </c>
      <c r="C21" s="2">
        <v>2022215381</v>
      </c>
      <c r="D21" s="2" t="s">
        <v>89</v>
      </c>
      <c r="E21" s="52">
        <v>98.7</v>
      </c>
      <c r="F21" s="52">
        <v>0</v>
      </c>
      <c r="G21" s="2">
        <v>0</v>
      </c>
      <c r="H21" s="3">
        <f t="shared" si="0"/>
        <v>98.7</v>
      </c>
      <c r="I21" s="55">
        <f t="shared" si="1"/>
        <v>0.715393647710305</v>
      </c>
      <c r="J21" s="2">
        <v>71.539364771030506</v>
      </c>
      <c r="K21" s="2">
        <v>85.625</v>
      </c>
      <c r="L21" s="2">
        <v>0</v>
      </c>
      <c r="M21" s="2">
        <v>0</v>
      </c>
      <c r="N21" s="2">
        <f t="shared" si="2"/>
        <v>85.625</v>
      </c>
      <c r="O21" s="2">
        <f t="shared" si="3"/>
        <v>0.64678641351025201</v>
      </c>
      <c r="P21" s="2">
        <f t="shared" si="4"/>
        <v>64.678641351025206</v>
      </c>
      <c r="Q21" s="3">
        <v>100</v>
      </c>
      <c r="R21" s="2">
        <v>0</v>
      </c>
      <c r="S21" s="2">
        <v>0</v>
      </c>
      <c r="T21" s="2">
        <f t="shared" si="5"/>
        <v>100</v>
      </c>
      <c r="U21" s="2">
        <f t="shared" si="6"/>
        <v>0.89954995515743497</v>
      </c>
      <c r="V21" s="2">
        <f t="shared" si="7"/>
        <v>89.954995515743505</v>
      </c>
      <c r="W21" s="2">
        <v>68.578421450120103</v>
      </c>
      <c r="X21" s="2">
        <v>19</v>
      </c>
    </row>
    <row r="22" spans="1:24" x14ac:dyDescent="0.3">
      <c r="A22" s="2">
        <v>20</v>
      </c>
      <c r="B22" s="9" t="s">
        <v>108</v>
      </c>
      <c r="C22" s="2">
        <v>2022215343</v>
      </c>
      <c r="D22" s="2" t="s">
        <v>89</v>
      </c>
      <c r="E22" s="52">
        <v>95.88</v>
      </c>
      <c r="F22" s="52">
        <v>0</v>
      </c>
      <c r="G22" s="2">
        <v>0</v>
      </c>
      <c r="H22" s="3">
        <f t="shared" si="0"/>
        <v>95.88</v>
      </c>
      <c r="I22" s="55">
        <f t="shared" si="1"/>
        <v>0.69495382920429705</v>
      </c>
      <c r="J22" s="2">
        <v>69.495382920429705</v>
      </c>
      <c r="K22" s="2">
        <v>84.762500000000003</v>
      </c>
      <c r="L22" s="2">
        <v>0</v>
      </c>
      <c r="M22" s="2">
        <v>0</v>
      </c>
      <c r="N22" s="2">
        <f t="shared" si="2"/>
        <v>84.762500000000003</v>
      </c>
      <c r="O22" s="2">
        <f t="shared" si="3"/>
        <v>0.64027133868803199</v>
      </c>
      <c r="P22" s="2">
        <f t="shared" si="4"/>
        <v>64.027133868803205</v>
      </c>
      <c r="Q22" s="3">
        <v>108.1</v>
      </c>
      <c r="R22" s="2">
        <v>0</v>
      </c>
      <c r="S22" s="2">
        <v>0</v>
      </c>
      <c r="T22" s="2">
        <f t="shared" si="5"/>
        <v>108.1</v>
      </c>
      <c r="U22" s="2">
        <f t="shared" si="6"/>
        <v>0.97241350152518702</v>
      </c>
      <c r="V22" s="2">
        <f t="shared" si="7"/>
        <v>97.241350152518706</v>
      </c>
      <c r="W22" s="2">
        <v>68.442205306135904</v>
      </c>
      <c r="X22" s="2">
        <v>20</v>
      </c>
    </row>
    <row r="23" spans="1:24" x14ac:dyDescent="0.3">
      <c r="A23" s="2">
        <v>21</v>
      </c>
      <c r="B23" s="9" t="s">
        <v>109</v>
      </c>
      <c r="C23" s="2">
        <v>2022215384</v>
      </c>
      <c r="D23" s="2" t="s">
        <v>89</v>
      </c>
      <c r="E23" s="52">
        <v>106.38</v>
      </c>
      <c r="F23" s="52">
        <v>11</v>
      </c>
      <c r="G23" s="2">
        <v>0</v>
      </c>
      <c r="H23" s="3">
        <f t="shared" si="0"/>
        <v>117.38</v>
      </c>
      <c r="I23" s="55">
        <f t="shared" si="1"/>
        <v>0.85078932490613601</v>
      </c>
      <c r="J23" s="2">
        <v>85.078932490613695</v>
      </c>
      <c r="K23" s="2">
        <v>78.611180000000004</v>
      </c>
      <c r="L23" s="2">
        <v>0</v>
      </c>
      <c r="M23" s="2">
        <v>0</v>
      </c>
      <c r="N23" s="2">
        <f t="shared" si="2"/>
        <v>78.611180000000004</v>
      </c>
      <c r="O23" s="2">
        <f t="shared" si="3"/>
        <v>0.59380605166725697</v>
      </c>
      <c r="P23" s="2">
        <f t="shared" si="4"/>
        <v>59.380605166725701</v>
      </c>
      <c r="Q23" s="3">
        <v>102</v>
      </c>
      <c r="R23" s="2">
        <v>4.5999999999999996</v>
      </c>
      <c r="S23" s="2">
        <v>0</v>
      </c>
      <c r="T23" s="2">
        <f t="shared" si="5"/>
        <v>106.6</v>
      </c>
      <c r="U23" s="2">
        <f t="shared" si="6"/>
        <v>0.95892025219782495</v>
      </c>
      <c r="V23" s="2">
        <f t="shared" si="7"/>
        <v>95.892025219782496</v>
      </c>
      <c r="W23" s="2">
        <v>68.171412635543803</v>
      </c>
      <c r="X23" s="2">
        <v>21</v>
      </c>
    </row>
    <row r="24" spans="1:24" x14ac:dyDescent="0.3">
      <c r="A24" s="2">
        <v>22</v>
      </c>
      <c r="B24" s="9" t="s">
        <v>110</v>
      </c>
      <c r="C24" s="2">
        <v>202215361</v>
      </c>
      <c r="D24" s="2" t="s">
        <v>89</v>
      </c>
      <c r="E24" s="52">
        <v>95.6</v>
      </c>
      <c r="F24" s="52">
        <v>0</v>
      </c>
      <c r="G24" s="2">
        <v>0</v>
      </c>
      <c r="H24" s="3">
        <f t="shared" si="0"/>
        <v>95.6</v>
      </c>
      <c r="I24" s="55">
        <f t="shared" si="1"/>
        <v>0.69292434367887801</v>
      </c>
      <c r="J24" s="2">
        <v>69.292434367887793</v>
      </c>
      <c r="K24" s="2">
        <v>84.939710000000005</v>
      </c>
      <c r="L24" s="2">
        <v>0</v>
      </c>
      <c r="M24" s="2">
        <v>0</v>
      </c>
      <c r="N24" s="2">
        <f t="shared" si="2"/>
        <v>84.939710000000005</v>
      </c>
      <c r="O24" s="2">
        <f t="shared" si="3"/>
        <v>0.64160993162628799</v>
      </c>
      <c r="P24" s="2">
        <f t="shared" si="4"/>
        <v>64.160993162628799</v>
      </c>
      <c r="Q24" s="3">
        <v>100</v>
      </c>
      <c r="R24" s="2">
        <v>0</v>
      </c>
      <c r="S24" s="2">
        <v>0</v>
      </c>
      <c r="T24" s="2">
        <f t="shared" si="5"/>
        <v>100</v>
      </c>
      <c r="U24" s="2">
        <f t="shared" si="6"/>
        <v>0.89954995515743497</v>
      </c>
      <c r="V24" s="2">
        <f t="shared" si="7"/>
        <v>89.954995515743505</v>
      </c>
      <c r="W24" s="2">
        <v>67.766681637625098</v>
      </c>
      <c r="X24" s="2">
        <v>22</v>
      </c>
    </row>
    <row r="25" spans="1:24" x14ac:dyDescent="0.3">
      <c r="A25" s="2">
        <v>23</v>
      </c>
      <c r="B25" s="9" t="s">
        <v>111</v>
      </c>
      <c r="C25" s="2">
        <v>2022215349</v>
      </c>
      <c r="D25" s="2" t="s">
        <v>89</v>
      </c>
      <c r="E25" s="52">
        <v>99.78</v>
      </c>
      <c r="F25" s="52">
        <v>0</v>
      </c>
      <c r="G25" s="2">
        <v>0</v>
      </c>
      <c r="H25" s="3">
        <f t="shared" si="0"/>
        <v>99.78</v>
      </c>
      <c r="I25" s="55">
        <f t="shared" si="1"/>
        <v>0.72322166330835103</v>
      </c>
      <c r="J25" s="2">
        <v>72.322166330835103</v>
      </c>
      <c r="K25" s="2">
        <v>83.668750000000003</v>
      </c>
      <c r="L25" s="2">
        <v>0</v>
      </c>
      <c r="M25" s="2">
        <v>0</v>
      </c>
      <c r="N25" s="2">
        <f t="shared" si="2"/>
        <v>83.668750000000003</v>
      </c>
      <c r="O25" s="2">
        <f t="shared" si="3"/>
        <v>0.63200946844246297</v>
      </c>
      <c r="P25" s="2">
        <f t="shared" si="4"/>
        <v>63.200946844246303</v>
      </c>
      <c r="Q25" s="3">
        <v>100.5</v>
      </c>
      <c r="R25" s="2">
        <v>0</v>
      </c>
      <c r="S25" s="2">
        <v>0</v>
      </c>
      <c r="T25" s="2">
        <f t="shared" si="5"/>
        <v>100.5</v>
      </c>
      <c r="U25" s="2">
        <f t="shared" si="6"/>
        <v>0.90404770493322195</v>
      </c>
      <c r="V25" s="2">
        <f t="shared" si="7"/>
        <v>90.404770493322204</v>
      </c>
      <c r="W25" s="2">
        <v>67.745573105125104</v>
      </c>
      <c r="X25" s="2">
        <v>23</v>
      </c>
    </row>
    <row r="26" spans="1:24" x14ac:dyDescent="0.3">
      <c r="A26" s="2">
        <v>24</v>
      </c>
      <c r="B26" s="9" t="s">
        <v>112</v>
      </c>
      <c r="C26" s="2">
        <v>2022215312</v>
      </c>
      <c r="D26" s="2" t="s">
        <v>89</v>
      </c>
      <c r="E26" s="52">
        <v>95.78</v>
      </c>
      <c r="F26" s="52">
        <v>0</v>
      </c>
      <c r="G26" s="2">
        <v>0</v>
      </c>
      <c r="H26" s="3">
        <f t="shared" si="0"/>
        <v>95.78</v>
      </c>
      <c r="I26" s="55">
        <f t="shared" si="1"/>
        <v>0.69422901294521799</v>
      </c>
      <c r="J26" s="2">
        <v>69.422901294521793</v>
      </c>
      <c r="K26" s="2">
        <v>84.13158</v>
      </c>
      <c r="L26" s="2">
        <v>0</v>
      </c>
      <c r="M26" s="2">
        <v>0</v>
      </c>
      <c r="N26" s="2">
        <f t="shared" si="2"/>
        <v>84.13158</v>
      </c>
      <c r="O26" s="2">
        <f t="shared" si="3"/>
        <v>0.63550555201343994</v>
      </c>
      <c r="P26" s="2">
        <f t="shared" si="4"/>
        <v>63.550555201344103</v>
      </c>
      <c r="Q26" s="3">
        <v>100.5</v>
      </c>
      <c r="R26" s="2">
        <v>0</v>
      </c>
      <c r="S26" s="2">
        <v>0</v>
      </c>
      <c r="T26" s="2">
        <f t="shared" si="5"/>
        <v>100.5</v>
      </c>
      <c r="U26" s="2">
        <f t="shared" si="6"/>
        <v>0.90404770493322195</v>
      </c>
      <c r="V26" s="2">
        <f t="shared" si="7"/>
        <v>90.404770493322204</v>
      </c>
      <c r="W26" s="2">
        <v>67.410445947823504</v>
      </c>
      <c r="X26" s="2">
        <v>24</v>
      </c>
    </row>
    <row r="27" spans="1:24" x14ac:dyDescent="0.3">
      <c r="A27" s="2">
        <v>25</v>
      </c>
      <c r="B27" s="9" t="s">
        <v>113</v>
      </c>
      <c r="C27" s="2">
        <v>2022215360</v>
      </c>
      <c r="D27" s="2" t="s">
        <v>89</v>
      </c>
      <c r="E27" s="52">
        <v>95.58</v>
      </c>
      <c r="F27" s="52">
        <v>0</v>
      </c>
      <c r="G27" s="2">
        <v>0</v>
      </c>
      <c r="H27" s="3">
        <f t="shared" si="0"/>
        <v>95.58</v>
      </c>
      <c r="I27" s="55">
        <f t="shared" si="1"/>
        <v>0.692779380427061</v>
      </c>
      <c r="J27" s="2">
        <v>69.277938042706097</v>
      </c>
      <c r="K27" s="2">
        <v>83.941180000000003</v>
      </c>
      <c r="L27" s="2">
        <v>0</v>
      </c>
      <c r="M27" s="2">
        <v>0</v>
      </c>
      <c r="N27" s="2">
        <f t="shared" si="2"/>
        <v>83.941180000000003</v>
      </c>
      <c r="O27" s="2">
        <f t="shared" si="3"/>
        <v>0.63406732564109203</v>
      </c>
      <c r="P27" s="2">
        <f t="shared" si="4"/>
        <v>63.406732564109198</v>
      </c>
      <c r="Q27" s="3">
        <v>100.5</v>
      </c>
      <c r="R27" s="2">
        <v>0</v>
      </c>
      <c r="S27" s="2">
        <v>0</v>
      </c>
      <c r="T27" s="2">
        <f t="shared" si="5"/>
        <v>100.5</v>
      </c>
      <c r="U27" s="2">
        <f t="shared" si="6"/>
        <v>0.90404770493322195</v>
      </c>
      <c r="V27" s="2">
        <f t="shared" si="7"/>
        <v>90.404770493322204</v>
      </c>
      <c r="W27" s="2">
        <v>67.280777451399004</v>
      </c>
      <c r="X27" s="2">
        <v>25</v>
      </c>
    </row>
    <row r="28" spans="1:24" x14ac:dyDescent="0.3">
      <c r="A28" s="2">
        <v>26</v>
      </c>
      <c r="B28" s="9" t="s">
        <v>114</v>
      </c>
      <c r="C28" s="2">
        <v>2022215369</v>
      </c>
      <c r="D28" s="2" t="s">
        <v>89</v>
      </c>
      <c r="E28" s="52">
        <v>99.64</v>
      </c>
      <c r="F28" s="52">
        <v>0</v>
      </c>
      <c r="G28" s="2">
        <v>0</v>
      </c>
      <c r="H28" s="3">
        <f t="shared" si="0"/>
        <v>99.64</v>
      </c>
      <c r="I28" s="55">
        <f t="shared" si="1"/>
        <v>0.72220692054564195</v>
      </c>
      <c r="J28" s="2">
        <v>72.220692054564196</v>
      </c>
      <c r="K28" s="2">
        <v>82.776470000000003</v>
      </c>
      <c r="L28" s="2">
        <v>0</v>
      </c>
      <c r="M28" s="2">
        <v>0</v>
      </c>
      <c r="N28" s="2">
        <f t="shared" si="2"/>
        <v>82.776470000000003</v>
      </c>
      <c r="O28" s="2">
        <f t="shared" si="3"/>
        <v>0.62526944413826502</v>
      </c>
      <c r="P28" s="2">
        <f t="shared" si="4"/>
        <v>62.526944413826499</v>
      </c>
      <c r="Q28" s="3">
        <v>100.5</v>
      </c>
      <c r="R28" s="2">
        <v>0</v>
      </c>
      <c r="S28" s="2">
        <v>0</v>
      </c>
      <c r="T28" s="2">
        <f t="shared" si="5"/>
        <v>100.5</v>
      </c>
      <c r="U28" s="2">
        <f t="shared" si="6"/>
        <v>0.90404770493322195</v>
      </c>
      <c r="V28" s="2">
        <f t="shared" si="7"/>
        <v>90.404770493322204</v>
      </c>
      <c r="W28" s="2">
        <v>67.253476548591493</v>
      </c>
      <c r="X28" s="2">
        <v>26</v>
      </c>
    </row>
    <row r="29" spans="1:24" x14ac:dyDescent="0.3">
      <c r="A29" s="2">
        <v>27</v>
      </c>
      <c r="B29" s="9" t="s">
        <v>115</v>
      </c>
      <c r="C29" s="2">
        <v>2022215307</v>
      </c>
      <c r="D29" s="2" t="s">
        <v>89</v>
      </c>
      <c r="E29" s="52">
        <v>99.61</v>
      </c>
      <c r="F29" s="52">
        <v>0</v>
      </c>
      <c r="G29" s="2">
        <v>0</v>
      </c>
      <c r="H29" s="3">
        <f t="shared" si="0"/>
        <v>99.61</v>
      </c>
      <c r="I29" s="55">
        <f t="shared" si="1"/>
        <v>0.72198947566791805</v>
      </c>
      <c r="J29" s="2">
        <v>72.198947566791801</v>
      </c>
      <c r="K29" s="2">
        <v>81.160510000000002</v>
      </c>
      <c r="L29" s="2">
        <v>0</v>
      </c>
      <c r="M29" s="2">
        <v>0</v>
      </c>
      <c r="N29" s="2">
        <f t="shared" si="2"/>
        <v>81.160510000000002</v>
      </c>
      <c r="O29" s="2">
        <f t="shared" si="3"/>
        <v>0.61306295102555297</v>
      </c>
      <c r="P29" s="2">
        <f t="shared" si="4"/>
        <v>61.306295102555303</v>
      </c>
      <c r="Q29" s="3">
        <v>108.1</v>
      </c>
      <c r="R29" s="2">
        <v>0</v>
      </c>
      <c r="S29" s="2">
        <v>0</v>
      </c>
      <c r="T29" s="2">
        <f t="shared" si="5"/>
        <v>108.1</v>
      </c>
      <c r="U29" s="2">
        <f t="shared" si="6"/>
        <v>0.97241350152518702</v>
      </c>
      <c r="V29" s="2">
        <f t="shared" si="7"/>
        <v>97.241350152518706</v>
      </c>
      <c r="W29" s="2">
        <v>67.078331099092793</v>
      </c>
      <c r="X29" s="2">
        <v>27</v>
      </c>
    </row>
    <row r="30" spans="1:24" x14ac:dyDescent="0.3">
      <c r="A30" s="2">
        <v>28</v>
      </c>
      <c r="B30" s="9" t="s">
        <v>116</v>
      </c>
      <c r="C30" s="2">
        <v>2022215345</v>
      </c>
      <c r="D30" s="2" t="s">
        <v>89</v>
      </c>
      <c r="E30" s="52">
        <v>95.6</v>
      </c>
      <c r="F30" s="52">
        <v>0</v>
      </c>
      <c r="G30" s="2">
        <v>0</v>
      </c>
      <c r="H30" s="3">
        <f t="shared" si="0"/>
        <v>95.6</v>
      </c>
      <c r="I30" s="55">
        <f t="shared" si="1"/>
        <v>0.69292434367887801</v>
      </c>
      <c r="J30" s="2">
        <v>69.292434367887793</v>
      </c>
      <c r="K30" s="2">
        <v>83.242109999999997</v>
      </c>
      <c r="L30" s="2">
        <v>0</v>
      </c>
      <c r="M30" s="2">
        <v>0</v>
      </c>
      <c r="N30" s="2">
        <f t="shared" si="2"/>
        <v>83.242109999999997</v>
      </c>
      <c r="O30" s="2">
        <f t="shared" si="3"/>
        <v>0.62878675363417103</v>
      </c>
      <c r="P30" s="2">
        <f t="shared" si="4"/>
        <v>62.878675363417102</v>
      </c>
      <c r="Q30" s="3">
        <v>100</v>
      </c>
      <c r="R30" s="2">
        <v>0</v>
      </c>
      <c r="S30" s="2">
        <v>0</v>
      </c>
      <c r="T30" s="2">
        <f t="shared" si="5"/>
        <v>100</v>
      </c>
      <c r="U30" s="2">
        <f t="shared" si="6"/>
        <v>0.89954995515743497</v>
      </c>
      <c r="V30" s="2">
        <f t="shared" si="7"/>
        <v>89.954995515743505</v>
      </c>
      <c r="W30" s="2">
        <v>66.869059178204196</v>
      </c>
      <c r="X30" s="2">
        <v>28</v>
      </c>
    </row>
    <row r="31" spans="1:24" x14ac:dyDescent="0.3">
      <c r="A31" s="2">
        <v>29</v>
      </c>
      <c r="B31" s="9" t="s">
        <v>117</v>
      </c>
      <c r="C31" s="2">
        <v>2022215348</v>
      </c>
      <c r="D31" s="2" t="s">
        <v>89</v>
      </c>
      <c r="E31" s="52">
        <v>100.04</v>
      </c>
      <c r="F31" s="52">
        <v>0</v>
      </c>
      <c r="G31" s="2">
        <v>0</v>
      </c>
      <c r="H31" s="3">
        <f t="shared" si="0"/>
        <v>100.04</v>
      </c>
      <c r="I31" s="55">
        <f t="shared" si="1"/>
        <v>0.72510618558195505</v>
      </c>
      <c r="J31" s="2">
        <v>72.510618558195503</v>
      </c>
      <c r="K31" s="2">
        <v>81.761250000000004</v>
      </c>
      <c r="L31" s="2">
        <v>0</v>
      </c>
      <c r="M31" s="2">
        <v>0</v>
      </c>
      <c r="N31" s="2">
        <f t="shared" si="2"/>
        <v>81.761250000000004</v>
      </c>
      <c r="O31" s="2">
        <f t="shared" si="3"/>
        <v>0.61760076673419095</v>
      </c>
      <c r="P31" s="2">
        <f t="shared" si="4"/>
        <v>61.7600766734191</v>
      </c>
      <c r="Q31" s="3">
        <v>100.5</v>
      </c>
      <c r="R31" s="2">
        <v>0</v>
      </c>
      <c r="S31" s="2">
        <v>0</v>
      </c>
      <c r="T31" s="2">
        <f t="shared" si="5"/>
        <v>100.5</v>
      </c>
      <c r="U31" s="2">
        <f t="shared" si="6"/>
        <v>0.90404770493322195</v>
      </c>
      <c r="V31" s="2">
        <f t="shared" si="7"/>
        <v>90.404770493322204</v>
      </c>
      <c r="W31" s="2">
        <v>66.774654431048901</v>
      </c>
      <c r="X31" s="2">
        <v>29</v>
      </c>
    </row>
    <row r="32" spans="1:24" x14ac:dyDescent="0.3">
      <c r="A32" s="2">
        <v>30</v>
      </c>
      <c r="B32" s="9" t="s">
        <v>118</v>
      </c>
      <c r="C32" s="2">
        <v>2022215318</v>
      </c>
      <c r="D32" s="2" t="s">
        <v>89</v>
      </c>
      <c r="E32" s="52">
        <v>96</v>
      </c>
      <c r="F32" s="52">
        <v>0</v>
      </c>
      <c r="G32" s="2">
        <v>0</v>
      </c>
      <c r="H32" s="3">
        <f t="shared" si="0"/>
        <v>96</v>
      </c>
      <c r="I32" s="55">
        <f t="shared" si="1"/>
        <v>0.69582360871519</v>
      </c>
      <c r="J32" s="2">
        <v>69.582360871519001</v>
      </c>
      <c r="K32" s="2">
        <v>82.039490000000001</v>
      </c>
      <c r="L32" s="2">
        <v>0</v>
      </c>
      <c r="M32" s="2">
        <v>0</v>
      </c>
      <c r="N32" s="2">
        <f t="shared" si="2"/>
        <v>82.039490000000001</v>
      </c>
      <c r="O32" s="2">
        <f t="shared" si="3"/>
        <v>0.61970251098756401</v>
      </c>
      <c r="P32" s="2">
        <f t="shared" si="4"/>
        <v>61.9702510987564</v>
      </c>
      <c r="Q32" s="3">
        <v>100.5</v>
      </c>
      <c r="R32" s="2">
        <v>0</v>
      </c>
      <c r="S32" s="2">
        <v>0</v>
      </c>
      <c r="T32" s="2">
        <f t="shared" si="5"/>
        <v>100.5</v>
      </c>
      <c r="U32" s="2">
        <f t="shared" si="6"/>
        <v>0.90404770493322195</v>
      </c>
      <c r="V32" s="2">
        <f t="shared" si="7"/>
        <v>90.404770493322204</v>
      </c>
      <c r="W32" s="2">
        <v>66.336124991445203</v>
      </c>
      <c r="X32" s="2">
        <v>30</v>
      </c>
    </row>
    <row r="33" spans="1:24" x14ac:dyDescent="0.3">
      <c r="A33" s="2">
        <v>31</v>
      </c>
      <c r="B33" s="9" t="s">
        <v>119</v>
      </c>
      <c r="C33" s="2">
        <v>2022215380</v>
      </c>
      <c r="D33" s="2" t="s">
        <v>89</v>
      </c>
      <c r="E33" s="52">
        <v>95.48</v>
      </c>
      <c r="F33" s="52">
        <v>0</v>
      </c>
      <c r="G33" s="2">
        <v>0</v>
      </c>
      <c r="H33" s="3">
        <f t="shared" si="0"/>
        <v>95.48</v>
      </c>
      <c r="I33" s="55">
        <f t="shared" si="1"/>
        <v>0.69205456416798306</v>
      </c>
      <c r="J33" s="2">
        <v>69.205456416798299</v>
      </c>
      <c r="K33" s="2">
        <v>81.888890000000004</v>
      </c>
      <c r="L33" s="2">
        <v>0</v>
      </c>
      <c r="M33" s="2">
        <v>0</v>
      </c>
      <c r="N33" s="2">
        <f t="shared" si="2"/>
        <v>81.888890000000004</v>
      </c>
      <c r="O33" s="2">
        <f t="shared" si="3"/>
        <v>0.61856492227077997</v>
      </c>
      <c r="P33" s="2">
        <f t="shared" si="4"/>
        <v>61.856492227078</v>
      </c>
      <c r="Q33" s="3">
        <v>100</v>
      </c>
      <c r="R33" s="2">
        <v>0</v>
      </c>
      <c r="S33" s="2">
        <v>0</v>
      </c>
      <c r="T33" s="2">
        <f t="shared" si="5"/>
        <v>100</v>
      </c>
      <c r="U33" s="2">
        <f t="shared" si="6"/>
        <v>0.89954995515743497</v>
      </c>
      <c r="V33" s="2">
        <f t="shared" si="7"/>
        <v>89.954995515743505</v>
      </c>
      <c r="W33" s="2">
        <v>66.136135392570694</v>
      </c>
      <c r="X33" s="2">
        <v>31</v>
      </c>
    </row>
    <row r="34" spans="1:24" x14ac:dyDescent="0.3">
      <c r="A34" s="2">
        <v>32</v>
      </c>
      <c r="B34" s="2" t="s">
        <v>120</v>
      </c>
      <c r="C34" s="2">
        <v>2022215311</v>
      </c>
      <c r="D34" s="2" t="s">
        <v>89</v>
      </c>
      <c r="E34" s="52">
        <v>95.56</v>
      </c>
      <c r="F34" s="52">
        <v>0</v>
      </c>
      <c r="G34" s="2">
        <v>0</v>
      </c>
      <c r="H34" s="3">
        <f t="shared" si="0"/>
        <v>95.56</v>
      </c>
      <c r="I34" s="55">
        <f t="shared" si="1"/>
        <v>0.69263441717524599</v>
      </c>
      <c r="J34" s="2">
        <v>69.2634417175246</v>
      </c>
      <c r="K34" s="2">
        <v>78.984999999999999</v>
      </c>
      <c r="L34" s="2">
        <v>0</v>
      </c>
      <c r="M34" s="2">
        <v>0</v>
      </c>
      <c r="N34" s="2">
        <f t="shared" si="2"/>
        <v>78.984999999999999</v>
      </c>
      <c r="O34" s="2">
        <f t="shared" si="3"/>
        <v>0.59662977951658103</v>
      </c>
      <c r="P34" s="2">
        <f t="shared" si="4"/>
        <v>59.6629779516581</v>
      </c>
      <c r="Q34" s="3">
        <v>100.5</v>
      </c>
      <c r="R34" s="2">
        <v>0</v>
      </c>
      <c r="S34" s="2">
        <v>0</v>
      </c>
      <c r="T34" s="2">
        <f t="shared" si="5"/>
        <v>100.5</v>
      </c>
      <c r="U34" s="2">
        <f t="shared" si="6"/>
        <v>0.90404770493322195</v>
      </c>
      <c r="V34" s="2">
        <f t="shared" si="7"/>
        <v>90.404770493322204</v>
      </c>
      <c r="W34" s="2">
        <v>64.657249957726705</v>
      </c>
      <c r="X34" s="2">
        <v>32</v>
      </c>
    </row>
    <row r="35" spans="1:24" x14ac:dyDescent="0.3">
      <c r="A35" s="2">
        <v>33</v>
      </c>
      <c r="B35" s="2" t="s">
        <v>121</v>
      </c>
      <c r="C35" s="2">
        <v>2022215344</v>
      </c>
      <c r="D35" s="2" t="s">
        <v>89</v>
      </c>
      <c r="E35" s="52">
        <v>95.8</v>
      </c>
      <c r="F35" s="52">
        <v>0</v>
      </c>
      <c r="G35" s="2">
        <v>0</v>
      </c>
      <c r="H35" s="3">
        <f t="shared" si="0"/>
        <v>95.8</v>
      </c>
      <c r="I35" s="55">
        <f t="shared" si="1"/>
        <v>0.694373976197034</v>
      </c>
      <c r="J35" s="2">
        <v>69.437397619703404</v>
      </c>
      <c r="K35" s="2">
        <v>78.705259999999996</v>
      </c>
      <c r="L35" s="2">
        <v>0</v>
      </c>
      <c r="M35" s="2">
        <v>0</v>
      </c>
      <c r="N35" s="2">
        <f t="shared" si="2"/>
        <v>78.705259999999996</v>
      </c>
      <c r="O35" s="2">
        <f t="shared" si="3"/>
        <v>0.59451670469829898</v>
      </c>
      <c r="P35" s="2">
        <f t="shared" si="4"/>
        <v>59.451670469829899</v>
      </c>
      <c r="Q35" s="3">
        <v>100.5</v>
      </c>
      <c r="R35" s="2">
        <v>0</v>
      </c>
      <c r="S35" s="2">
        <v>0</v>
      </c>
      <c r="T35" s="2">
        <f t="shared" si="5"/>
        <v>100.5</v>
      </c>
      <c r="U35" s="2">
        <f t="shared" si="6"/>
        <v>0.90404770493322195</v>
      </c>
      <c r="V35" s="2">
        <f t="shared" si="7"/>
        <v>90.404770493322204</v>
      </c>
      <c r="W35" s="2">
        <v>64.544125900887195</v>
      </c>
      <c r="X35" s="2">
        <v>33</v>
      </c>
    </row>
    <row r="36" spans="1:24" x14ac:dyDescent="0.3">
      <c r="A36" s="2">
        <v>34</v>
      </c>
      <c r="B36" s="2" t="s">
        <v>122</v>
      </c>
      <c r="C36" s="2">
        <v>2022215372</v>
      </c>
      <c r="D36" s="2" t="s">
        <v>89</v>
      </c>
      <c r="E36" s="52">
        <v>95.86</v>
      </c>
      <c r="F36" s="52">
        <v>0</v>
      </c>
      <c r="G36" s="2">
        <v>0</v>
      </c>
      <c r="H36" s="3">
        <f t="shared" si="0"/>
        <v>95.86</v>
      </c>
      <c r="I36" s="55">
        <f t="shared" si="1"/>
        <v>0.69480886595248104</v>
      </c>
      <c r="J36" s="2">
        <v>69.480886595248094</v>
      </c>
      <c r="K36" s="2">
        <v>76.73</v>
      </c>
      <c r="L36" s="2">
        <v>0</v>
      </c>
      <c r="M36" s="2">
        <v>0</v>
      </c>
      <c r="N36" s="2">
        <f t="shared" si="2"/>
        <v>76.73</v>
      </c>
      <c r="O36" s="2">
        <f t="shared" si="3"/>
        <v>0.579596163604574</v>
      </c>
      <c r="P36" s="2">
        <f t="shared" si="4"/>
        <v>57.959616360457403</v>
      </c>
      <c r="Q36" s="3">
        <v>108.16670000000001</v>
      </c>
      <c r="R36" s="2">
        <v>3</v>
      </c>
      <c r="S36" s="2">
        <v>0</v>
      </c>
      <c r="T36" s="16">
        <f t="shared" si="5"/>
        <v>111.16670000000001</v>
      </c>
      <c r="U36" s="2">
        <f t="shared" si="6"/>
        <v>1</v>
      </c>
      <c r="V36" s="2">
        <f t="shared" si="7"/>
        <v>100</v>
      </c>
      <c r="W36" s="2">
        <v>64.467908770134898</v>
      </c>
      <c r="X36" s="2">
        <v>34</v>
      </c>
    </row>
    <row r="37" spans="1:24" x14ac:dyDescent="0.3">
      <c r="A37" s="2">
        <v>35</v>
      </c>
      <c r="B37" s="2" t="s">
        <v>123</v>
      </c>
      <c r="C37" s="2">
        <v>2022215306</v>
      </c>
      <c r="D37" s="2" t="s">
        <v>89</v>
      </c>
      <c r="E37" s="52">
        <v>95.72</v>
      </c>
      <c r="F37" s="52">
        <v>0</v>
      </c>
      <c r="G37" s="2">
        <v>0</v>
      </c>
      <c r="H37" s="3">
        <f t="shared" si="0"/>
        <v>95.72</v>
      </c>
      <c r="I37" s="55">
        <f t="shared" si="1"/>
        <v>0.69379412318977096</v>
      </c>
      <c r="J37" s="2">
        <v>69.379412318977103</v>
      </c>
      <c r="K37" s="2">
        <v>77.269750000000002</v>
      </c>
      <c r="L37" s="2">
        <v>0</v>
      </c>
      <c r="M37" s="2">
        <v>0</v>
      </c>
      <c r="N37" s="2">
        <f t="shared" si="2"/>
        <v>77.269750000000002</v>
      </c>
      <c r="O37" s="2">
        <f t="shared" si="3"/>
        <v>0.58367327854404405</v>
      </c>
      <c r="P37" s="2">
        <f t="shared" si="4"/>
        <v>58.367327854404401</v>
      </c>
      <c r="Q37" s="3">
        <v>100.5</v>
      </c>
      <c r="R37" s="2">
        <v>0</v>
      </c>
      <c r="S37" s="2">
        <v>0</v>
      </c>
      <c r="T37" s="2">
        <f t="shared" si="5"/>
        <v>100.5</v>
      </c>
      <c r="U37" s="2">
        <f t="shared" si="6"/>
        <v>0.90404770493322195</v>
      </c>
      <c r="V37" s="2">
        <f t="shared" si="7"/>
        <v>90.404770493322204</v>
      </c>
      <c r="W37" s="2">
        <v>63.7734890099672</v>
      </c>
      <c r="X37" s="2">
        <v>35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5"/>
  <sheetViews>
    <sheetView topLeftCell="D13" workbookViewId="0">
      <selection activeCell="U17" sqref="U17"/>
    </sheetView>
  </sheetViews>
  <sheetFormatPr defaultColWidth="8.6640625" defaultRowHeight="14" x14ac:dyDescent="0.3"/>
  <cols>
    <col min="2" max="2" width="11.58203125" customWidth="1"/>
    <col min="5" max="5" width="8.4140625" customWidth="1"/>
    <col min="6" max="6" width="6.08203125" customWidth="1"/>
    <col min="7" max="7" width="6.9140625" customWidth="1"/>
    <col min="8" max="8" width="12.75" customWidth="1"/>
    <col min="9" max="10" width="12.6640625" customWidth="1"/>
    <col min="11" max="11" width="9.4140625" customWidth="1"/>
    <col min="12" max="12" width="6.4140625" customWidth="1"/>
    <col min="13" max="13" width="6.08203125" customWidth="1"/>
    <col min="14" max="14" width="11.6640625" customWidth="1"/>
    <col min="15" max="16" width="12.6640625" customWidth="1"/>
    <col min="17" max="17" width="8.4140625" customWidth="1"/>
    <col min="18" max="19" width="6.08203125" customWidth="1"/>
    <col min="20" max="20" width="8.4140625" customWidth="1"/>
    <col min="21" max="23" width="12.6640625" customWidth="1"/>
    <col min="24" max="24" width="5.4140625" customWidth="1"/>
  </cols>
  <sheetData>
    <row r="1" spans="1:24" x14ac:dyDescent="0.3">
      <c r="A1" s="68" t="s">
        <v>12</v>
      </c>
      <c r="B1" s="69" t="s">
        <v>13</v>
      </c>
      <c r="C1" s="69" t="s">
        <v>14</v>
      </c>
      <c r="D1" s="69" t="s">
        <v>15</v>
      </c>
      <c r="E1" s="68" t="s">
        <v>16</v>
      </c>
      <c r="F1" s="68"/>
      <c r="G1" s="68"/>
      <c r="H1" s="68"/>
      <c r="I1" s="68"/>
      <c r="J1" s="68"/>
      <c r="K1" s="68" t="s">
        <v>17</v>
      </c>
      <c r="L1" s="68"/>
      <c r="M1" s="68"/>
      <c r="N1" s="68"/>
      <c r="O1" s="68"/>
      <c r="P1" s="68"/>
      <c r="Q1" s="68" t="s">
        <v>18</v>
      </c>
      <c r="R1" s="68"/>
      <c r="S1" s="68"/>
      <c r="T1" s="68"/>
      <c r="U1" s="68"/>
      <c r="V1" s="68"/>
      <c r="W1" s="70" t="s">
        <v>19</v>
      </c>
      <c r="X1" s="71" t="s">
        <v>20</v>
      </c>
    </row>
    <row r="2" spans="1:24" ht="28" x14ac:dyDescent="0.3">
      <c r="A2" s="68"/>
      <c r="B2" s="69"/>
      <c r="C2" s="69"/>
      <c r="D2" s="69"/>
      <c r="E2" s="11" t="s">
        <v>21</v>
      </c>
      <c r="F2" s="12" t="s">
        <v>22</v>
      </c>
      <c r="G2" s="13" t="s">
        <v>23</v>
      </c>
      <c r="H2" s="14" t="s">
        <v>24</v>
      </c>
      <c r="I2" s="11" t="s">
        <v>25</v>
      </c>
      <c r="J2" s="17" t="s">
        <v>26</v>
      </c>
      <c r="K2" s="11" t="s">
        <v>21</v>
      </c>
      <c r="L2" s="11" t="s">
        <v>22</v>
      </c>
      <c r="M2" s="10" t="s">
        <v>23</v>
      </c>
      <c r="N2" s="10" t="s">
        <v>27</v>
      </c>
      <c r="O2" s="11" t="s">
        <v>28</v>
      </c>
      <c r="P2" s="18" t="s">
        <v>29</v>
      </c>
      <c r="Q2" s="10" t="s">
        <v>21</v>
      </c>
      <c r="R2" s="11" t="s">
        <v>22</v>
      </c>
      <c r="S2" s="10" t="s">
        <v>23</v>
      </c>
      <c r="T2" s="10" t="s">
        <v>30</v>
      </c>
      <c r="U2" s="11" t="s">
        <v>31</v>
      </c>
      <c r="V2" s="19" t="s">
        <v>32</v>
      </c>
      <c r="W2" s="70"/>
      <c r="X2" s="71"/>
    </row>
    <row r="3" spans="1:24" s="41" customFormat="1" ht="15" x14ac:dyDescent="0.3">
      <c r="A3" s="42">
        <v>1</v>
      </c>
      <c r="B3" s="42">
        <v>2022210608</v>
      </c>
      <c r="C3" s="42" t="s">
        <v>124</v>
      </c>
      <c r="D3" s="42" t="s">
        <v>125</v>
      </c>
      <c r="E3" s="42">
        <v>100.53700000000001</v>
      </c>
      <c r="F3" s="42">
        <v>8.5</v>
      </c>
      <c r="G3" s="42">
        <v>0</v>
      </c>
      <c r="H3" s="42">
        <f t="shared" ref="H3:H34" si="0">E3+F3+G3</f>
        <v>109.03700000000001</v>
      </c>
      <c r="I3" s="42">
        <f t="shared" ref="I3:I34" si="1">H3/128.562</f>
        <v>0.848127751590672</v>
      </c>
      <c r="J3" s="42">
        <f t="shared" ref="J3:J34" si="2">100*I3</f>
        <v>84.812775159067201</v>
      </c>
      <c r="K3" s="44">
        <v>86.382350000000002</v>
      </c>
      <c r="L3" s="42">
        <v>24.33</v>
      </c>
      <c r="M3" s="42">
        <v>0</v>
      </c>
      <c r="N3" s="45">
        <f t="shared" ref="N3:N34" si="3">K3+L3+M3</f>
        <v>110.71235</v>
      </c>
      <c r="O3" s="42">
        <f t="shared" ref="O3:O34" si="4">N3/110.71235</f>
        <v>1</v>
      </c>
      <c r="P3" s="42">
        <f t="shared" ref="P3:P34" si="5">100*O3</f>
        <v>100</v>
      </c>
      <c r="Q3" s="42">
        <v>105.37</v>
      </c>
      <c r="R3" s="42">
        <v>6.67</v>
      </c>
      <c r="S3" s="42">
        <v>0</v>
      </c>
      <c r="T3" s="42">
        <f t="shared" ref="T3:T34" si="6">Q3+R3+S3</f>
        <v>112.04</v>
      </c>
      <c r="U3" s="42">
        <f t="shared" ref="U3:U34" si="7">T3/116.044</f>
        <v>0.96549584640308905</v>
      </c>
      <c r="V3" s="42">
        <f t="shared" ref="V3:V34" si="8">U3*100</f>
        <v>96.549584640308893</v>
      </c>
      <c r="W3" s="49">
        <f t="shared" ref="W3:W34" si="9">J3*0.2+P3*0.7+V3*0.1</f>
        <v>96.617513495844307</v>
      </c>
      <c r="X3" s="42">
        <f t="shared" ref="X3:X33" si="10">RANK(W3,$W$2:$W$33)</f>
        <v>1</v>
      </c>
    </row>
    <row r="4" spans="1:24" s="41" customFormat="1" ht="15" x14ac:dyDescent="0.3">
      <c r="A4" s="15">
        <v>2</v>
      </c>
      <c r="B4" s="15">
        <v>2022210539</v>
      </c>
      <c r="C4" s="15" t="s">
        <v>126</v>
      </c>
      <c r="D4" s="42" t="s">
        <v>125</v>
      </c>
      <c r="E4" s="15">
        <v>99.501999999999995</v>
      </c>
      <c r="F4" s="15">
        <v>9.5</v>
      </c>
      <c r="G4" s="15">
        <v>0</v>
      </c>
      <c r="H4" s="42">
        <f t="shared" si="0"/>
        <v>109.002</v>
      </c>
      <c r="I4" s="42">
        <f t="shared" si="1"/>
        <v>0.84785550940402299</v>
      </c>
      <c r="J4" s="42">
        <f t="shared" si="2"/>
        <v>84.785550940402302</v>
      </c>
      <c r="K4" s="46">
        <v>91.047619999999995</v>
      </c>
      <c r="L4" s="15">
        <v>7.94</v>
      </c>
      <c r="M4" s="15">
        <v>0</v>
      </c>
      <c r="N4" s="47">
        <f t="shared" si="3"/>
        <v>98.987620000000007</v>
      </c>
      <c r="O4" s="42">
        <f t="shared" si="4"/>
        <v>0.89409736131515605</v>
      </c>
      <c r="P4" s="42">
        <f t="shared" si="5"/>
        <v>89.409736131515601</v>
      </c>
      <c r="Q4" s="15">
        <v>101.5</v>
      </c>
      <c r="R4" s="15">
        <v>2</v>
      </c>
      <c r="S4" s="15">
        <v>0</v>
      </c>
      <c r="T4" s="42">
        <f t="shared" si="6"/>
        <v>103.5</v>
      </c>
      <c r="U4" s="42">
        <f t="shared" si="7"/>
        <v>0.89190307124883705</v>
      </c>
      <c r="V4" s="42">
        <f t="shared" si="8"/>
        <v>89.190307124883702</v>
      </c>
      <c r="W4" s="49">
        <f t="shared" si="9"/>
        <v>88.462956192629704</v>
      </c>
      <c r="X4" s="15">
        <f t="shared" si="10"/>
        <v>2</v>
      </c>
    </row>
    <row r="5" spans="1:24" s="41" customFormat="1" ht="15" x14ac:dyDescent="0.3">
      <c r="A5" s="42">
        <v>3</v>
      </c>
      <c r="B5" s="15">
        <v>2022210502</v>
      </c>
      <c r="C5" s="15" t="s">
        <v>127</v>
      </c>
      <c r="D5" s="42" t="s">
        <v>125</v>
      </c>
      <c r="E5" s="15">
        <v>104.86199999999999</v>
      </c>
      <c r="F5" s="15">
        <v>23.7</v>
      </c>
      <c r="G5" s="15">
        <v>0</v>
      </c>
      <c r="H5" s="43">
        <f t="shared" si="0"/>
        <v>128.56200000000001</v>
      </c>
      <c r="I5" s="42">
        <f t="shared" si="1"/>
        <v>1</v>
      </c>
      <c r="J5" s="42">
        <f t="shared" si="2"/>
        <v>100</v>
      </c>
      <c r="K5" s="46">
        <v>85.713809999999995</v>
      </c>
      <c r="L5" s="15">
        <v>0.3</v>
      </c>
      <c r="M5" s="15">
        <v>0</v>
      </c>
      <c r="N5" s="47">
        <f t="shared" si="3"/>
        <v>86.013810000000007</v>
      </c>
      <c r="O5" s="42">
        <f t="shared" si="4"/>
        <v>0.77691251247037896</v>
      </c>
      <c r="P5" s="42">
        <f t="shared" si="5"/>
        <v>77.691251247037897</v>
      </c>
      <c r="Q5" s="15">
        <v>102</v>
      </c>
      <c r="R5" s="15">
        <v>2</v>
      </c>
      <c r="S5" s="15">
        <v>0</v>
      </c>
      <c r="T5" s="42">
        <f t="shared" si="6"/>
        <v>104</v>
      </c>
      <c r="U5" s="42">
        <f t="shared" si="7"/>
        <v>0.89621178173796101</v>
      </c>
      <c r="V5" s="42">
        <f t="shared" si="8"/>
        <v>89.621178173796096</v>
      </c>
      <c r="W5" s="49">
        <f t="shared" si="9"/>
        <v>83.345993690306102</v>
      </c>
      <c r="X5" s="15">
        <f t="shared" si="10"/>
        <v>3</v>
      </c>
    </row>
    <row r="6" spans="1:24" s="41" customFormat="1" ht="15" x14ac:dyDescent="0.3">
      <c r="A6" s="15">
        <v>4</v>
      </c>
      <c r="B6" s="15">
        <v>2022210560</v>
      </c>
      <c r="C6" s="15" t="s">
        <v>128</v>
      </c>
      <c r="D6" s="42" t="s">
        <v>125</v>
      </c>
      <c r="E6" s="15">
        <v>103.786</v>
      </c>
      <c r="F6" s="15">
        <v>18.5</v>
      </c>
      <c r="G6" s="15">
        <v>0</v>
      </c>
      <c r="H6" s="42">
        <f t="shared" si="0"/>
        <v>122.286</v>
      </c>
      <c r="I6" s="42">
        <f t="shared" si="1"/>
        <v>0.95118308675969598</v>
      </c>
      <c r="J6" s="42">
        <f t="shared" si="2"/>
        <v>95.118308675969601</v>
      </c>
      <c r="K6" s="46">
        <v>87.03125</v>
      </c>
      <c r="L6" s="15">
        <v>0</v>
      </c>
      <c r="M6" s="15">
        <v>0</v>
      </c>
      <c r="N6" s="47">
        <f t="shared" si="3"/>
        <v>87.03125</v>
      </c>
      <c r="O6" s="42">
        <f t="shared" si="4"/>
        <v>0.78610245379128896</v>
      </c>
      <c r="P6" s="42">
        <f t="shared" si="5"/>
        <v>78.610245379128898</v>
      </c>
      <c r="Q6" s="15">
        <v>104.67</v>
      </c>
      <c r="R6" s="15">
        <v>0</v>
      </c>
      <c r="S6" s="15">
        <v>0</v>
      </c>
      <c r="T6" s="42">
        <f t="shared" si="6"/>
        <v>104.67</v>
      </c>
      <c r="U6" s="42">
        <f t="shared" si="7"/>
        <v>0.90198545379338901</v>
      </c>
      <c r="V6" s="42">
        <f t="shared" si="8"/>
        <v>90.198545379338896</v>
      </c>
      <c r="W6" s="49">
        <f t="shared" si="9"/>
        <v>83.070688038518</v>
      </c>
      <c r="X6" s="15">
        <f t="shared" si="10"/>
        <v>4</v>
      </c>
    </row>
    <row r="7" spans="1:24" s="41" customFormat="1" ht="15" x14ac:dyDescent="0.3">
      <c r="A7" s="42">
        <v>5</v>
      </c>
      <c r="B7" s="15">
        <v>2022210544</v>
      </c>
      <c r="C7" s="15" t="s">
        <v>129</v>
      </c>
      <c r="D7" s="42" t="s">
        <v>125</v>
      </c>
      <c r="E7" s="15">
        <v>95.474000000000004</v>
      </c>
      <c r="F7" s="15">
        <v>8</v>
      </c>
      <c r="G7" s="15">
        <v>0</v>
      </c>
      <c r="H7" s="42">
        <f t="shared" si="0"/>
        <v>103.474</v>
      </c>
      <c r="I7" s="42">
        <f t="shared" si="1"/>
        <v>0.80485680060982201</v>
      </c>
      <c r="J7" s="42">
        <f t="shared" si="2"/>
        <v>80.485680060982205</v>
      </c>
      <c r="K7" s="46">
        <v>90.671049999999994</v>
      </c>
      <c r="L7" s="15">
        <v>0</v>
      </c>
      <c r="M7" s="15">
        <v>0</v>
      </c>
      <c r="N7" s="47">
        <f t="shared" si="3"/>
        <v>90.671049999999994</v>
      </c>
      <c r="O7" s="42">
        <f t="shared" si="4"/>
        <v>0.81897864149753796</v>
      </c>
      <c r="P7" s="42">
        <f t="shared" si="5"/>
        <v>81.897864149753801</v>
      </c>
      <c r="Q7" s="15">
        <v>100</v>
      </c>
      <c r="R7" s="15">
        <v>0</v>
      </c>
      <c r="S7" s="15">
        <v>0</v>
      </c>
      <c r="T7" s="42">
        <f t="shared" si="6"/>
        <v>100</v>
      </c>
      <c r="U7" s="42">
        <f t="shared" si="7"/>
        <v>0.86174209782496303</v>
      </c>
      <c r="V7" s="42">
        <f t="shared" si="8"/>
        <v>86.174209782496305</v>
      </c>
      <c r="W7" s="49">
        <f t="shared" si="9"/>
        <v>82.043061895273695</v>
      </c>
      <c r="X7" s="15">
        <f t="shared" si="10"/>
        <v>5</v>
      </c>
    </row>
    <row r="8" spans="1:24" s="41" customFormat="1" ht="18" customHeight="1" x14ac:dyDescent="0.3">
      <c r="A8" s="15">
        <v>6</v>
      </c>
      <c r="B8" s="15">
        <v>2022210525</v>
      </c>
      <c r="C8" s="15" t="s">
        <v>130</v>
      </c>
      <c r="D8" s="42" t="s">
        <v>125</v>
      </c>
      <c r="E8" s="15">
        <v>101.726</v>
      </c>
      <c r="F8" s="15">
        <v>14.8</v>
      </c>
      <c r="G8" s="15">
        <v>0</v>
      </c>
      <c r="H8" s="42">
        <f t="shared" si="0"/>
        <v>116.526</v>
      </c>
      <c r="I8" s="42">
        <f t="shared" si="1"/>
        <v>0.90637980118542005</v>
      </c>
      <c r="J8" s="42">
        <f t="shared" si="2"/>
        <v>90.637980118542004</v>
      </c>
      <c r="K8" s="46">
        <v>84.738749999999996</v>
      </c>
      <c r="L8" s="15">
        <v>0</v>
      </c>
      <c r="M8" s="15">
        <v>0</v>
      </c>
      <c r="N8" s="47">
        <f t="shared" si="3"/>
        <v>84.738749999999996</v>
      </c>
      <c r="O8" s="42">
        <f t="shared" si="4"/>
        <v>0.765395640143128</v>
      </c>
      <c r="P8" s="42">
        <f t="shared" si="5"/>
        <v>76.539564014312802</v>
      </c>
      <c r="Q8" s="15">
        <v>108.004</v>
      </c>
      <c r="R8" s="15">
        <v>8.0399999999999991</v>
      </c>
      <c r="S8" s="15">
        <v>0</v>
      </c>
      <c r="T8" s="43">
        <f t="shared" si="6"/>
        <v>116.044</v>
      </c>
      <c r="U8" s="42">
        <f t="shared" si="7"/>
        <v>1</v>
      </c>
      <c r="V8" s="42">
        <f t="shared" si="8"/>
        <v>100</v>
      </c>
      <c r="W8" s="49">
        <f t="shared" si="9"/>
        <v>81.705290833727403</v>
      </c>
      <c r="X8" s="15">
        <f t="shared" si="10"/>
        <v>6</v>
      </c>
    </row>
    <row r="9" spans="1:24" s="41" customFormat="1" ht="15" x14ac:dyDescent="0.3">
      <c r="A9" s="42">
        <v>7</v>
      </c>
      <c r="B9" s="15">
        <v>2022210501</v>
      </c>
      <c r="C9" s="15" t="s">
        <v>131</v>
      </c>
      <c r="D9" s="42" t="s">
        <v>125</v>
      </c>
      <c r="E9" s="15">
        <v>93.207999999999998</v>
      </c>
      <c r="F9" s="15">
        <v>0.5</v>
      </c>
      <c r="G9" s="15">
        <v>0</v>
      </c>
      <c r="H9" s="42">
        <f t="shared" si="0"/>
        <v>93.707999999999998</v>
      </c>
      <c r="I9" s="42">
        <f t="shared" si="1"/>
        <v>0.72889345218649404</v>
      </c>
      <c r="J9" s="42">
        <f t="shared" si="2"/>
        <v>72.889345218649396</v>
      </c>
      <c r="K9" s="46">
        <v>91.190479999999994</v>
      </c>
      <c r="L9" s="15">
        <v>0.6</v>
      </c>
      <c r="M9" s="15">
        <v>0</v>
      </c>
      <c r="N9" s="47">
        <f t="shared" si="3"/>
        <v>91.790480000000002</v>
      </c>
      <c r="O9" s="42">
        <f t="shared" si="4"/>
        <v>0.829089798924871</v>
      </c>
      <c r="P9" s="42">
        <f t="shared" si="5"/>
        <v>82.908979892487096</v>
      </c>
      <c r="Q9" s="15">
        <v>105</v>
      </c>
      <c r="R9" s="15">
        <v>0</v>
      </c>
      <c r="S9" s="15">
        <v>0</v>
      </c>
      <c r="T9" s="42">
        <f t="shared" si="6"/>
        <v>105</v>
      </c>
      <c r="U9" s="42">
        <f t="shared" si="7"/>
        <v>0.90482920271621103</v>
      </c>
      <c r="V9" s="42">
        <f t="shared" si="8"/>
        <v>90.482920271621097</v>
      </c>
      <c r="W9" s="49">
        <f t="shared" si="9"/>
        <v>81.662446995632905</v>
      </c>
      <c r="X9" s="15">
        <f t="shared" si="10"/>
        <v>7</v>
      </c>
    </row>
    <row r="10" spans="1:24" s="41" customFormat="1" ht="15" x14ac:dyDescent="0.3">
      <c r="A10" s="15">
        <v>8</v>
      </c>
      <c r="B10" s="15">
        <v>2022210505</v>
      </c>
      <c r="C10" s="15" t="s">
        <v>132</v>
      </c>
      <c r="D10" s="42" t="s">
        <v>125</v>
      </c>
      <c r="E10" s="15">
        <v>104.15300000000001</v>
      </c>
      <c r="F10" s="15">
        <v>15</v>
      </c>
      <c r="G10" s="15">
        <v>0</v>
      </c>
      <c r="H10" s="42">
        <f t="shared" si="0"/>
        <v>119.15300000000001</v>
      </c>
      <c r="I10" s="42">
        <f t="shared" si="1"/>
        <v>0.92681352188049304</v>
      </c>
      <c r="J10" s="42">
        <f t="shared" si="2"/>
        <v>92.681352188049303</v>
      </c>
      <c r="K10" s="46">
        <v>85.72</v>
      </c>
      <c r="L10" s="15">
        <v>0</v>
      </c>
      <c r="M10" s="15">
        <v>0</v>
      </c>
      <c r="N10" s="47">
        <f t="shared" si="3"/>
        <v>85.72</v>
      </c>
      <c r="O10" s="42">
        <f t="shared" si="4"/>
        <v>0.77425869832950001</v>
      </c>
      <c r="P10" s="42">
        <f t="shared" si="5"/>
        <v>77.425869832949999</v>
      </c>
      <c r="Q10" s="15">
        <v>102</v>
      </c>
      <c r="R10" s="15">
        <v>0</v>
      </c>
      <c r="S10" s="15">
        <v>0</v>
      </c>
      <c r="T10" s="42">
        <f t="shared" si="6"/>
        <v>102</v>
      </c>
      <c r="U10" s="42">
        <f t="shared" si="7"/>
        <v>0.87897693978146196</v>
      </c>
      <c r="V10" s="42">
        <f t="shared" si="8"/>
        <v>87.897693978146194</v>
      </c>
      <c r="W10" s="49">
        <f t="shared" si="9"/>
        <v>81.524148718489499</v>
      </c>
      <c r="X10" s="15">
        <f t="shared" si="10"/>
        <v>8</v>
      </c>
    </row>
    <row r="11" spans="1:24" s="41" customFormat="1" ht="15" x14ac:dyDescent="0.3">
      <c r="A11" s="42">
        <v>9</v>
      </c>
      <c r="B11" s="15">
        <v>2022210575</v>
      </c>
      <c r="C11" s="15" t="s">
        <v>133</v>
      </c>
      <c r="D11" s="42" t="s">
        <v>125</v>
      </c>
      <c r="E11" s="15">
        <v>102.277</v>
      </c>
      <c r="F11" s="15">
        <v>0</v>
      </c>
      <c r="G11" s="15">
        <v>0</v>
      </c>
      <c r="H11" s="42">
        <f t="shared" si="0"/>
        <v>102.277</v>
      </c>
      <c r="I11" s="42">
        <f t="shared" si="1"/>
        <v>0.79554611782641804</v>
      </c>
      <c r="J11" s="42">
        <f t="shared" si="2"/>
        <v>79.5546117826418</v>
      </c>
      <c r="K11" s="46">
        <v>88.794120000000007</v>
      </c>
      <c r="L11" s="15">
        <v>0</v>
      </c>
      <c r="M11" s="15">
        <v>0</v>
      </c>
      <c r="N11" s="47">
        <f t="shared" si="3"/>
        <v>88.794120000000007</v>
      </c>
      <c r="O11" s="42">
        <f t="shared" si="4"/>
        <v>0.80202542896072604</v>
      </c>
      <c r="P11" s="42">
        <f t="shared" si="5"/>
        <v>80.2025428960726</v>
      </c>
      <c r="Q11" s="15">
        <v>106.67</v>
      </c>
      <c r="R11" s="15">
        <v>2</v>
      </c>
      <c r="S11" s="15">
        <v>0</v>
      </c>
      <c r="T11" s="42">
        <f t="shared" si="6"/>
        <v>108.67</v>
      </c>
      <c r="U11" s="42">
        <f t="shared" si="7"/>
        <v>0.936455137706387</v>
      </c>
      <c r="V11" s="42">
        <f t="shared" si="8"/>
        <v>93.645513770638701</v>
      </c>
      <c r="W11" s="49">
        <f t="shared" si="9"/>
        <v>81.417253760843096</v>
      </c>
      <c r="X11" s="15">
        <f t="shared" si="10"/>
        <v>9</v>
      </c>
    </row>
    <row r="12" spans="1:24" s="41" customFormat="1" ht="15" x14ac:dyDescent="0.3">
      <c r="A12" s="15">
        <v>10</v>
      </c>
      <c r="B12" s="15">
        <v>2022210595</v>
      </c>
      <c r="C12" s="15" t="s">
        <v>134</v>
      </c>
      <c r="D12" s="42" t="s">
        <v>125</v>
      </c>
      <c r="E12" s="15">
        <v>101.57899999999999</v>
      </c>
      <c r="F12" s="15">
        <v>4</v>
      </c>
      <c r="G12" s="15">
        <v>0</v>
      </c>
      <c r="H12" s="42">
        <f t="shared" si="0"/>
        <v>105.57899999999999</v>
      </c>
      <c r="I12" s="42">
        <f t="shared" si="1"/>
        <v>0.82123022354972697</v>
      </c>
      <c r="J12" s="42">
        <f t="shared" si="2"/>
        <v>82.123022354972704</v>
      </c>
      <c r="K12" s="46">
        <v>84.07</v>
      </c>
      <c r="L12" s="15">
        <v>5</v>
      </c>
      <c r="M12" s="15">
        <v>0</v>
      </c>
      <c r="N12" s="47">
        <f t="shared" si="3"/>
        <v>89.07</v>
      </c>
      <c r="O12" s="42">
        <f t="shared" si="4"/>
        <v>0.80451729188297405</v>
      </c>
      <c r="P12" s="42">
        <f t="shared" si="5"/>
        <v>80.451729188297406</v>
      </c>
      <c r="Q12" s="15">
        <v>100</v>
      </c>
      <c r="R12" s="15">
        <v>0</v>
      </c>
      <c r="S12" s="15">
        <v>0</v>
      </c>
      <c r="T12" s="42">
        <f t="shared" si="6"/>
        <v>100</v>
      </c>
      <c r="U12" s="42">
        <f t="shared" si="7"/>
        <v>0.86174209782496303</v>
      </c>
      <c r="V12" s="42">
        <f t="shared" si="8"/>
        <v>86.174209782496305</v>
      </c>
      <c r="W12" s="49">
        <f t="shared" si="9"/>
        <v>81.358235881052394</v>
      </c>
      <c r="X12" s="15">
        <f t="shared" si="10"/>
        <v>10</v>
      </c>
    </row>
    <row r="13" spans="1:24" s="41" customFormat="1" ht="15" x14ac:dyDescent="0.3">
      <c r="A13" s="42">
        <v>11</v>
      </c>
      <c r="B13" s="15">
        <v>2022210618</v>
      </c>
      <c r="C13" s="15" t="s">
        <v>135</v>
      </c>
      <c r="D13" s="42" t="s">
        <v>125</v>
      </c>
      <c r="E13" s="15">
        <v>94.072000000000003</v>
      </c>
      <c r="F13" s="15">
        <v>9</v>
      </c>
      <c r="G13" s="15">
        <v>0</v>
      </c>
      <c r="H13" s="42">
        <f t="shared" si="0"/>
        <v>103.072</v>
      </c>
      <c r="I13" s="42">
        <f t="shared" si="1"/>
        <v>0.80172990463745097</v>
      </c>
      <c r="J13" s="42">
        <f t="shared" si="2"/>
        <v>80.172990463745094</v>
      </c>
      <c r="K13" s="46">
        <v>89.283749999999998</v>
      </c>
      <c r="L13" s="15">
        <v>0.05</v>
      </c>
      <c r="M13" s="15">
        <v>0</v>
      </c>
      <c r="N13" s="47">
        <f t="shared" si="3"/>
        <v>89.333749999999995</v>
      </c>
      <c r="O13" s="42">
        <f t="shared" si="4"/>
        <v>0.80689959159931102</v>
      </c>
      <c r="P13" s="42">
        <f t="shared" si="5"/>
        <v>80.689959159931107</v>
      </c>
      <c r="Q13" s="15">
        <v>100</v>
      </c>
      <c r="R13" s="15">
        <v>0</v>
      </c>
      <c r="S13" s="15">
        <v>0</v>
      </c>
      <c r="T13" s="42">
        <f t="shared" si="6"/>
        <v>100</v>
      </c>
      <c r="U13" s="42">
        <f t="shared" si="7"/>
        <v>0.86174209782496303</v>
      </c>
      <c r="V13" s="42">
        <f t="shared" si="8"/>
        <v>86.174209782496305</v>
      </c>
      <c r="W13" s="49">
        <f t="shared" si="9"/>
        <v>81.1349904829504</v>
      </c>
      <c r="X13" s="15">
        <f t="shared" si="10"/>
        <v>11</v>
      </c>
    </row>
    <row r="14" spans="1:24" s="41" customFormat="1" ht="15" x14ac:dyDescent="0.3">
      <c r="A14" s="15">
        <v>12</v>
      </c>
      <c r="B14" s="15">
        <v>2022210626</v>
      </c>
      <c r="C14" s="15" t="s">
        <v>136</v>
      </c>
      <c r="D14" s="42" t="s">
        <v>125</v>
      </c>
      <c r="E14" s="15">
        <v>102.062</v>
      </c>
      <c r="F14" s="15">
        <v>8</v>
      </c>
      <c r="G14" s="15">
        <v>0</v>
      </c>
      <c r="H14" s="42">
        <f t="shared" si="0"/>
        <v>110.062</v>
      </c>
      <c r="I14" s="42">
        <f t="shared" si="1"/>
        <v>0.85610055848540001</v>
      </c>
      <c r="J14" s="42">
        <f t="shared" si="2"/>
        <v>85.61005584854</v>
      </c>
      <c r="K14" s="46">
        <v>84.052940000000007</v>
      </c>
      <c r="L14" s="15">
        <v>3</v>
      </c>
      <c r="M14" s="15">
        <v>0</v>
      </c>
      <c r="N14" s="47">
        <f t="shared" si="3"/>
        <v>87.052940000000007</v>
      </c>
      <c r="O14" s="42">
        <f t="shared" si="4"/>
        <v>0.78629836689402799</v>
      </c>
      <c r="P14" s="42">
        <f t="shared" si="5"/>
        <v>78.629836689402794</v>
      </c>
      <c r="Q14" s="15">
        <v>102</v>
      </c>
      <c r="R14" s="15">
        <v>0</v>
      </c>
      <c r="S14" s="15">
        <v>0</v>
      </c>
      <c r="T14" s="42">
        <f t="shared" si="6"/>
        <v>102</v>
      </c>
      <c r="U14" s="42">
        <f t="shared" si="7"/>
        <v>0.87897693978146196</v>
      </c>
      <c r="V14" s="42">
        <f t="shared" si="8"/>
        <v>87.897693978146194</v>
      </c>
      <c r="W14" s="49">
        <f t="shared" si="9"/>
        <v>80.952666250104599</v>
      </c>
      <c r="X14" s="15">
        <f t="shared" si="10"/>
        <v>12</v>
      </c>
    </row>
    <row r="15" spans="1:24" s="41" customFormat="1" ht="15" x14ac:dyDescent="0.3">
      <c r="A15" s="42">
        <v>13</v>
      </c>
      <c r="B15" s="15">
        <v>2022210552</v>
      </c>
      <c r="C15" s="15" t="s">
        <v>137</v>
      </c>
      <c r="D15" s="42" t="s">
        <v>125</v>
      </c>
      <c r="E15" s="15">
        <v>97.918000000000006</v>
      </c>
      <c r="F15" s="15">
        <v>6</v>
      </c>
      <c r="G15" s="15">
        <v>0</v>
      </c>
      <c r="H15" s="42">
        <f t="shared" si="0"/>
        <v>103.91800000000001</v>
      </c>
      <c r="I15" s="42">
        <f t="shared" si="1"/>
        <v>0.80831038720617299</v>
      </c>
      <c r="J15" s="42">
        <f t="shared" si="2"/>
        <v>80.8310387206173</v>
      </c>
      <c r="K15" s="46">
        <v>86.594440000000006</v>
      </c>
      <c r="L15" s="15">
        <v>0.125</v>
      </c>
      <c r="M15" s="15">
        <v>0</v>
      </c>
      <c r="N15" s="47">
        <f t="shared" si="3"/>
        <v>86.719440000000006</v>
      </c>
      <c r="O15" s="42">
        <f t="shared" si="4"/>
        <v>0.78328605616265901</v>
      </c>
      <c r="P15" s="42">
        <f t="shared" si="5"/>
        <v>78.328605616265904</v>
      </c>
      <c r="Q15" s="15">
        <v>100</v>
      </c>
      <c r="R15" s="15">
        <v>11</v>
      </c>
      <c r="S15" s="15">
        <v>0</v>
      </c>
      <c r="T15" s="42">
        <f t="shared" si="6"/>
        <v>111</v>
      </c>
      <c r="U15" s="42">
        <f t="shared" si="7"/>
        <v>0.95653372858570895</v>
      </c>
      <c r="V15" s="42">
        <f t="shared" si="8"/>
        <v>95.653372858570904</v>
      </c>
      <c r="W15" s="49">
        <f t="shared" si="9"/>
        <v>80.561568961366703</v>
      </c>
      <c r="X15" s="15">
        <f t="shared" si="10"/>
        <v>13</v>
      </c>
    </row>
    <row r="16" spans="1:24" s="41" customFormat="1" ht="15" x14ac:dyDescent="0.3">
      <c r="A16" s="15">
        <v>14</v>
      </c>
      <c r="B16" s="15">
        <v>2022210524</v>
      </c>
      <c r="C16" s="15" t="s">
        <v>138</v>
      </c>
      <c r="D16" s="42" t="s">
        <v>125</v>
      </c>
      <c r="E16" s="15">
        <v>97.712000000000003</v>
      </c>
      <c r="F16" s="15">
        <v>6</v>
      </c>
      <c r="G16" s="15">
        <v>0</v>
      </c>
      <c r="H16" s="42">
        <f t="shared" si="0"/>
        <v>103.712</v>
      </c>
      <c r="I16" s="42">
        <f t="shared" si="1"/>
        <v>0.80670804747903702</v>
      </c>
      <c r="J16" s="42">
        <f t="shared" si="2"/>
        <v>80.670804747903702</v>
      </c>
      <c r="K16" s="46">
        <v>84.526250000000005</v>
      </c>
      <c r="L16" s="15">
        <v>3</v>
      </c>
      <c r="M16" s="15">
        <v>0</v>
      </c>
      <c r="N16" s="47">
        <f t="shared" si="3"/>
        <v>87.526250000000005</v>
      </c>
      <c r="O16" s="42">
        <f t="shared" si="4"/>
        <v>0.79057349970441404</v>
      </c>
      <c r="P16" s="42">
        <f t="shared" si="5"/>
        <v>79.057349970441393</v>
      </c>
      <c r="Q16" s="15">
        <v>104.67</v>
      </c>
      <c r="R16" s="15">
        <v>0.5</v>
      </c>
      <c r="S16" s="15">
        <v>0</v>
      </c>
      <c r="T16" s="42">
        <f t="shared" si="6"/>
        <v>105.17</v>
      </c>
      <c r="U16" s="42">
        <f t="shared" si="7"/>
        <v>0.90629416428251397</v>
      </c>
      <c r="V16" s="42">
        <f t="shared" si="8"/>
        <v>90.629416428251304</v>
      </c>
      <c r="W16" s="49">
        <f t="shared" si="9"/>
        <v>80.5372475717149</v>
      </c>
      <c r="X16" s="15">
        <f t="shared" si="10"/>
        <v>14</v>
      </c>
    </row>
    <row r="17" spans="1:24" s="41" customFormat="1" ht="15" x14ac:dyDescent="0.3">
      <c r="A17" s="42">
        <v>15</v>
      </c>
      <c r="B17" s="15">
        <v>2022210516</v>
      </c>
      <c r="C17" s="15" t="s">
        <v>139</v>
      </c>
      <c r="D17" s="42" t="s">
        <v>125</v>
      </c>
      <c r="E17" s="15">
        <v>98.25</v>
      </c>
      <c r="F17" s="15">
        <v>5</v>
      </c>
      <c r="G17" s="15">
        <v>0</v>
      </c>
      <c r="H17" s="42">
        <f t="shared" si="0"/>
        <v>103.25</v>
      </c>
      <c r="I17" s="42">
        <f t="shared" si="1"/>
        <v>0.80311445061526698</v>
      </c>
      <c r="J17" s="42">
        <f t="shared" si="2"/>
        <v>80.311445061526697</v>
      </c>
      <c r="K17" s="46">
        <v>87.188890000000001</v>
      </c>
      <c r="L17" s="15">
        <v>0</v>
      </c>
      <c r="M17" s="15">
        <v>0</v>
      </c>
      <c r="N17" s="47">
        <f t="shared" si="3"/>
        <v>87.188890000000001</v>
      </c>
      <c r="O17" s="42">
        <f t="shared" si="4"/>
        <v>0.78752632384734</v>
      </c>
      <c r="P17" s="42">
        <f t="shared" si="5"/>
        <v>78.752632384734</v>
      </c>
      <c r="Q17" s="15">
        <v>100</v>
      </c>
      <c r="R17" s="15">
        <v>0</v>
      </c>
      <c r="S17" s="15">
        <v>0</v>
      </c>
      <c r="T17" s="42">
        <f t="shared" si="6"/>
        <v>100</v>
      </c>
      <c r="U17" s="42">
        <f t="shared" si="7"/>
        <v>0.86174209782496303</v>
      </c>
      <c r="V17" s="42">
        <f t="shared" si="8"/>
        <v>86.174209782496305</v>
      </c>
      <c r="W17" s="49">
        <f t="shared" si="9"/>
        <v>79.8065526598688</v>
      </c>
      <c r="X17" s="15">
        <f t="shared" si="10"/>
        <v>15</v>
      </c>
    </row>
    <row r="18" spans="1:24" s="41" customFormat="1" ht="15" x14ac:dyDescent="0.3">
      <c r="A18" s="15">
        <v>16</v>
      </c>
      <c r="B18" s="15">
        <v>2022210527</v>
      </c>
      <c r="C18" s="15" t="s">
        <v>140</v>
      </c>
      <c r="D18" s="42" t="s">
        <v>125</v>
      </c>
      <c r="E18" s="15">
        <v>95.131</v>
      </c>
      <c r="F18" s="15">
        <v>0.5</v>
      </c>
      <c r="G18" s="15">
        <v>0</v>
      </c>
      <c r="H18" s="42">
        <f t="shared" si="0"/>
        <v>95.631</v>
      </c>
      <c r="I18" s="42">
        <f t="shared" si="1"/>
        <v>0.74385121575582203</v>
      </c>
      <c r="J18" s="42">
        <f t="shared" si="2"/>
        <v>74.385121575582204</v>
      </c>
      <c r="K18" s="46">
        <v>88.393749999999997</v>
      </c>
      <c r="L18" s="15">
        <v>0.25</v>
      </c>
      <c r="M18" s="15">
        <v>0</v>
      </c>
      <c r="N18" s="47">
        <f t="shared" si="3"/>
        <v>88.643749999999997</v>
      </c>
      <c r="O18" s="42">
        <f t="shared" si="4"/>
        <v>0.80066722456889405</v>
      </c>
      <c r="P18" s="42">
        <f t="shared" si="5"/>
        <v>80.066722456889394</v>
      </c>
      <c r="Q18" s="15">
        <v>100.5</v>
      </c>
      <c r="R18" s="15">
        <v>0</v>
      </c>
      <c r="S18" s="15">
        <v>0</v>
      </c>
      <c r="T18" s="42">
        <f t="shared" si="6"/>
        <v>100.5</v>
      </c>
      <c r="U18" s="42">
        <f t="shared" si="7"/>
        <v>0.86605080831408798</v>
      </c>
      <c r="V18" s="42">
        <f t="shared" si="8"/>
        <v>86.605080831408799</v>
      </c>
      <c r="W18" s="49">
        <f t="shared" si="9"/>
        <v>79.584238118079895</v>
      </c>
      <c r="X18" s="15">
        <f t="shared" si="10"/>
        <v>16</v>
      </c>
    </row>
    <row r="19" spans="1:24" s="41" customFormat="1" ht="15.5" customHeight="1" x14ac:dyDescent="0.3">
      <c r="A19" s="42">
        <v>17</v>
      </c>
      <c r="B19" s="15">
        <v>2022210574</v>
      </c>
      <c r="C19" s="15" t="s">
        <v>141</v>
      </c>
      <c r="D19" s="42" t="s">
        <v>125</v>
      </c>
      <c r="E19" s="15">
        <v>100.48699999999999</v>
      </c>
      <c r="F19" s="15">
        <v>0</v>
      </c>
      <c r="G19" s="15">
        <v>0</v>
      </c>
      <c r="H19" s="42">
        <f t="shared" si="0"/>
        <v>100.48699999999999</v>
      </c>
      <c r="I19" s="42">
        <f t="shared" si="1"/>
        <v>0.78162287456635704</v>
      </c>
      <c r="J19" s="42">
        <f t="shared" si="2"/>
        <v>78.162287456635696</v>
      </c>
      <c r="K19" s="46">
        <v>86.947059999999993</v>
      </c>
      <c r="L19" s="15">
        <v>0</v>
      </c>
      <c r="M19" s="15">
        <v>0</v>
      </c>
      <c r="N19" s="47">
        <f t="shared" si="3"/>
        <v>86.947059999999993</v>
      </c>
      <c r="O19" s="42">
        <f t="shared" si="4"/>
        <v>0.785342014689418</v>
      </c>
      <c r="P19" s="42">
        <f t="shared" si="5"/>
        <v>78.534201468941802</v>
      </c>
      <c r="Q19" s="15">
        <v>102</v>
      </c>
      <c r="R19" s="15">
        <v>2</v>
      </c>
      <c r="S19" s="15">
        <v>0</v>
      </c>
      <c r="T19" s="42">
        <f t="shared" si="6"/>
        <v>104</v>
      </c>
      <c r="U19" s="42">
        <f t="shared" si="7"/>
        <v>0.89621178173796101</v>
      </c>
      <c r="V19" s="42">
        <f t="shared" si="8"/>
        <v>89.621178173796096</v>
      </c>
      <c r="W19" s="49">
        <f t="shared" si="9"/>
        <v>79.568516336965999</v>
      </c>
      <c r="X19" s="15">
        <f t="shared" si="10"/>
        <v>17</v>
      </c>
    </row>
    <row r="20" spans="1:24" s="41" customFormat="1" ht="15" x14ac:dyDescent="0.3">
      <c r="A20" s="15">
        <v>18</v>
      </c>
      <c r="B20" s="15">
        <v>2022210515</v>
      </c>
      <c r="C20" s="15" t="s">
        <v>142</v>
      </c>
      <c r="D20" s="42" t="s">
        <v>125</v>
      </c>
      <c r="E20" s="15">
        <v>104.67700000000001</v>
      </c>
      <c r="F20" s="15">
        <v>8</v>
      </c>
      <c r="G20" s="15">
        <v>0</v>
      </c>
      <c r="H20" s="42">
        <f t="shared" si="0"/>
        <v>112.67700000000001</v>
      </c>
      <c r="I20" s="42">
        <f t="shared" si="1"/>
        <v>0.876440939002193</v>
      </c>
      <c r="J20" s="42">
        <f t="shared" si="2"/>
        <v>87.644093900219303</v>
      </c>
      <c r="K20" s="46">
        <v>82.35333</v>
      </c>
      <c r="L20" s="15">
        <v>0</v>
      </c>
      <c r="M20" s="15">
        <v>0</v>
      </c>
      <c r="N20" s="47">
        <f t="shared" si="3"/>
        <v>82.35333</v>
      </c>
      <c r="O20" s="42">
        <f t="shared" si="4"/>
        <v>0.743849534401537</v>
      </c>
      <c r="P20" s="42">
        <f t="shared" si="5"/>
        <v>74.384953440153694</v>
      </c>
      <c r="Q20" s="15">
        <v>104.67</v>
      </c>
      <c r="R20" s="15">
        <v>3.33</v>
      </c>
      <c r="S20" s="15">
        <v>0</v>
      </c>
      <c r="T20" s="42">
        <f t="shared" si="6"/>
        <v>108</v>
      </c>
      <c r="U20" s="42">
        <f t="shared" si="7"/>
        <v>0.93068146565095999</v>
      </c>
      <c r="V20" s="42">
        <f t="shared" si="8"/>
        <v>93.068146565096001</v>
      </c>
      <c r="W20" s="49">
        <f t="shared" si="9"/>
        <v>78.905100844661007</v>
      </c>
      <c r="X20" s="15">
        <f t="shared" si="10"/>
        <v>18</v>
      </c>
    </row>
    <row r="21" spans="1:24" s="41" customFormat="1" ht="15" x14ac:dyDescent="0.3">
      <c r="A21" s="42">
        <v>19</v>
      </c>
      <c r="B21" s="15">
        <v>2022210569</v>
      </c>
      <c r="C21" s="15" t="s">
        <v>143</v>
      </c>
      <c r="D21" s="42" t="s">
        <v>125</v>
      </c>
      <c r="E21" s="15">
        <v>93.509</v>
      </c>
      <c r="F21" s="15">
        <v>0</v>
      </c>
      <c r="G21" s="15">
        <v>0</v>
      </c>
      <c r="H21" s="42">
        <f t="shared" si="0"/>
        <v>93.509</v>
      </c>
      <c r="I21" s="42">
        <f t="shared" si="1"/>
        <v>0.727345560896688</v>
      </c>
      <c r="J21" s="42">
        <f t="shared" si="2"/>
        <v>72.7345560896688</v>
      </c>
      <c r="K21" s="46">
        <v>88.03125</v>
      </c>
      <c r="L21" s="15">
        <v>0</v>
      </c>
      <c r="M21" s="15">
        <v>0</v>
      </c>
      <c r="N21" s="47">
        <f t="shared" si="3"/>
        <v>88.03125</v>
      </c>
      <c r="O21" s="42">
        <f t="shared" si="4"/>
        <v>0.795134869777401</v>
      </c>
      <c r="P21" s="42">
        <f t="shared" si="5"/>
        <v>79.513486977740101</v>
      </c>
      <c r="Q21" s="15">
        <v>100</v>
      </c>
      <c r="R21" s="15">
        <v>0.5</v>
      </c>
      <c r="S21" s="15">
        <v>0</v>
      </c>
      <c r="T21" s="42">
        <f t="shared" si="6"/>
        <v>100.5</v>
      </c>
      <c r="U21" s="42">
        <f t="shared" si="7"/>
        <v>0.86605080831408798</v>
      </c>
      <c r="V21" s="42">
        <f t="shared" si="8"/>
        <v>86.605080831408799</v>
      </c>
      <c r="W21" s="49">
        <f t="shared" si="9"/>
        <v>78.866860185492698</v>
      </c>
      <c r="X21" s="15">
        <f t="shared" si="10"/>
        <v>19</v>
      </c>
    </row>
    <row r="22" spans="1:24" s="41" customFormat="1" ht="15" x14ac:dyDescent="0.3">
      <c r="A22" s="15">
        <v>20</v>
      </c>
      <c r="B22" s="15">
        <v>2022210540</v>
      </c>
      <c r="C22" s="15" t="s">
        <v>144</v>
      </c>
      <c r="D22" s="42" t="s">
        <v>125</v>
      </c>
      <c r="E22" s="15">
        <v>93.509</v>
      </c>
      <c r="F22" s="15">
        <v>0.5</v>
      </c>
      <c r="G22" s="15">
        <v>0</v>
      </c>
      <c r="H22" s="42">
        <f t="shared" si="0"/>
        <v>94.009</v>
      </c>
      <c r="I22" s="42">
        <f t="shared" si="1"/>
        <v>0.73123473499167702</v>
      </c>
      <c r="J22" s="42">
        <f t="shared" si="2"/>
        <v>73.123473499167702</v>
      </c>
      <c r="K22" s="46">
        <v>87</v>
      </c>
      <c r="L22" s="15">
        <v>0.83</v>
      </c>
      <c r="M22" s="15">
        <v>0</v>
      </c>
      <c r="N22" s="47">
        <f t="shared" si="3"/>
        <v>87.83</v>
      </c>
      <c r="O22" s="42">
        <f t="shared" si="4"/>
        <v>0.79331709606019596</v>
      </c>
      <c r="P22" s="42">
        <f t="shared" si="5"/>
        <v>79.331709606019601</v>
      </c>
      <c r="Q22" s="15">
        <v>100.5</v>
      </c>
      <c r="R22" s="15">
        <v>0.5</v>
      </c>
      <c r="S22" s="15">
        <v>0</v>
      </c>
      <c r="T22" s="42">
        <f t="shared" si="6"/>
        <v>101</v>
      </c>
      <c r="U22" s="42">
        <f t="shared" si="7"/>
        <v>0.87035951880321305</v>
      </c>
      <c r="V22" s="42">
        <f t="shared" si="8"/>
        <v>87.035951880321306</v>
      </c>
      <c r="W22" s="49">
        <f t="shared" si="9"/>
        <v>78.860486612079399</v>
      </c>
      <c r="X22" s="15">
        <f t="shared" si="10"/>
        <v>20</v>
      </c>
    </row>
    <row r="23" spans="1:24" s="41" customFormat="1" ht="15" x14ac:dyDescent="0.3">
      <c r="A23" s="42">
        <v>21</v>
      </c>
      <c r="B23" s="15">
        <v>2022210648</v>
      </c>
      <c r="C23" s="15" t="s">
        <v>145</v>
      </c>
      <c r="D23" s="42" t="s">
        <v>125</v>
      </c>
      <c r="E23" s="15">
        <v>93.578999999999994</v>
      </c>
      <c r="F23" s="15">
        <v>0</v>
      </c>
      <c r="G23" s="15">
        <v>0</v>
      </c>
      <c r="H23" s="42">
        <f t="shared" si="0"/>
        <v>93.578999999999994</v>
      </c>
      <c r="I23" s="42">
        <f t="shared" si="1"/>
        <v>0.72789004526998602</v>
      </c>
      <c r="J23" s="42">
        <f t="shared" si="2"/>
        <v>72.789004526998596</v>
      </c>
      <c r="K23" s="46">
        <v>87.068749999999994</v>
      </c>
      <c r="L23" s="15">
        <v>0</v>
      </c>
      <c r="M23" s="15">
        <v>0</v>
      </c>
      <c r="N23" s="47">
        <f t="shared" si="3"/>
        <v>87.068749999999994</v>
      </c>
      <c r="O23" s="42">
        <f t="shared" si="4"/>
        <v>0.78644116939076802</v>
      </c>
      <c r="P23" s="42">
        <f t="shared" si="5"/>
        <v>78.644116939076795</v>
      </c>
      <c r="Q23" s="15">
        <v>100</v>
      </c>
      <c r="R23" s="15">
        <v>0</v>
      </c>
      <c r="S23" s="15">
        <v>0</v>
      </c>
      <c r="T23" s="42">
        <f t="shared" si="6"/>
        <v>100</v>
      </c>
      <c r="U23" s="42">
        <f t="shared" si="7"/>
        <v>0.86174209782496303</v>
      </c>
      <c r="V23" s="42">
        <f t="shared" si="8"/>
        <v>86.174209782496305</v>
      </c>
      <c r="W23" s="49">
        <f t="shared" si="9"/>
        <v>78.226103741003101</v>
      </c>
      <c r="X23" s="15">
        <f t="shared" si="10"/>
        <v>21</v>
      </c>
    </row>
    <row r="24" spans="1:24" s="41" customFormat="1" ht="15" x14ac:dyDescent="0.3">
      <c r="A24" s="15">
        <v>22</v>
      </c>
      <c r="B24" s="15">
        <v>2022210598</v>
      </c>
      <c r="C24" s="15" t="s">
        <v>146</v>
      </c>
      <c r="D24" s="42" t="s">
        <v>125</v>
      </c>
      <c r="E24" s="15">
        <v>95.292000000000002</v>
      </c>
      <c r="F24" s="15">
        <v>3</v>
      </c>
      <c r="G24" s="15">
        <v>0</v>
      </c>
      <c r="H24" s="42">
        <f t="shared" si="0"/>
        <v>98.292000000000002</v>
      </c>
      <c r="I24" s="42">
        <f t="shared" si="1"/>
        <v>0.76454940028935403</v>
      </c>
      <c r="J24" s="42">
        <f t="shared" si="2"/>
        <v>76.454940028935496</v>
      </c>
      <c r="K24" s="46">
        <v>85.505560000000003</v>
      </c>
      <c r="L24" s="15">
        <v>0</v>
      </c>
      <c r="M24" s="15">
        <v>0</v>
      </c>
      <c r="N24" s="47">
        <f t="shared" si="3"/>
        <v>85.505560000000003</v>
      </c>
      <c r="O24" s="42">
        <f t="shared" si="4"/>
        <v>0.77232178704543797</v>
      </c>
      <c r="P24" s="42">
        <f t="shared" si="5"/>
        <v>77.232178704543799</v>
      </c>
      <c r="Q24" s="15">
        <v>100</v>
      </c>
      <c r="R24" s="15">
        <v>0</v>
      </c>
      <c r="S24" s="15">
        <v>0</v>
      </c>
      <c r="T24" s="42">
        <f t="shared" si="6"/>
        <v>100</v>
      </c>
      <c r="U24" s="42">
        <f t="shared" si="7"/>
        <v>0.86174209782496303</v>
      </c>
      <c r="V24" s="42">
        <f t="shared" si="8"/>
        <v>86.174209782496305</v>
      </c>
      <c r="W24" s="49">
        <f t="shared" si="9"/>
        <v>77.970934077217393</v>
      </c>
      <c r="X24" s="15">
        <f t="shared" si="10"/>
        <v>22</v>
      </c>
    </row>
    <row r="25" spans="1:24" s="41" customFormat="1" ht="15" x14ac:dyDescent="0.3">
      <c r="A25" s="42">
        <v>23</v>
      </c>
      <c r="B25" s="15">
        <v>2022210554</v>
      </c>
      <c r="C25" s="15" t="s">
        <v>147</v>
      </c>
      <c r="D25" s="42" t="s">
        <v>125</v>
      </c>
      <c r="E25" s="15">
        <v>95.221999999999994</v>
      </c>
      <c r="F25" s="15">
        <v>0</v>
      </c>
      <c r="G25" s="15">
        <v>0</v>
      </c>
      <c r="H25" s="42">
        <f t="shared" si="0"/>
        <v>95.221999999999994</v>
      </c>
      <c r="I25" s="42">
        <f t="shared" si="1"/>
        <v>0.74066987134612094</v>
      </c>
      <c r="J25" s="42">
        <f t="shared" si="2"/>
        <v>74.066987134612106</v>
      </c>
      <c r="K25" s="46">
        <v>81.611109999999996</v>
      </c>
      <c r="L25" s="15">
        <v>4.17</v>
      </c>
      <c r="M25" s="15">
        <v>0</v>
      </c>
      <c r="N25" s="47">
        <f t="shared" si="3"/>
        <v>85.781109999999998</v>
      </c>
      <c r="O25" s="42">
        <f t="shared" si="4"/>
        <v>0.77481066927041098</v>
      </c>
      <c r="P25" s="42">
        <f t="shared" si="5"/>
        <v>77.481066927041098</v>
      </c>
      <c r="Q25" s="15">
        <v>100</v>
      </c>
      <c r="R25" s="15">
        <v>0</v>
      </c>
      <c r="S25" s="15">
        <v>0</v>
      </c>
      <c r="T25" s="42">
        <f t="shared" si="6"/>
        <v>100</v>
      </c>
      <c r="U25" s="42">
        <f t="shared" si="7"/>
        <v>0.86174209782496303</v>
      </c>
      <c r="V25" s="42">
        <f t="shared" si="8"/>
        <v>86.174209782496305</v>
      </c>
      <c r="W25" s="49">
        <f t="shared" si="9"/>
        <v>77.667565254100793</v>
      </c>
      <c r="X25" s="15">
        <f t="shared" si="10"/>
        <v>23</v>
      </c>
    </row>
    <row r="26" spans="1:24" s="41" customFormat="1" ht="15" x14ac:dyDescent="0.3">
      <c r="A26" s="15">
        <v>24</v>
      </c>
      <c r="B26" s="15">
        <v>2022210649</v>
      </c>
      <c r="C26" s="15" t="s">
        <v>148</v>
      </c>
      <c r="D26" s="42" t="s">
        <v>125</v>
      </c>
      <c r="E26" s="15">
        <v>94.191000000000003</v>
      </c>
      <c r="F26" s="15">
        <v>0</v>
      </c>
      <c r="G26" s="15">
        <v>0</v>
      </c>
      <c r="H26" s="42">
        <f t="shared" si="0"/>
        <v>94.191000000000003</v>
      </c>
      <c r="I26" s="42">
        <f t="shared" si="1"/>
        <v>0.73265039436225299</v>
      </c>
      <c r="J26" s="42">
        <f t="shared" si="2"/>
        <v>73.265039436225294</v>
      </c>
      <c r="K26" s="46">
        <v>85.53125</v>
      </c>
      <c r="L26" s="15">
        <v>0</v>
      </c>
      <c r="M26" s="15">
        <v>0</v>
      </c>
      <c r="N26" s="47">
        <f t="shared" si="3"/>
        <v>85.53125</v>
      </c>
      <c r="O26" s="42">
        <f t="shared" si="4"/>
        <v>0.77255382981212095</v>
      </c>
      <c r="P26" s="42">
        <f t="shared" si="5"/>
        <v>77.255382981212094</v>
      </c>
      <c r="Q26" s="15">
        <v>100</v>
      </c>
      <c r="R26" s="15">
        <v>0</v>
      </c>
      <c r="S26" s="15">
        <v>0</v>
      </c>
      <c r="T26" s="42">
        <f t="shared" si="6"/>
        <v>100</v>
      </c>
      <c r="U26" s="42">
        <f t="shared" si="7"/>
        <v>0.86174209782496303</v>
      </c>
      <c r="V26" s="42">
        <f t="shared" si="8"/>
        <v>86.174209782496305</v>
      </c>
      <c r="W26" s="49">
        <f t="shared" si="9"/>
        <v>77.349196952343107</v>
      </c>
      <c r="X26" s="15">
        <f t="shared" si="10"/>
        <v>24</v>
      </c>
    </row>
    <row r="27" spans="1:24" s="41" customFormat="1" ht="15" x14ac:dyDescent="0.3">
      <c r="A27" s="42">
        <v>25</v>
      </c>
      <c r="B27" s="15">
        <v>2022210559</v>
      </c>
      <c r="C27" s="15" t="s">
        <v>149</v>
      </c>
      <c r="D27" s="42" t="s">
        <v>125</v>
      </c>
      <c r="E27" s="15">
        <v>99.361999999999995</v>
      </c>
      <c r="F27" s="15">
        <v>2</v>
      </c>
      <c r="G27" s="15">
        <v>0</v>
      </c>
      <c r="H27" s="42">
        <f t="shared" si="0"/>
        <v>101.36199999999999</v>
      </c>
      <c r="I27" s="42">
        <f t="shared" si="1"/>
        <v>0.788428929232588</v>
      </c>
      <c r="J27" s="42">
        <f t="shared" si="2"/>
        <v>78.842892923258802</v>
      </c>
      <c r="K27" s="46">
        <v>81.231250000000003</v>
      </c>
      <c r="L27" s="15">
        <v>0</v>
      </c>
      <c r="M27" s="15">
        <v>0</v>
      </c>
      <c r="N27" s="47">
        <f t="shared" si="3"/>
        <v>81.231250000000003</v>
      </c>
      <c r="O27" s="42">
        <f t="shared" si="4"/>
        <v>0.73371444107184103</v>
      </c>
      <c r="P27" s="42">
        <f t="shared" si="5"/>
        <v>73.371444107184104</v>
      </c>
      <c r="Q27" s="15">
        <v>106.67</v>
      </c>
      <c r="R27" s="15">
        <v>8.0399999999999991</v>
      </c>
      <c r="S27" s="15">
        <v>0</v>
      </c>
      <c r="T27" s="42">
        <f t="shared" si="6"/>
        <v>114.71</v>
      </c>
      <c r="U27" s="42">
        <f t="shared" si="7"/>
        <v>0.98850436041501499</v>
      </c>
      <c r="V27" s="42">
        <f t="shared" si="8"/>
        <v>98.850436041501496</v>
      </c>
      <c r="W27" s="49">
        <f t="shared" si="9"/>
        <v>77.013633063830795</v>
      </c>
      <c r="X27" s="15">
        <f t="shared" si="10"/>
        <v>25</v>
      </c>
    </row>
    <row r="28" spans="1:24" s="41" customFormat="1" ht="15" x14ac:dyDescent="0.3">
      <c r="A28" s="15">
        <v>26</v>
      </c>
      <c r="B28" s="15">
        <v>2022210627</v>
      </c>
      <c r="C28" s="15" t="s">
        <v>150</v>
      </c>
      <c r="D28" s="42" t="s">
        <v>125</v>
      </c>
      <c r="E28" s="15">
        <v>93.403999999999996</v>
      </c>
      <c r="F28" s="15">
        <v>0</v>
      </c>
      <c r="G28" s="15">
        <v>0</v>
      </c>
      <c r="H28" s="42">
        <f t="shared" si="0"/>
        <v>93.403999999999996</v>
      </c>
      <c r="I28" s="42">
        <f t="shared" si="1"/>
        <v>0.72652883433673998</v>
      </c>
      <c r="J28" s="42">
        <f t="shared" si="2"/>
        <v>72.652883433674006</v>
      </c>
      <c r="K28" s="46">
        <v>85.161760000000001</v>
      </c>
      <c r="L28" s="15">
        <v>0</v>
      </c>
      <c r="M28" s="15">
        <v>0</v>
      </c>
      <c r="N28" s="47">
        <f t="shared" si="3"/>
        <v>85.161760000000001</v>
      </c>
      <c r="O28" s="42">
        <f t="shared" si="4"/>
        <v>0.76921644242941301</v>
      </c>
      <c r="P28" s="42">
        <f t="shared" si="5"/>
        <v>76.921644242941298</v>
      </c>
      <c r="Q28" s="15">
        <v>100</v>
      </c>
      <c r="R28" s="15">
        <v>0</v>
      </c>
      <c r="S28" s="15">
        <v>0</v>
      </c>
      <c r="T28" s="42">
        <f t="shared" si="6"/>
        <v>100</v>
      </c>
      <c r="U28" s="42">
        <f t="shared" si="7"/>
        <v>0.86174209782496303</v>
      </c>
      <c r="V28" s="42">
        <f t="shared" si="8"/>
        <v>86.174209782496305</v>
      </c>
      <c r="W28" s="49">
        <f t="shared" si="9"/>
        <v>76.993148635043298</v>
      </c>
      <c r="X28" s="15">
        <f t="shared" si="10"/>
        <v>26</v>
      </c>
    </row>
    <row r="29" spans="1:24" s="41" customFormat="1" ht="15" x14ac:dyDescent="0.3">
      <c r="A29" s="42">
        <v>27</v>
      </c>
      <c r="B29" s="15">
        <v>2022210507</v>
      </c>
      <c r="C29" s="15" t="s">
        <v>151</v>
      </c>
      <c r="D29" s="42" t="s">
        <v>125</v>
      </c>
      <c r="E29" s="15">
        <v>95.221999999999994</v>
      </c>
      <c r="F29" s="15">
        <v>4.5999999999999996</v>
      </c>
      <c r="G29" s="15">
        <v>0</v>
      </c>
      <c r="H29" s="42">
        <f t="shared" si="0"/>
        <v>99.822000000000003</v>
      </c>
      <c r="I29" s="42">
        <f t="shared" si="1"/>
        <v>0.77645027302002101</v>
      </c>
      <c r="J29" s="42">
        <f t="shared" si="2"/>
        <v>77.645027302002106</v>
      </c>
      <c r="K29" s="46">
        <v>83.034999999999997</v>
      </c>
      <c r="L29" s="15">
        <v>0</v>
      </c>
      <c r="M29" s="15">
        <v>0</v>
      </c>
      <c r="N29" s="47">
        <f t="shared" si="3"/>
        <v>83.034999999999997</v>
      </c>
      <c r="O29" s="42">
        <f t="shared" si="4"/>
        <v>0.75000666140678995</v>
      </c>
      <c r="P29" s="42">
        <f t="shared" si="5"/>
        <v>75.000666140679002</v>
      </c>
      <c r="Q29" s="15">
        <v>100</v>
      </c>
      <c r="R29" s="15">
        <v>0</v>
      </c>
      <c r="S29" s="15">
        <v>0</v>
      </c>
      <c r="T29" s="42">
        <f t="shared" si="6"/>
        <v>100</v>
      </c>
      <c r="U29" s="42">
        <f t="shared" si="7"/>
        <v>0.86174209782496303</v>
      </c>
      <c r="V29" s="42">
        <f t="shared" si="8"/>
        <v>86.174209782496305</v>
      </c>
      <c r="W29" s="49">
        <f t="shared" si="9"/>
        <v>76.646892737125299</v>
      </c>
      <c r="X29" s="15">
        <f t="shared" si="10"/>
        <v>27</v>
      </c>
    </row>
    <row r="30" spans="1:24" s="41" customFormat="1" ht="15" x14ac:dyDescent="0.3">
      <c r="A30" s="15">
        <v>28</v>
      </c>
      <c r="B30" s="15">
        <v>2022210545</v>
      </c>
      <c r="C30" s="15" t="s">
        <v>152</v>
      </c>
      <c r="D30" s="42" t="s">
        <v>125</v>
      </c>
      <c r="E30" s="15">
        <v>95.691000000000003</v>
      </c>
      <c r="F30" s="15">
        <v>7.5</v>
      </c>
      <c r="G30" s="15">
        <v>0</v>
      </c>
      <c r="H30" s="42">
        <f t="shared" si="0"/>
        <v>103.191</v>
      </c>
      <c r="I30" s="42">
        <f t="shared" si="1"/>
        <v>0.80265552807205898</v>
      </c>
      <c r="J30" s="42">
        <f t="shared" si="2"/>
        <v>80.265552807205907</v>
      </c>
      <c r="K30" s="46">
        <v>79.410529999999994</v>
      </c>
      <c r="L30" s="15">
        <v>0</v>
      </c>
      <c r="M30" s="15">
        <v>0</v>
      </c>
      <c r="N30" s="47">
        <f t="shared" si="3"/>
        <v>79.410529999999994</v>
      </c>
      <c r="O30" s="42">
        <f t="shared" si="4"/>
        <v>0.71726894063760704</v>
      </c>
      <c r="P30" s="42">
        <f t="shared" si="5"/>
        <v>71.726894063760696</v>
      </c>
      <c r="Q30" s="15">
        <v>108</v>
      </c>
      <c r="R30" s="15">
        <v>6.7</v>
      </c>
      <c r="S30" s="15">
        <v>0</v>
      </c>
      <c r="T30" s="42">
        <f t="shared" si="6"/>
        <v>114.7</v>
      </c>
      <c r="U30" s="42">
        <f t="shared" si="7"/>
        <v>0.98841818620523303</v>
      </c>
      <c r="V30" s="42">
        <f t="shared" si="8"/>
        <v>98.841818620523298</v>
      </c>
      <c r="W30" s="49">
        <f t="shared" si="9"/>
        <v>76.146118268126003</v>
      </c>
      <c r="X30" s="15">
        <f t="shared" si="10"/>
        <v>28</v>
      </c>
    </row>
    <row r="31" spans="1:24" s="41" customFormat="1" ht="15" x14ac:dyDescent="0.3">
      <c r="A31" s="42">
        <v>29</v>
      </c>
      <c r="B31" s="15">
        <v>2022210611</v>
      </c>
      <c r="C31" s="15" t="s">
        <v>153</v>
      </c>
      <c r="D31" s="42" t="s">
        <v>125</v>
      </c>
      <c r="E31" s="15">
        <v>97.887</v>
      </c>
      <c r="F31" s="15">
        <v>0</v>
      </c>
      <c r="G31" s="15">
        <v>0</v>
      </c>
      <c r="H31" s="42">
        <f t="shared" si="0"/>
        <v>97.887</v>
      </c>
      <c r="I31" s="42">
        <f t="shared" si="1"/>
        <v>0.76139916927241302</v>
      </c>
      <c r="J31" s="42">
        <f t="shared" si="2"/>
        <v>76.139916927241302</v>
      </c>
      <c r="K31" s="46">
        <v>82.145830000000004</v>
      </c>
      <c r="L31" s="15">
        <v>0</v>
      </c>
      <c r="M31" s="15">
        <v>0</v>
      </c>
      <c r="N31" s="47">
        <f t="shared" si="3"/>
        <v>82.145830000000004</v>
      </c>
      <c r="O31" s="42">
        <f t="shared" si="4"/>
        <v>0.74197530808441903</v>
      </c>
      <c r="P31" s="42">
        <f t="shared" si="5"/>
        <v>74.197530808441897</v>
      </c>
      <c r="Q31" s="15">
        <v>100</v>
      </c>
      <c r="R31" s="15">
        <v>0</v>
      </c>
      <c r="S31" s="15">
        <v>0</v>
      </c>
      <c r="T31" s="42">
        <f t="shared" si="6"/>
        <v>100</v>
      </c>
      <c r="U31" s="42">
        <f t="shared" si="7"/>
        <v>0.86174209782496303</v>
      </c>
      <c r="V31" s="42">
        <f t="shared" si="8"/>
        <v>86.174209782496305</v>
      </c>
      <c r="W31" s="49">
        <f t="shared" si="9"/>
        <v>75.783675929607199</v>
      </c>
      <c r="X31" s="15">
        <f t="shared" si="10"/>
        <v>29</v>
      </c>
    </row>
    <row r="32" spans="1:24" s="41" customFormat="1" ht="15" x14ac:dyDescent="0.3">
      <c r="A32" s="15">
        <v>30</v>
      </c>
      <c r="B32" s="15">
        <v>2022210619</v>
      </c>
      <c r="C32" s="15" t="s">
        <v>154</v>
      </c>
      <c r="D32" s="42" t="s">
        <v>125</v>
      </c>
      <c r="E32" s="15">
        <v>93.424999999999997</v>
      </c>
      <c r="F32" s="15">
        <v>0</v>
      </c>
      <c r="G32" s="15">
        <v>0</v>
      </c>
      <c r="H32" s="42">
        <f t="shared" si="0"/>
        <v>93.424999999999997</v>
      </c>
      <c r="I32" s="42">
        <f t="shared" si="1"/>
        <v>0.72669217964873001</v>
      </c>
      <c r="J32" s="42">
        <f t="shared" si="2"/>
        <v>72.669217964872999</v>
      </c>
      <c r="K32" s="46">
        <v>83.169640000000001</v>
      </c>
      <c r="L32" s="15">
        <v>0</v>
      </c>
      <c r="M32" s="15">
        <v>0</v>
      </c>
      <c r="N32" s="47">
        <f t="shared" si="3"/>
        <v>83.169640000000001</v>
      </c>
      <c r="O32" s="42">
        <f t="shared" si="4"/>
        <v>0.75122278589516001</v>
      </c>
      <c r="P32" s="42">
        <f t="shared" si="5"/>
        <v>75.122278589516</v>
      </c>
      <c r="Q32" s="15">
        <v>100</v>
      </c>
      <c r="R32" s="15">
        <v>0</v>
      </c>
      <c r="S32" s="15">
        <v>0</v>
      </c>
      <c r="T32" s="42">
        <f t="shared" si="6"/>
        <v>100</v>
      </c>
      <c r="U32" s="42">
        <f t="shared" si="7"/>
        <v>0.86174209782496303</v>
      </c>
      <c r="V32" s="42">
        <f t="shared" si="8"/>
        <v>86.174209782496305</v>
      </c>
      <c r="W32" s="49">
        <f t="shared" si="9"/>
        <v>75.736859583885405</v>
      </c>
      <c r="X32" s="15">
        <f t="shared" si="10"/>
        <v>30</v>
      </c>
    </row>
    <row r="33" spans="1:24" s="41" customFormat="1" ht="15" x14ac:dyDescent="0.3">
      <c r="A33" s="42">
        <v>31</v>
      </c>
      <c r="B33" s="15">
        <v>2022210636</v>
      </c>
      <c r="C33" s="15" t="s">
        <v>155</v>
      </c>
      <c r="D33" s="15" t="s">
        <v>125</v>
      </c>
      <c r="E33" s="15">
        <v>93.438999999999993</v>
      </c>
      <c r="F33" s="15">
        <v>2</v>
      </c>
      <c r="G33" s="15">
        <v>0</v>
      </c>
      <c r="H33" s="15">
        <f t="shared" si="0"/>
        <v>95.438999999999993</v>
      </c>
      <c r="I33" s="15">
        <f t="shared" si="1"/>
        <v>0.74235777290334604</v>
      </c>
      <c r="J33" s="15">
        <f t="shared" si="2"/>
        <v>74.235777290334596</v>
      </c>
      <c r="K33" s="46">
        <v>81.523529999999994</v>
      </c>
      <c r="L33" s="15">
        <v>0</v>
      </c>
      <c r="M33" s="15">
        <v>0</v>
      </c>
      <c r="N33" s="48">
        <f t="shared" si="3"/>
        <v>81.523529999999994</v>
      </c>
      <c r="O33" s="15">
        <f t="shared" si="4"/>
        <v>0.73635443561626102</v>
      </c>
      <c r="P33" s="15">
        <f t="shared" si="5"/>
        <v>73.635443561626104</v>
      </c>
      <c r="Q33" s="15">
        <v>100.5</v>
      </c>
      <c r="R33" s="15">
        <v>0</v>
      </c>
      <c r="S33" s="15">
        <v>0</v>
      </c>
      <c r="T33" s="15">
        <f t="shared" si="6"/>
        <v>100.5</v>
      </c>
      <c r="U33" s="15">
        <f t="shared" si="7"/>
        <v>0.86605080831408798</v>
      </c>
      <c r="V33" s="15">
        <f t="shared" si="8"/>
        <v>86.605080831408799</v>
      </c>
      <c r="W33" s="50">
        <f t="shared" si="9"/>
        <v>75.052474034346105</v>
      </c>
      <c r="X33" s="15">
        <f t="shared" si="10"/>
        <v>31</v>
      </c>
    </row>
    <row r="34" spans="1:24" s="41" customFormat="1" ht="15" x14ac:dyDescent="0.3">
      <c r="A34" s="15">
        <v>32</v>
      </c>
      <c r="B34" s="15">
        <v>2022210637</v>
      </c>
      <c r="C34" s="15" t="s">
        <v>156</v>
      </c>
      <c r="D34" s="15" t="s">
        <v>125</v>
      </c>
      <c r="E34" s="15">
        <v>97.712999999999994</v>
      </c>
      <c r="F34" s="15">
        <v>8.25</v>
      </c>
      <c r="G34" s="15">
        <v>0</v>
      </c>
      <c r="H34" s="15">
        <f t="shared" si="0"/>
        <v>105.96299999999999</v>
      </c>
      <c r="I34" s="15">
        <f t="shared" si="1"/>
        <v>0.82421710925467895</v>
      </c>
      <c r="J34" s="15">
        <f t="shared" si="2"/>
        <v>82.421710925467806</v>
      </c>
      <c r="K34" s="46">
        <v>77.561760000000007</v>
      </c>
      <c r="L34" s="15">
        <v>0</v>
      </c>
      <c r="M34" s="15">
        <v>0</v>
      </c>
      <c r="N34" s="48">
        <f t="shared" si="3"/>
        <v>77.561760000000007</v>
      </c>
      <c r="O34" s="15">
        <f t="shared" si="4"/>
        <v>0.70057008093496398</v>
      </c>
      <c r="P34" s="15">
        <f t="shared" si="5"/>
        <v>70.057008093496293</v>
      </c>
      <c r="Q34" s="15">
        <v>101</v>
      </c>
      <c r="R34" s="15">
        <v>0</v>
      </c>
      <c r="S34" s="15">
        <v>0</v>
      </c>
      <c r="T34" s="15">
        <f t="shared" si="6"/>
        <v>101</v>
      </c>
      <c r="U34" s="15">
        <f t="shared" si="7"/>
        <v>0.87035951880321305</v>
      </c>
      <c r="V34" s="15">
        <f t="shared" si="8"/>
        <v>87.035951880321306</v>
      </c>
      <c r="W34" s="50">
        <f t="shared" si="9"/>
        <v>74.227843038573099</v>
      </c>
      <c r="X34" s="15">
        <f>RANK(W34,$W$2:$W$34)</f>
        <v>32</v>
      </c>
    </row>
    <row r="35" spans="1:24" s="41" customFormat="1" ht="15" x14ac:dyDescent="0.3"/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"/>
  <sheetViews>
    <sheetView tabSelected="1" workbookViewId="0">
      <selection activeCell="T19" sqref="T19"/>
    </sheetView>
  </sheetViews>
  <sheetFormatPr defaultColWidth="8.6640625" defaultRowHeight="14" x14ac:dyDescent="0.3"/>
  <cols>
    <col min="1" max="2" width="8.6640625" style="8"/>
    <col min="3" max="3" width="12.75" style="8" customWidth="1"/>
    <col min="4" max="6" width="8.6640625" style="8"/>
    <col min="7" max="7" width="12.75" style="8" customWidth="1"/>
    <col min="8" max="8" width="17.58203125" style="8" customWidth="1"/>
    <col min="9" max="9" width="18.08203125" style="8" customWidth="1"/>
    <col min="10" max="10" width="10.08203125" style="8" customWidth="1"/>
    <col min="11" max="11" width="12.5" style="8" customWidth="1"/>
    <col min="12" max="12" width="9.75" style="8" customWidth="1"/>
    <col min="13" max="13" width="16.08203125" style="8" customWidth="1"/>
    <col min="14" max="14" width="21.4140625" style="8" customWidth="1"/>
    <col min="15" max="15" width="15.9140625" style="8" customWidth="1"/>
    <col min="16" max="18" width="6.9140625" style="8" customWidth="1"/>
    <col min="19" max="19" width="12.75" style="8" customWidth="1"/>
    <col min="20" max="20" width="17.58203125" style="8" customWidth="1"/>
    <col min="21" max="21" width="12.6640625" style="8" customWidth="1"/>
    <col min="22" max="22" width="12.6640625" style="8"/>
    <col min="23" max="16384" width="8.6640625" style="8"/>
  </cols>
  <sheetData>
    <row r="1" spans="1:23" x14ac:dyDescent="0.3">
      <c r="A1" s="71" t="s">
        <v>12</v>
      </c>
      <c r="B1" s="71" t="s">
        <v>14</v>
      </c>
      <c r="C1" s="71" t="s">
        <v>15</v>
      </c>
      <c r="D1" s="71" t="s">
        <v>157</v>
      </c>
      <c r="E1" s="71"/>
      <c r="F1" s="71"/>
      <c r="G1" s="71"/>
      <c r="H1" s="71"/>
      <c r="I1" s="71"/>
      <c r="J1" s="71" t="s">
        <v>158</v>
      </c>
      <c r="K1" s="71"/>
      <c r="L1" s="71"/>
      <c r="M1" s="71"/>
      <c r="N1" s="71"/>
      <c r="O1" s="71"/>
      <c r="P1" s="71" t="s">
        <v>159</v>
      </c>
      <c r="Q1" s="71"/>
      <c r="R1" s="71"/>
      <c r="S1" s="71"/>
      <c r="T1" s="71"/>
      <c r="U1" s="71"/>
      <c r="V1" s="71" t="s">
        <v>19</v>
      </c>
      <c r="W1" s="71" t="s">
        <v>20</v>
      </c>
    </row>
    <row r="2" spans="1:23" x14ac:dyDescent="0.3">
      <c r="A2" s="71"/>
      <c r="B2" s="71"/>
      <c r="C2" s="71"/>
      <c r="D2" s="2" t="s">
        <v>21</v>
      </c>
      <c r="E2" s="2" t="s">
        <v>22</v>
      </c>
      <c r="F2" s="2" t="s">
        <v>23</v>
      </c>
      <c r="G2" s="2" t="s">
        <v>24</v>
      </c>
      <c r="H2" s="21" t="s">
        <v>25</v>
      </c>
      <c r="I2" s="6" t="s">
        <v>26</v>
      </c>
      <c r="J2" s="23" t="s">
        <v>21</v>
      </c>
      <c r="K2" s="23" t="s">
        <v>22</v>
      </c>
      <c r="L2" s="23" t="s">
        <v>23</v>
      </c>
      <c r="M2" s="23" t="s">
        <v>27</v>
      </c>
      <c r="N2" s="25" t="s">
        <v>28</v>
      </c>
      <c r="O2" s="73" t="s">
        <v>29</v>
      </c>
      <c r="P2" s="39" t="s">
        <v>21</v>
      </c>
      <c r="Q2" s="39" t="s">
        <v>22</v>
      </c>
      <c r="R2" s="39" t="s">
        <v>23</v>
      </c>
      <c r="S2" s="39" t="s">
        <v>30</v>
      </c>
      <c r="T2" s="40" t="s">
        <v>31</v>
      </c>
      <c r="U2" s="74" t="s">
        <v>32</v>
      </c>
      <c r="V2" s="71"/>
      <c r="W2" s="71"/>
    </row>
    <row r="3" spans="1:23" x14ac:dyDescent="0.3">
      <c r="A3" s="23">
        <v>1</v>
      </c>
      <c r="B3" s="77" t="s">
        <v>160</v>
      </c>
      <c r="C3" s="23" t="s">
        <v>161</v>
      </c>
      <c r="D3" s="2">
        <v>95</v>
      </c>
      <c r="E3" s="2">
        <v>9.67</v>
      </c>
      <c r="F3" s="2">
        <v>0</v>
      </c>
      <c r="G3" s="2">
        <v>104.67</v>
      </c>
      <c r="H3" s="21">
        <f t="shared" ref="H3:H28" si="0">G3/131.5</f>
        <v>0.79596958174904942</v>
      </c>
      <c r="I3" s="2">
        <f t="shared" ref="I3:I28" si="1">H3*100</f>
        <v>79.596958174904941</v>
      </c>
      <c r="J3" s="2">
        <v>87.09</v>
      </c>
      <c r="K3" s="2">
        <v>9.7916670000000003</v>
      </c>
      <c r="L3" s="2">
        <v>0</v>
      </c>
      <c r="M3" s="16">
        <v>96.881666999999993</v>
      </c>
      <c r="N3" s="21">
        <f t="shared" ref="N3:N28" si="2">M3/96.881667</f>
        <v>1</v>
      </c>
      <c r="O3" s="2">
        <f t="shared" ref="O3:O28" si="3">N3*100</f>
        <v>100</v>
      </c>
      <c r="P3" s="23">
        <v>100</v>
      </c>
      <c r="Q3" s="2">
        <v>7.67</v>
      </c>
      <c r="R3" s="2">
        <v>0</v>
      </c>
      <c r="S3" s="23">
        <v>107.67</v>
      </c>
      <c r="T3" s="23">
        <f t="shared" ref="T3:T28" si="4">S3/117.5</f>
        <v>0.91634042553191486</v>
      </c>
      <c r="U3" s="26">
        <f t="shared" ref="U3:U28" si="5">T3*100</f>
        <v>91.634042553191492</v>
      </c>
      <c r="V3" s="2">
        <f t="shared" ref="V3:V28" si="6">U3*0.1+O3*0.7+I3*0.2</f>
        <v>95.082795890300133</v>
      </c>
      <c r="W3" s="2">
        <v>1</v>
      </c>
    </row>
    <row r="4" spans="1:23" x14ac:dyDescent="0.3">
      <c r="A4" s="2">
        <v>2</v>
      </c>
      <c r="B4" s="38" t="s">
        <v>162</v>
      </c>
      <c r="C4" s="2" t="s">
        <v>161</v>
      </c>
      <c r="D4" s="2">
        <v>95</v>
      </c>
      <c r="E4" s="2">
        <v>34.799999999999997</v>
      </c>
      <c r="F4" s="2">
        <v>0</v>
      </c>
      <c r="G4" s="2">
        <v>129.80000000000001</v>
      </c>
      <c r="H4" s="21">
        <f t="shared" si="0"/>
        <v>0.98707224334600774</v>
      </c>
      <c r="I4" s="2">
        <f t="shared" si="1"/>
        <v>98.707224334600767</v>
      </c>
      <c r="J4" s="2">
        <v>89.54</v>
      </c>
      <c r="K4" s="2">
        <v>0</v>
      </c>
      <c r="L4" s="2">
        <v>0</v>
      </c>
      <c r="M4" s="2">
        <v>89.54</v>
      </c>
      <c r="N4" s="21">
        <f t="shared" si="2"/>
        <v>0.92422026553279701</v>
      </c>
      <c r="O4" s="2">
        <f t="shared" si="3"/>
        <v>92.422026553279707</v>
      </c>
      <c r="P4" s="2">
        <v>100</v>
      </c>
      <c r="Q4" s="2">
        <v>15.5</v>
      </c>
      <c r="R4" s="2">
        <v>0</v>
      </c>
      <c r="S4" s="23">
        <v>115.5</v>
      </c>
      <c r="T4" s="23">
        <f t="shared" si="4"/>
        <v>0.98297872340425529</v>
      </c>
      <c r="U4" s="26">
        <f t="shared" si="5"/>
        <v>98.297872340425528</v>
      </c>
      <c r="V4" s="2">
        <f t="shared" si="6"/>
        <v>94.266650688258494</v>
      </c>
      <c r="W4" s="2">
        <v>2</v>
      </c>
    </row>
    <row r="5" spans="1:23" x14ac:dyDescent="0.3">
      <c r="A5" s="2">
        <v>3</v>
      </c>
      <c r="B5" s="38" t="s">
        <v>163</v>
      </c>
      <c r="C5" s="2" t="s">
        <v>161</v>
      </c>
      <c r="D5" s="2">
        <v>95.7</v>
      </c>
      <c r="E5" s="2">
        <v>35.799999999999997</v>
      </c>
      <c r="F5" s="2">
        <v>0</v>
      </c>
      <c r="G5" s="16">
        <v>131.5</v>
      </c>
      <c r="H5" s="21">
        <f t="shared" si="0"/>
        <v>1</v>
      </c>
      <c r="I5" s="2">
        <f t="shared" si="1"/>
        <v>100</v>
      </c>
      <c r="J5" s="2">
        <v>87.58</v>
      </c>
      <c r="K5" s="2">
        <v>0</v>
      </c>
      <c r="L5" s="2">
        <v>0</v>
      </c>
      <c r="M5" s="2">
        <v>87.58</v>
      </c>
      <c r="N5" s="21">
        <f t="shared" si="2"/>
        <v>0.90398939976951476</v>
      </c>
      <c r="O5" s="2">
        <f t="shared" si="3"/>
        <v>90.398939976951482</v>
      </c>
      <c r="P5" s="23">
        <v>100</v>
      </c>
      <c r="Q5" s="2">
        <v>6.17</v>
      </c>
      <c r="R5" s="2">
        <v>0</v>
      </c>
      <c r="S5" s="23">
        <v>106.17</v>
      </c>
      <c r="T5" s="23">
        <f t="shared" si="4"/>
        <v>0.90357446808510644</v>
      </c>
      <c r="U5" s="26">
        <f t="shared" si="5"/>
        <v>90.357446808510645</v>
      </c>
      <c r="V5" s="2">
        <f t="shared" si="6"/>
        <v>92.315002664717099</v>
      </c>
      <c r="W5" s="2">
        <v>3</v>
      </c>
    </row>
    <row r="6" spans="1:23" x14ac:dyDescent="0.3">
      <c r="A6" s="2">
        <v>4</v>
      </c>
      <c r="B6" s="38" t="s">
        <v>164</v>
      </c>
      <c r="C6" s="2" t="s">
        <v>161</v>
      </c>
      <c r="D6" s="2">
        <v>95.7</v>
      </c>
      <c r="E6" s="2">
        <v>10.130000000000001</v>
      </c>
      <c r="F6" s="2">
        <v>0</v>
      </c>
      <c r="G6" s="2">
        <v>105.83</v>
      </c>
      <c r="H6" s="21">
        <f t="shared" si="0"/>
        <v>0.80479087452471476</v>
      </c>
      <c r="I6" s="2">
        <f t="shared" si="1"/>
        <v>80.479087452471475</v>
      </c>
      <c r="J6" s="2">
        <v>85.26</v>
      </c>
      <c r="K6" s="2">
        <v>6.875</v>
      </c>
      <c r="L6" s="2">
        <v>0</v>
      </c>
      <c r="M6" s="2">
        <v>92.135000000000005</v>
      </c>
      <c r="N6" s="21">
        <f t="shared" si="2"/>
        <v>0.95100551892857099</v>
      </c>
      <c r="O6" s="2">
        <f t="shared" si="3"/>
        <v>95.100551892857098</v>
      </c>
      <c r="P6" s="2">
        <v>100</v>
      </c>
      <c r="Q6" s="2">
        <v>8.5</v>
      </c>
      <c r="R6" s="2">
        <v>0</v>
      </c>
      <c r="S6" s="23">
        <v>108.5</v>
      </c>
      <c r="T6" s="23">
        <f t="shared" si="4"/>
        <v>0.92340425531914894</v>
      </c>
      <c r="U6" s="26">
        <f t="shared" si="5"/>
        <v>92.340425531914889</v>
      </c>
      <c r="V6" s="2">
        <f t="shared" si="6"/>
        <v>91.900246368685742</v>
      </c>
      <c r="W6" s="2">
        <v>4</v>
      </c>
    </row>
    <row r="7" spans="1:23" x14ac:dyDescent="0.3">
      <c r="A7" s="2">
        <v>5</v>
      </c>
      <c r="B7" s="38" t="s">
        <v>165</v>
      </c>
      <c r="C7" s="2" t="s">
        <v>161</v>
      </c>
      <c r="D7" s="2">
        <v>95</v>
      </c>
      <c r="E7" s="2">
        <v>5</v>
      </c>
      <c r="F7" s="2">
        <v>0</v>
      </c>
      <c r="G7" s="2">
        <v>100</v>
      </c>
      <c r="H7" s="21">
        <f t="shared" si="0"/>
        <v>0.76045627376425851</v>
      </c>
      <c r="I7" s="2">
        <f t="shared" si="1"/>
        <v>76.045627376425855</v>
      </c>
      <c r="J7" s="2">
        <v>90.99</v>
      </c>
      <c r="K7" s="2">
        <v>0.3</v>
      </c>
      <c r="L7" s="2">
        <v>0</v>
      </c>
      <c r="M7" s="2">
        <v>91.29</v>
      </c>
      <c r="N7" s="21">
        <f t="shared" si="2"/>
        <v>0.94228353853572744</v>
      </c>
      <c r="O7" s="2">
        <f t="shared" si="3"/>
        <v>94.228353853572742</v>
      </c>
      <c r="P7" s="23">
        <v>100</v>
      </c>
      <c r="Q7" s="2">
        <v>0.5</v>
      </c>
      <c r="R7" s="2">
        <v>0</v>
      </c>
      <c r="S7" s="23">
        <v>100.5</v>
      </c>
      <c r="T7" s="23">
        <f t="shared" si="4"/>
        <v>0.85531914893617023</v>
      </c>
      <c r="U7" s="26">
        <f t="shared" si="5"/>
        <v>85.531914893617028</v>
      </c>
      <c r="V7" s="2">
        <f t="shared" si="6"/>
        <v>89.722164662147804</v>
      </c>
      <c r="W7" s="2">
        <v>5</v>
      </c>
    </row>
    <row r="8" spans="1:23" x14ac:dyDescent="0.3">
      <c r="A8" s="2">
        <v>6</v>
      </c>
      <c r="B8" s="38" t="s">
        <v>166</v>
      </c>
      <c r="C8" s="2" t="s">
        <v>161</v>
      </c>
      <c r="D8" s="2">
        <v>95</v>
      </c>
      <c r="E8" s="2">
        <v>5.5</v>
      </c>
      <c r="F8" s="2">
        <v>0</v>
      </c>
      <c r="G8" s="2">
        <v>100.5</v>
      </c>
      <c r="H8" s="21">
        <f t="shared" si="0"/>
        <v>0.76425855513307983</v>
      </c>
      <c r="I8" s="2">
        <f t="shared" si="1"/>
        <v>76.42585551330798</v>
      </c>
      <c r="J8" s="2">
        <v>90.65</v>
      </c>
      <c r="K8" s="2">
        <v>0.1</v>
      </c>
      <c r="L8" s="2">
        <v>0</v>
      </c>
      <c r="M8" s="2">
        <v>90.75</v>
      </c>
      <c r="N8" s="21">
        <f t="shared" si="2"/>
        <v>0.93670972858053736</v>
      </c>
      <c r="O8" s="2">
        <f t="shared" si="3"/>
        <v>93.67097285805373</v>
      </c>
      <c r="P8" s="2">
        <v>100</v>
      </c>
      <c r="Q8" s="2">
        <v>3.83</v>
      </c>
      <c r="R8" s="2">
        <v>0</v>
      </c>
      <c r="S8" s="23">
        <v>103.83</v>
      </c>
      <c r="T8" s="23">
        <f t="shared" si="4"/>
        <v>0.88365957446808507</v>
      </c>
      <c r="U8" s="26">
        <f t="shared" si="5"/>
        <v>88.365957446808508</v>
      </c>
      <c r="V8" s="2">
        <f t="shared" si="6"/>
        <v>89.691447847980044</v>
      </c>
      <c r="W8" s="2">
        <v>6</v>
      </c>
    </row>
    <row r="9" spans="1:23" x14ac:dyDescent="0.3">
      <c r="A9" s="2">
        <v>7</v>
      </c>
      <c r="B9" s="38" t="s">
        <v>167</v>
      </c>
      <c r="C9" s="2" t="s">
        <v>161</v>
      </c>
      <c r="D9" s="2">
        <v>95.7</v>
      </c>
      <c r="E9" s="2">
        <v>4</v>
      </c>
      <c r="F9" s="2">
        <v>0</v>
      </c>
      <c r="G9" s="2">
        <v>99.7</v>
      </c>
      <c r="H9" s="21">
        <f t="shared" si="0"/>
        <v>0.7581749049429658</v>
      </c>
      <c r="I9" s="2">
        <f t="shared" si="1"/>
        <v>75.817490494296578</v>
      </c>
      <c r="J9" s="2">
        <v>87.52</v>
      </c>
      <c r="K9" s="2">
        <v>3.3330000000000002</v>
      </c>
      <c r="L9" s="2">
        <v>0</v>
      </c>
      <c r="M9" s="2">
        <v>90.852999999999994</v>
      </c>
      <c r="N9" s="21">
        <f t="shared" si="2"/>
        <v>0.93777288122013835</v>
      </c>
      <c r="O9" s="2">
        <f t="shared" si="3"/>
        <v>93.777288122013829</v>
      </c>
      <c r="P9" s="2">
        <v>100</v>
      </c>
      <c r="Q9" s="2">
        <v>0.5</v>
      </c>
      <c r="R9" s="2">
        <v>0</v>
      </c>
      <c r="S9" s="23">
        <v>100.5</v>
      </c>
      <c r="T9" s="23">
        <f t="shared" si="4"/>
        <v>0.85531914893617023</v>
      </c>
      <c r="U9" s="26">
        <f t="shared" si="5"/>
        <v>85.531914893617028</v>
      </c>
      <c r="V9" s="2">
        <f t="shared" si="6"/>
        <v>89.36079127363071</v>
      </c>
      <c r="W9" s="2">
        <v>7</v>
      </c>
    </row>
    <row r="10" spans="1:23" x14ac:dyDescent="0.3">
      <c r="A10" s="2">
        <v>8</v>
      </c>
      <c r="B10" s="38" t="s">
        <v>168</v>
      </c>
      <c r="C10" s="2" t="s">
        <v>161</v>
      </c>
      <c r="D10" s="2">
        <v>95.7</v>
      </c>
      <c r="E10" s="2">
        <v>4</v>
      </c>
      <c r="F10" s="2">
        <v>0</v>
      </c>
      <c r="G10" s="2">
        <v>99.7</v>
      </c>
      <c r="H10" s="21">
        <f t="shared" si="0"/>
        <v>0.7581749049429658</v>
      </c>
      <c r="I10" s="2">
        <f t="shared" si="1"/>
        <v>75.817490494296578</v>
      </c>
      <c r="J10" s="2">
        <v>89.09</v>
      </c>
      <c r="K10" s="2">
        <v>1.5</v>
      </c>
      <c r="L10" s="2">
        <v>0</v>
      </c>
      <c r="M10" s="2">
        <v>90.59</v>
      </c>
      <c r="N10" s="21">
        <f t="shared" si="2"/>
        <v>0.93505822933455518</v>
      </c>
      <c r="O10" s="2">
        <f t="shared" si="3"/>
        <v>93.505822933455519</v>
      </c>
      <c r="P10" s="23">
        <v>100</v>
      </c>
      <c r="Q10" s="2">
        <v>1</v>
      </c>
      <c r="R10" s="2">
        <v>0</v>
      </c>
      <c r="S10" s="23">
        <v>101</v>
      </c>
      <c r="T10" s="23">
        <f t="shared" si="4"/>
        <v>0.8595744680851064</v>
      </c>
      <c r="U10" s="26">
        <f t="shared" si="5"/>
        <v>85.957446808510639</v>
      </c>
      <c r="V10" s="2">
        <f t="shared" si="6"/>
        <v>89.21331883312925</v>
      </c>
      <c r="W10" s="2">
        <v>8</v>
      </c>
    </row>
    <row r="11" spans="1:23" x14ac:dyDescent="0.3">
      <c r="A11" s="2">
        <v>9</v>
      </c>
      <c r="B11" s="38" t="s">
        <v>169</v>
      </c>
      <c r="C11" s="2" t="s">
        <v>161</v>
      </c>
      <c r="D11" s="2">
        <v>95.7</v>
      </c>
      <c r="E11" s="2">
        <v>12.8</v>
      </c>
      <c r="F11" s="2">
        <v>0</v>
      </c>
      <c r="G11" s="2">
        <v>108.5</v>
      </c>
      <c r="H11" s="21">
        <f t="shared" si="0"/>
        <v>0.82509505703422048</v>
      </c>
      <c r="I11" s="2">
        <f t="shared" si="1"/>
        <v>82.50950570342205</v>
      </c>
      <c r="J11" s="2">
        <v>87.56</v>
      </c>
      <c r="K11" s="2">
        <v>0.4</v>
      </c>
      <c r="L11" s="2">
        <v>0</v>
      </c>
      <c r="M11" s="2">
        <v>87.96</v>
      </c>
      <c r="N11" s="21">
        <f t="shared" si="2"/>
        <v>0.90791171047872243</v>
      </c>
      <c r="O11" s="2">
        <f t="shared" si="3"/>
        <v>90.79117104787224</v>
      </c>
      <c r="P11" s="2">
        <v>100</v>
      </c>
      <c r="Q11" s="2">
        <v>1.5</v>
      </c>
      <c r="R11" s="2">
        <v>0</v>
      </c>
      <c r="S11" s="23">
        <v>101.5</v>
      </c>
      <c r="T11" s="23">
        <f t="shared" si="4"/>
        <v>0.86382978723404258</v>
      </c>
      <c r="U11" s="26">
        <f t="shared" si="5"/>
        <v>86.382978723404264</v>
      </c>
      <c r="V11" s="2">
        <f t="shared" si="6"/>
        <v>88.694018746535406</v>
      </c>
      <c r="W11" s="2">
        <v>9</v>
      </c>
    </row>
    <row r="12" spans="1:23" x14ac:dyDescent="0.3">
      <c r="A12" s="2">
        <v>10</v>
      </c>
      <c r="B12" s="38" t="s">
        <v>170</v>
      </c>
      <c r="C12" s="2" t="s">
        <v>161</v>
      </c>
      <c r="D12" s="2">
        <v>95.7</v>
      </c>
      <c r="E12" s="2">
        <v>0</v>
      </c>
      <c r="F12" s="2">
        <v>0</v>
      </c>
      <c r="G12" s="2">
        <v>95.7</v>
      </c>
      <c r="H12" s="21">
        <f t="shared" si="0"/>
        <v>0.72775665399239542</v>
      </c>
      <c r="I12" s="2">
        <f t="shared" si="1"/>
        <v>72.775665399239543</v>
      </c>
      <c r="J12" s="2">
        <v>84.42</v>
      </c>
      <c r="K12" s="2">
        <v>5.7</v>
      </c>
      <c r="L12" s="2">
        <v>0</v>
      </c>
      <c r="M12" s="2">
        <v>90.12</v>
      </c>
      <c r="N12" s="21">
        <f t="shared" si="2"/>
        <v>0.93020695029948242</v>
      </c>
      <c r="O12" s="2">
        <f t="shared" si="3"/>
        <v>93.020695029948243</v>
      </c>
      <c r="P12" s="23">
        <v>100</v>
      </c>
      <c r="Q12" s="2">
        <v>4.33</v>
      </c>
      <c r="R12" s="2">
        <v>0</v>
      </c>
      <c r="S12" s="23">
        <v>104.33</v>
      </c>
      <c r="T12" s="23">
        <f t="shared" si="4"/>
        <v>0.88791489361702125</v>
      </c>
      <c r="U12" s="26">
        <f t="shared" si="5"/>
        <v>88.791489361702119</v>
      </c>
      <c r="V12" s="2">
        <f t="shared" si="6"/>
        <v>88.548768536981882</v>
      </c>
      <c r="W12" s="2">
        <v>10</v>
      </c>
    </row>
    <row r="13" spans="1:23" x14ac:dyDescent="0.3">
      <c r="A13" s="2">
        <v>11</v>
      </c>
      <c r="B13" s="38" t="s">
        <v>171</v>
      </c>
      <c r="C13" s="2" t="s">
        <v>161</v>
      </c>
      <c r="D13" s="2">
        <v>95.7</v>
      </c>
      <c r="E13" s="2">
        <v>4</v>
      </c>
      <c r="F13" s="2">
        <v>0</v>
      </c>
      <c r="G13" s="2">
        <v>99.7</v>
      </c>
      <c r="H13" s="21">
        <f t="shared" si="0"/>
        <v>0.7581749049429658</v>
      </c>
      <c r="I13" s="2">
        <f t="shared" si="1"/>
        <v>75.817490494296578</v>
      </c>
      <c r="J13" s="2">
        <v>87.58</v>
      </c>
      <c r="K13" s="2">
        <v>0</v>
      </c>
      <c r="L13" s="2">
        <v>0</v>
      </c>
      <c r="M13" s="2">
        <v>87.58</v>
      </c>
      <c r="N13" s="21">
        <f t="shared" si="2"/>
        <v>0.90398939976951476</v>
      </c>
      <c r="O13" s="2">
        <f t="shared" si="3"/>
        <v>90.398939976951482</v>
      </c>
      <c r="P13" s="23">
        <v>100</v>
      </c>
      <c r="Q13" s="2">
        <v>15.5</v>
      </c>
      <c r="R13" s="2">
        <v>0</v>
      </c>
      <c r="S13" s="23">
        <v>115.5</v>
      </c>
      <c r="T13" s="23">
        <f t="shared" si="4"/>
        <v>0.98297872340425529</v>
      </c>
      <c r="U13" s="26">
        <f t="shared" si="5"/>
        <v>98.297872340425528</v>
      </c>
      <c r="V13" s="2">
        <f t="shared" si="6"/>
        <v>88.272543316767909</v>
      </c>
      <c r="W13" s="2">
        <v>11</v>
      </c>
    </row>
    <row r="14" spans="1:23" x14ac:dyDescent="0.3">
      <c r="A14" s="2">
        <v>12</v>
      </c>
      <c r="B14" s="38" t="s">
        <v>172</v>
      </c>
      <c r="C14" s="2" t="s">
        <v>161</v>
      </c>
      <c r="D14" s="2">
        <v>95.7</v>
      </c>
      <c r="E14" s="2">
        <v>13.47</v>
      </c>
      <c r="F14" s="2">
        <v>0</v>
      </c>
      <c r="G14" s="2">
        <v>109.17</v>
      </c>
      <c r="H14" s="21">
        <f t="shared" si="0"/>
        <v>0.83019011406844112</v>
      </c>
      <c r="I14" s="2">
        <f t="shared" si="1"/>
        <v>83.019011406844115</v>
      </c>
      <c r="J14" s="2">
        <v>86.1</v>
      </c>
      <c r="K14" s="2">
        <v>0</v>
      </c>
      <c r="L14" s="2">
        <v>0</v>
      </c>
      <c r="M14" s="2">
        <v>86.1</v>
      </c>
      <c r="N14" s="21">
        <f t="shared" si="2"/>
        <v>0.88871303174417926</v>
      </c>
      <c r="O14" s="2">
        <f t="shared" si="3"/>
        <v>88.871303174417932</v>
      </c>
      <c r="P14" s="23">
        <v>100</v>
      </c>
      <c r="Q14" s="2">
        <v>6.17</v>
      </c>
      <c r="R14" s="2">
        <v>0</v>
      </c>
      <c r="S14" s="23">
        <v>106.17</v>
      </c>
      <c r="T14" s="23">
        <f t="shared" si="4"/>
        <v>0.90357446808510644</v>
      </c>
      <c r="U14" s="26">
        <f t="shared" si="5"/>
        <v>90.357446808510645</v>
      </c>
      <c r="V14" s="2">
        <f t="shared" si="6"/>
        <v>87.849459184312437</v>
      </c>
      <c r="W14" s="2">
        <v>12</v>
      </c>
    </row>
    <row r="15" spans="1:23" x14ac:dyDescent="0.3">
      <c r="A15" s="2">
        <v>13</v>
      </c>
      <c r="B15" s="38" t="s">
        <v>173</v>
      </c>
      <c r="C15" s="2" t="s">
        <v>161</v>
      </c>
      <c r="D15" s="2">
        <v>95</v>
      </c>
      <c r="E15" s="2">
        <v>4</v>
      </c>
      <c r="F15" s="2">
        <v>0</v>
      </c>
      <c r="G15" s="2">
        <v>99</v>
      </c>
      <c r="H15" s="21">
        <f t="shared" si="0"/>
        <v>0.75285171102661597</v>
      </c>
      <c r="I15" s="2">
        <f t="shared" si="1"/>
        <v>75.285171102661593</v>
      </c>
      <c r="J15" s="2">
        <v>87.37</v>
      </c>
      <c r="K15" s="2">
        <v>1.5125</v>
      </c>
      <c r="L15" s="2">
        <v>0</v>
      </c>
      <c r="M15" s="2">
        <v>88.882499999999993</v>
      </c>
      <c r="N15" s="21">
        <f t="shared" si="2"/>
        <v>0.91743363581883863</v>
      </c>
      <c r="O15" s="2">
        <f t="shared" si="3"/>
        <v>91.74336358188387</v>
      </c>
      <c r="P15" s="2">
        <v>100</v>
      </c>
      <c r="Q15" s="2">
        <v>0.5</v>
      </c>
      <c r="R15" s="2">
        <v>0</v>
      </c>
      <c r="S15" s="23">
        <v>100.5</v>
      </c>
      <c r="T15" s="23">
        <f t="shared" si="4"/>
        <v>0.85531914893617023</v>
      </c>
      <c r="U15" s="26">
        <f t="shared" si="5"/>
        <v>85.531914893617028</v>
      </c>
      <c r="V15" s="2">
        <f t="shared" si="6"/>
        <v>87.830580217212727</v>
      </c>
      <c r="W15" s="2">
        <v>13</v>
      </c>
    </row>
    <row r="16" spans="1:23" x14ac:dyDescent="0.3">
      <c r="A16" s="2">
        <v>14</v>
      </c>
      <c r="B16" s="38" t="s">
        <v>174</v>
      </c>
      <c r="C16" s="2" t="s">
        <v>161</v>
      </c>
      <c r="D16" s="2">
        <v>95.7</v>
      </c>
      <c r="E16" s="2">
        <v>8</v>
      </c>
      <c r="F16" s="2">
        <v>0</v>
      </c>
      <c r="G16" s="2">
        <v>103.7</v>
      </c>
      <c r="H16" s="21">
        <f t="shared" si="0"/>
        <v>0.78859315589353618</v>
      </c>
      <c r="I16" s="2">
        <f t="shared" si="1"/>
        <v>78.859315589353614</v>
      </c>
      <c r="J16" s="2">
        <v>86.04</v>
      </c>
      <c r="K16" s="2">
        <v>0</v>
      </c>
      <c r="L16" s="2">
        <v>0</v>
      </c>
      <c r="M16" s="2">
        <v>86.04</v>
      </c>
      <c r="N16" s="21">
        <f t="shared" si="2"/>
        <v>0.88809371952693605</v>
      </c>
      <c r="O16" s="2">
        <f t="shared" si="3"/>
        <v>88.80937195269361</v>
      </c>
      <c r="P16" s="23">
        <v>100</v>
      </c>
      <c r="Q16" s="2">
        <v>11</v>
      </c>
      <c r="R16" s="2">
        <v>0</v>
      </c>
      <c r="S16" s="23">
        <v>111</v>
      </c>
      <c r="T16" s="23">
        <f t="shared" si="4"/>
        <v>0.94468085106382982</v>
      </c>
      <c r="U16" s="26">
        <f t="shared" si="5"/>
        <v>94.468085106382986</v>
      </c>
      <c r="V16" s="2">
        <f t="shared" si="6"/>
        <v>87.385231995394534</v>
      </c>
      <c r="W16" s="2">
        <v>14</v>
      </c>
    </row>
    <row r="17" spans="1:23" x14ac:dyDescent="0.3">
      <c r="A17" s="2">
        <v>15</v>
      </c>
      <c r="B17" s="38" t="s">
        <v>175</v>
      </c>
      <c r="C17" s="2" t="s">
        <v>161</v>
      </c>
      <c r="D17" s="2">
        <v>95</v>
      </c>
      <c r="E17" s="2">
        <v>4.5</v>
      </c>
      <c r="F17" s="2">
        <v>0</v>
      </c>
      <c r="G17" s="2">
        <v>99.5</v>
      </c>
      <c r="H17" s="21">
        <f t="shared" si="0"/>
        <v>0.75665399239543729</v>
      </c>
      <c r="I17" s="2">
        <f t="shared" si="1"/>
        <v>75.665399239543731</v>
      </c>
      <c r="J17" s="2">
        <v>86.99</v>
      </c>
      <c r="K17" s="2">
        <v>0</v>
      </c>
      <c r="L17" s="2">
        <v>0</v>
      </c>
      <c r="M17" s="2">
        <v>86.99</v>
      </c>
      <c r="N17" s="21">
        <f t="shared" si="2"/>
        <v>0.89789949629995525</v>
      </c>
      <c r="O17" s="2">
        <f t="shared" si="3"/>
        <v>89.789949629995519</v>
      </c>
      <c r="P17" s="23">
        <v>100</v>
      </c>
      <c r="Q17" s="2">
        <v>0.5</v>
      </c>
      <c r="R17" s="2">
        <v>0</v>
      </c>
      <c r="S17" s="23">
        <v>100.5</v>
      </c>
      <c r="T17" s="23">
        <f t="shared" si="4"/>
        <v>0.85531914893617023</v>
      </c>
      <c r="U17" s="26">
        <f t="shared" si="5"/>
        <v>85.531914893617028</v>
      </c>
      <c r="V17" s="2">
        <f t="shared" si="6"/>
        <v>86.539236078267308</v>
      </c>
      <c r="W17" s="2">
        <v>15</v>
      </c>
    </row>
    <row r="18" spans="1:23" x14ac:dyDescent="0.3">
      <c r="A18" s="2">
        <v>16</v>
      </c>
      <c r="B18" s="38" t="s">
        <v>176</v>
      </c>
      <c r="C18" s="2" t="s">
        <v>161</v>
      </c>
      <c r="D18" s="2">
        <v>95</v>
      </c>
      <c r="E18" s="2">
        <v>19.399999999999999</v>
      </c>
      <c r="F18" s="2">
        <v>0</v>
      </c>
      <c r="G18" s="2">
        <v>114.4</v>
      </c>
      <c r="H18" s="21">
        <f t="shared" si="0"/>
        <v>0.86996197718631185</v>
      </c>
      <c r="I18" s="2">
        <f t="shared" si="1"/>
        <v>86.99619771863118</v>
      </c>
      <c r="J18" s="2">
        <v>82.93</v>
      </c>
      <c r="K18" s="2">
        <v>0</v>
      </c>
      <c r="L18" s="2">
        <v>0</v>
      </c>
      <c r="M18" s="2">
        <v>82.93</v>
      </c>
      <c r="N18" s="21">
        <f t="shared" si="2"/>
        <v>0.85599270293315677</v>
      </c>
      <c r="O18" s="2">
        <f t="shared" si="3"/>
        <v>85.599270293315683</v>
      </c>
      <c r="P18" s="2">
        <v>100</v>
      </c>
      <c r="Q18" s="2">
        <v>5.67</v>
      </c>
      <c r="R18" s="2">
        <v>0</v>
      </c>
      <c r="S18" s="23">
        <v>105.67</v>
      </c>
      <c r="T18" s="23">
        <f t="shared" si="4"/>
        <v>0.89931914893617027</v>
      </c>
      <c r="U18" s="26">
        <f t="shared" si="5"/>
        <v>89.931914893617034</v>
      </c>
      <c r="V18" s="2">
        <f t="shared" si="6"/>
        <v>86.311920238408916</v>
      </c>
      <c r="W18" s="2">
        <v>16</v>
      </c>
    </row>
    <row r="19" spans="1:23" x14ac:dyDescent="0.3">
      <c r="A19" s="2">
        <v>17</v>
      </c>
      <c r="B19" s="38" t="s">
        <v>177</v>
      </c>
      <c r="C19" s="2" t="s">
        <v>161</v>
      </c>
      <c r="D19" s="2">
        <v>95.7</v>
      </c>
      <c r="E19" s="2">
        <v>3</v>
      </c>
      <c r="F19" s="2">
        <v>0</v>
      </c>
      <c r="G19" s="2">
        <v>98.7</v>
      </c>
      <c r="H19" s="21">
        <f t="shared" si="0"/>
        <v>0.75057034220532326</v>
      </c>
      <c r="I19" s="2">
        <f t="shared" si="1"/>
        <v>75.05703422053233</v>
      </c>
      <c r="J19" s="2">
        <v>86.4</v>
      </c>
      <c r="K19" s="2">
        <v>0</v>
      </c>
      <c r="L19" s="2">
        <v>0</v>
      </c>
      <c r="M19" s="2">
        <v>86.4</v>
      </c>
      <c r="N19" s="21">
        <f t="shared" si="2"/>
        <v>0.89180959283039596</v>
      </c>
      <c r="O19" s="2">
        <f t="shared" si="3"/>
        <v>89.180959283039599</v>
      </c>
      <c r="P19" s="23">
        <v>100</v>
      </c>
      <c r="Q19" s="2">
        <v>3</v>
      </c>
      <c r="R19" s="2">
        <v>0</v>
      </c>
      <c r="S19" s="23">
        <v>103</v>
      </c>
      <c r="T19" s="23">
        <f t="shared" si="4"/>
        <v>0.87659574468085111</v>
      </c>
      <c r="U19" s="26">
        <f t="shared" si="5"/>
        <v>87.659574468085111</v>
      </c>
      <c r="V19" s="2">
        <f t="shared" si="6"/>
        <v>86.204035789042706</v>
      </c>
      <c r="W19" s="2">
        <v>17</v>
      </c>
    </row>
    <row r="20" spans="1:23" x14ac:dyDescent="0.3">
      <c r="A20" s="2">
        <v>18</v>
      </c>
      <c r="B20" s="38" t="s">
        <v>178</v>
      </c>
      <c r="C20" s="2" t="s">
        <v>161</v>
      </c>
      <c r="D20" s="2">
        <v>95</v>
      </c>
      <c r="E20" s="2">
        <v>0</v>
      </c>
      <c r="F20" s="2">
        <v>0</v>
      </c>
      <c r="G20" s="2">
        <v>95</v>
      </c>
      <c r="H20" s="21">
        <f t="shared" si="0"/>
        <v>0.72243346007604559</v>
      </c>
      <c r="I20" s="2">
        <f t="shared" si="1"/>
        <v>72.243346007604558</v>
      </c>
      <c r="J20" s="2">
        <v>84.38</v>
      </c>
      <c r="K20" s="2">
        <v>0</v>
      </c>
      <c r="L20" s="2">
        <v>0</v>
      </c>
      <c r="M20" s="2">
        <v>84.38</v>
      </c>
      <c r="N20" s="21">
        <f t="shared" si="2"/>
        <v>0.87095941484987038</v>
      </c>
      <c r="O20" s="2">
        <f t="shared" si="3"/>
        <v>87.095941484987037</v>
      </c>
      <c r="P20" s="2">
        <v>100</v>
      </c>
      <c r="Q20" s="2">
        <v>8.5</v>
      </c>
      <c r="R20" s="2">
        <v>0</v>
      </c>
      <c r="S20" s="23">
        <v>108.5</v>
      </c>
      <c r="T20" s="23">
        <f t="shared" si="4"/>
        <v>0.92340425531914894</v>
      </c>
      <c r="U20" s="26">
        <f t="shared" si="5"/>
        <v>92.340425531914889</v>
      </c>
      <c r="V20" s="2">
        <f t="shared" si="6"/>
        <v>84.649870794203323</v>
      </c>
      <c r="W20" s="2">
        <v>18</v>
      </c>
    </row>
    <row r="21" spans="1:23" x14ac:dyDescent="0.3">
      <c r="A21" s="2">
        <v>19</v>
      </c>
      <c r="B21" s="38" t="s">
        <v>179</v>
      </c>
      <c r="C21" s="2" t="s">
        <v>161</v>
      </c>
      <c r="D21" s="2">
        <v>95</v>
      </c>
      <c r="E21" s="2">
        <v>0</v>
      </c>
      <c r="F21" s="2">
        <v>0</v>
      </c>
      <c r="G21" s="2">
        <v>95</v>
      </c>
      <c r="H21" s="21">
        <f t="shared" si="0"/>
        <v>0.72243346007604559</v>
      </c>
      <c r="I21" s="2">
        <f t="shared" si="1"/>
        <v>72.243346007604558</v>
      </c>
      <c r="J21" s="2">
        <v>84.38</v>
      </c>
      <c r="K21" s="2">
        <v>0</v>
      </c>
      <c r="L21" s="2">
        <v>0</v>
      </c>
      <c r="M21" s="2">
        <v>84.38</v>
      </c>
      <c r="N21" s="21">
        <f t="shared" si="2"/>
        <v>0.87095941484987038</v>
      </c>
      <c r="O21" s="2">
        <f t="shared" si="3"/>
        <v>87.095941484987037</v>
      </c>
      <c r="P21" s="2">
        <v>100</v>
      </c>
      <c r="Q21" s="2">
        <v>0.5</v>
      </c>
      <c r="R21" s="2">
        <v>0</v>
      </c>
      <c r="S21" s="23">
        <v>100.5</v>
      </c>
      <c r="T21" s="23">
        <f t="shared" si="4"/>
        <v>0.85531914893617023</v>
      </c>
      <c r="U21" s="26">
        <f t="shared" si="5"/>
        <v>85.531914893617028</v>
      </c>
      <c r="V21" s="2">
        <f t="shared" si="6"/>
        <v>83.969019730373546</v>
      </c>
      <c r="W21" s="2">
        <v>19</v>
      </c>
    </row>
    <row r="22" spans="1:23" x14ac:dyDescent="0.3">
      <c r="A22" s="2">
        <v>20</v>
      </c>
      <c r="B22" s="38" t="s">
        <v>180</v>
      </c>
      <c r="C22" s="2" t="s">
        <v>161</v>
      </c>
      <c r="D22" s="2">
        <v>95</v>
      </c>
      <c r="E22" s="2">
        <v>3</v>
      </c>
      <c r="F22" s="2">
        <v>0</v>
      </c>
      <c r="G22" s="2">
        <v>98</v>
      </c>
      <c r="H22" s="21">
        <f t="shared" si="0"/>
        <v>0.74524714828897343</v>
      </c>
      <c r="I22" s="2">
        <f t="shared" si="1"/>
        <v>74.524714828897345</v>
      </c>
      <c r="J22" s="2">
        <v>82.58</v>
      </c>
      <c r="K22" s="2">
        <v>0</v>
      </c>
      <c r="L22" s="2">
        <v>0</v>
      </c>
      <c r="M22" s="2">
        <v>82.58</v>
      </c>
      <c r="N22" s="21">
        <f t="shared" si="2"/>
        <v>0.85238004833257053</v>
      </c>
      <c r="O22" s="2">
        <f t="shared" si="3"/>
        <v>85.238004833257051</v>
      </c>
      <c r="P22" s="23">
        <v>100</v>
      </c>
      <c r="Q22" s="2">
        <v>5.17</v>
      </c>
      <c r="R22" s="2">
        <v>0</v>
      </c>
      <c r="S22" s="23">
        <v>105.17</v>
      </c>
      <c r="T22" s="23">
        <f t="shared" si="4"/>
        <v>0.89506382978723409</v>
      </c>
      <c r="U22" s="26">
        <f t="shared" si="5"/>
        <v>89.506382978723408</v>
      </c>
      <c r="V22" s="2">
        <f t="shared" si="6"/>
        <v>83.522184646931748</v>
      </c>
      <c r="W22" s="2">
        <v>20</v>
      </c>
    </row>
    <row r="23" spans="1:23" x14ac:dyDescent="0.3">
      <c r="A23" s="2">
        <v>21</v>
      </c>
      <c r="B23" s="38" t="s">
        <v>181</v>
      </c>
      <c r="C23" s="2" t="s">
        <v>161</v>
      </c>
      <c r="D23" s="2">
        <v>95.7</v>
      </c>
      <c r="E23" s="2">
        <v>4</v>
      </c>
      <c r="F23" s="2">
        <v>0</v>
      </c>
      <c r="G23" s="2">
        <v>99.7</v>
      </c>
      <c r="H23" s="21">
        <f t="shared" si="0"/>
        <v>0.7581749049429658</v>
      </c>
      <c r="I23" s="2">
        <f t="shared" si="1"/>
        <v>75.817490494296578</v>
      </c>
      <c r="J23" s="2">
        <v>81.62</v>
      </c>
      <c r="K23" s="2">
        <v>0</v>
      </c>
      <c r="L23" s="2">
        <v>0</v>
      </c>
      <c r="M23" s="2">
        <v>81.62</v>
      </c>
      <c r="N23" s="21">
        <f t="shared" si="2"/>
        <v>0.84247105285667734</v>
      </c>
      <c r="O23" s="2">
        <f t="shared" si="3"/>
        <v>84.247105285667729</v>
      </c>
      <c r="P23" s="2">
        <v>100</v>
      </c>
      <c r="Q23" s="2">
        <v>8.5</v>
      </c>
      <c r="R23" s="2">
        <v>0</v>
      </c>
      <c r="S23" s="23">
        <v>108.5</v>
      </c>
      <c r="T23" s="23">
        <f t="shared" si="4"/>
        <v>0.92340425531914894</v>
      </c>
      <c r="U23" s="26">
        <f t="shared" si="5"/>
        <v>92.340425531914889</v>
      </c>
      <c r="V23" s="2">
        <f t="shared" si="6"/>
        <v>83.370514352018219</v>
      </c>
      <c r="W23" s="2">
        <v>21</v>
      </c>
    </row>
    <row r="24" spans="1:23" x14ac:dyDescent="0.3">
      <c r="A24" s="2">
        <v>22</v>
      </c>
      <c r="B24" s="38" t="s">
        <v>182</v>
      </c>
      <c r="C24" s="2" t="s">
        <v>161</v>
      </c>
      <c r="D24" s="2">
        <v>95.7</v>
      </c>
      <c r="E24" s="2">
        <v>5.67</v>
      </c>
      <c r="F24" s="2">
        <v>0</v>
      </c>
      <c r="G24" s="2">
        <v>101.37</v>
      </c>
      <c r="H24" s="21">
        <f t="shared" si="0"/>
        <v>0.77087452471482898</v>
      </c>
      <c r="I24" s="2">
        <f t="shared" si="1"/>
        <v>77.087452471482891</v>
      </c>
      <c r="J24" s="2">
        <v>78.66</v>
      </c>
      <c r="K24" s="2">
        <v>0</v>
      </c>
      <c r="L24" s="2">
        <v>0</v>
      </c>
      <c r="M24" s="2">
        <v>78.66</v>
      </c>
      <c r="N24" s="21">
        <f t="shared" si="2"/>
        <v>0.81191831680600623</v>
      </c>
      <c r="O24" s="2">
        <f t="shared" si="3"/>
        <v>81.191831680600629</v>
      </c>
      <c r="P24" s="2">
        <v>100</v>
      </c>
      <c r="Q24" s="2">
        <v>17.5</v>
      </c>
      <c r="R24" s="2">
        <v>0</v>
      </c>
      <c r="S24" s="27">
        <v>117.5</v>
      </c>
      <c r="T24" s="23">
        <f t="shared" si="4"/>
        <v>1</v>
      </c>
      <c r="U24" s="26">
        <f t="shared" si="5"/>
        <v>100</v>
      </c>
      <c r="V24" s="2">
        <f t="shared" si="6"/>
        <v>82.251772670717003</v>
      </c>
      <c r="W24" s="2">
        <v>22</v>
      </c>
    </row>
    <row r="25" spans="1:23" x14ac:dyDescent="0.3">
      <c r="A25" s="2">
        <v>23</v>
      </c>
      <c r="B25" s="38" t="s">
        <v>183</v>
      </c>
      <c r="C25" s="2" t="s">
        <v>161</v>
      </c>
      <c r="D25" s="2">
        <v>95</v>
      </c>
      <c r="E25" s="2">
        <v>0</v>
      </c>
      <c r="F25" s="2">
        <v>0</v>
      </c>
      <c r="G25" s="2">
        <v>95</v>
      </c>
      <c r="H25" s="21">
        <f t="shared" si="0"/>
        <v>0.72243346007604559</v>
      </c>
      <c r="I25" s="2">
        <f t="shared" si="1"/>
        <v>72.243346007604558</v>
      </c>
      <c r="J25" s="2">
        <v>80.709999999999994</v>
      </c>
      <c r="K25" s="2">
        <v>0</v>
      </c>
      <c r="L25" s="2">
        <v>0</v>
      </c>
      <c r="M25" s="2">
        <v>80.709999999999994</v>
      </c>
      <c r="N25" s="21">
        <f t="shared" si="2"/>
        <v>0.83307815089515336</v>
      </c>
      <c r="O25" s="2">
        <f t="shared" si="3"/>
        <v>83.30781508951533</v>
      </c>
      <c r="P25" s="23">
        <v>100</v>
      </c>
      <c r="Q25" s="2">
        <v>0.5</v>
      </c>
      <c r="R25" s="2">
        <v>0</v>
      </c>
      <c r="S25" s="23">
        <v>100.5</v>
      </c>
      <c r="T25" s="23">
        <f t="shared" si="4"/>
        <v>0.85531914893617023</v>
      </c>
      <c r="U25" s="26">
        <f t="shared" si="5"/>
        <v>85.531914893617028</v>
      </c>
      <c r="V25" s="2">
        <f t="shared" si="6"/>
        <v>81.317331253543344</v>
      </c>
      <c r="W25" s="2">
        <v>23</v>
      </c>
    </row>
    <row r="26" spans="1:23" x14ac:dyDescent="0.3">
      <c r="A26" s="2">
        <v>24</v>
      </c>
      <c r="B26" s="38" t="s">
        <v>184</v>
      </c>
      <c r="C26" s="2" t="s">
        <v>161</v>
      </c>
      <c r="D26" s="2">
        <v>95</v>
      </c>
      <c r="E26" s="2">
        <v>0</v>
      </c>
      <c r="F26" s="2">
        <v>0</v>
      </c>
      <c r="G26" s="2">
        <v>95</v>
      </c>
      <c r="H26" s="21">
        <f t="shared" si="0"/>
        <v>0.72243346007604559</v>
      </c>
      <c r="I26" s="2">
        <f t="shared" si="1"/>
        <v>72.243346007604558</v>
      </c>
      <c r="J26" s="2">
        <v>80.599999999999994</v>
      </c>
      <c r="K26" s="2">
        <v>0</v>
      </c>
      <c r="L26" s="2">
        <v>0</v>
      </c>
      <c r="M26" s="2">
        <v>80.599999999999994</v>
      </c>
      <c r="N26" s="21">
        <f t="shared" si="2"/>
        <v>0.83194274516354061</v>
      </c>
      <c r="O26" s="2">
        <f t="shared" si="3"/>
        <v>83.194274516354056</v>
      </c>
      <c r="P26" s="2">
        <v>100</v>
      </c>
      <c r="Q26" s="2">
        <v>0.5</v>
      </c>
      <c r="R26" s="2">
        <v>0</v>
      </c>
      <c r="S26" s="23">
        <v>100.5</v>
      </c>
      <c r="T26" s="23">
        <f t="shared" si="4"/>
        <v>0.85531914893617023</v>
      </c>
      <c r="U26" s="26">
        <f t="shared" si="5"/>
        <v>85.531914893617028</v>
      </c>
      <c r="V26" s="2">
        <f t="shared" si="6"/>
        <v>81.237852852330448</v>
      </c>
      <c r="W26" s="2">
        <v>24</v>
      </c>
    </row>
    <row r="27" spans="1:23" x14ac:dyDescent="0.3">
      <c r="A27" s="2">
        <v>25</v>
      </c>
      <c r="B27" s="38" t="s">
        <v>185</v>
      </c>
      <c r="C27" s="2" t="s">
        <v>161</v>
      </c>
      <c r="D27" s="2">
        <v>95</v>
      </c>
      <c r="E27" s="2">
        <v>0</v>
      </c>
      <c r="F27" s="2">
        <v>0</v>
      </c>
      <c r="G27" s="2">
        <v>95</v>
      </c>
      <c r="H27" s="21">
        <f t="shared" si="0"/>
        <v>0.72243346007604559</v>
      </c>
      <c r="I27" s="2">
        <f t="shared" si="1"/>
        <v>72.243346007604558</v>
      </c>
      <c r="J27" s="2">
        <v>79.819999999999993</v>
      </c>
      <c r="K27" s="2">
        <v>0</v>
      </c>
      <c r="L27" s="2">
        <v>0</v>
      </c>
      <c r="M27" s="2">
        <v>79.819999999999993</v>
      </c>
      <c r="N27" s="21">
        <f t="shared" si="2"/>
        <v>0.82389168633937726</v>
      </c>
      <c r="O27" s="2">
        <f t="shared" si="3"/>
        <v>82.389168633937729</v>
      </c>
      <c r="P27" s="23">
        <v>100</v>
      </c>
      <c r="Q27" s="2">
        <v>0.5</v>
      </c>
      <c r="R27" s="2">
        <v>0</v>
      </c>
      <c r="S27" s="23">
        <v>100.5</v>
      </c>
      <c r="T27" s="23">
        <f t="shared" si="4"/>
        <v>0.85531914893617023</v>
      </c>
      <c r="U27" s="26">
        <f t="shared" si="5"/>
        <v>85.531914893617028</v>
      </c>
      <c r="V27" s="2">
        <f t="shared" si="6"/>
        <v>80.674278734639032</v>
      </c>
      <c r="W27" s="2">
        <v>25</v>
      </c>
    </row>
    <row r="28" spans="1:23" x14ac:dyDescent="0.3">
      <c r="A28" s="2">
        <v>26</v>
      </c>
      <c r="B28" s="38" t="s">
        <v>186</v>
      </c>
      <c r="C28" s="2" t="s">
        <v>161</v>
      </c>
      <c r="D28" s="2">
        <v>95</v>
      </c>
      <c r="E28" s="2">
        <v>4.4000000000000004</v>
      </c>
      <c r="F28" s="2">
        <v>0</v>
      </c>
      <c r="G28" s="2">
        <v>99.4</v>
      </c>
      <c r="H28" s="21">
        <f t="shared" si="0"/>
        <v>0.75589353612167309</v>
      </c>
      <c r="I28" s="2">
        <f t="shared" si="1"/>
        <v>75.589353612167315</v>
      </c>
      <c r="J28" s="2">
        <v>76.84</v>
      </c>
      <c r="K28" s="2">
        <v>0</v>
      </c>
      <c r="L28" s="2">
        <v>0</v>
      </c>
      <c r="M28" s="2">
        <v>76.84</v>
      </c>
      <c r="N28" s="21">
        <f t="shared" si="2"/>
        <v>0.79313251288295861</v>
      </c>
      <c r="O28" s="2">
        <f t="shared" si="3"/>
        <v>79.313251288295859</v>
      </c>
      <c r="P28" s="2">
        <v>100</v>
      </c>
      <c r="Q28" s="2">
        <v>0.5</v>
      </c>
      <c r="R28" s="2">
        <v>0</v>
      </c>
      <c r="S28" s="23">
        <v>100.5</v>
      </c>
      <c r="T28" s="23">
        <f t="shared" si="4"/>
        <v>0.85531914893617023</v>
      </c>
      <c r="U28" s="26">
        <f t="shared" si="5"/>
        <v>85.531914893617028</v>
      </c>
      <c r="V28" s="2">
        <f t="shared" si="6"/>
        <v>79.190338113602266</v>
      </c>
      <c r="W28" s="2">
        <v>26</v>
      </c>
    </row>
  </sheetData>
  <autoFilter ref="A2:W28" xr:uid="{00000000-0001-0000-0400-000000000000}">
    <sortState xmlns:xlrd2="http://schemas.microsoft.com/office/spreadsheetml/2017/richdata2" ref="A4:W28">
      <sortCondition descending="1" ref="V2:V28"/>
    </sortState>
  </autoFilter>
  <mergeCells count="8">
    <mergeCell ref="V1:V2"/>
    <mergeCell ref="W1:W2"/>
    <mergeCell ref="D1:I1"/>
    <mergeCell ref="J1:O1"/>
    <mergeCell ref="P1:U1"/>
    <mergeCell ref="A1:A2"/>
    <mergeCell ref="B1:B2"/>
    <mergeCell ref="C1:C2"/>
  </mergeCells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4"/>
  <sheetViews>
    <sheetView workbookViewId="0">
      <selection activeCell="Y1" sqref="A1:XFD1048576"/>
    </sheetView>
  </sheetViews>
  <sheetFormatPr defaultColWidth="8.6640625" defaultRowHeight="14" x14ac:dyDescent="0.3"/>
  <cols>
    <col min="1" max="1" width="5.08203125" style="8" customWidth="1"/>
    <col min="2" max="2" width="11.58203125" style="8" customWidth="1"/>
    <col min="3" max="3" width="6.58203125" style="8" customWidth="1"/>
    <col min="4" max="4" width="8.75" style="8" customWidth="1"/>
    <col min="5" max="5" width="12.6640625" style="8"/>
    <col min="6" max="7" width="6.9140625" style="8" customWidth="1"/>
    <col min="8" max="8" width="12.75" style="8" customWidth="1"/>
    <col min="9" max="10" width="12.6640625" style="8" customWidth="1"/>
    <col min="11" max="13" width="8.6640625" style="8"/>
    <col min="14" max="14" width="8.4140625" style="8" customWidth="1"/>
    <col min="15" max="16" width="12.6640625" style="8" customWidth="1"/>
    <col min="17" max="17" width="7.4140625" style="8" customWidth="1"/>
    <col min="18" max="19" width="6.08203125" style="8" customWidth="1"/>
    <col min="20" max="20" width="7.9140625" style="8" customWidth="1"/>
    <col min="21" max="21" width="8.58203125" style="8" customWidth="1"/>
    <col min="22" max="22" width="7.9140625" style="8" customWidth="1"/>
    <col min="23" max="23" width="12.6640625" style="8" customWidth="1"/>
    <col min="24" max="24" width="5.08203125" style="8" customWidth="1"/>
    <col min="25" max="25" width="8.6640625" style="8"/>
  </cols>
  <sheetData>
    <row r="1" spans="1:24" x14ac:dyDescent="0.3">
      <c r="A1" s="68" t="s">
        <v>12</v>
      </c>
      <c r="B1" s="69" t="s">
        <v>13</v>
      </c>
      <c r="C1" s="69" t="s">
        <v>14</v>
      </c>
      <c r="D1" s="69" t="s">
        <v>15</v>
      </c>
      <c r="E1" s="68" t="s">
        <v>16</v>
      </c>
      <c r="F1" s="68"/>
      <c r="G1" s="68"/>
      <c r="H1" s="68"/>
      <c r="I1" s="68"/>
      <c r="J1" s="68"/>
      <c r="K1" s="68" t="s">
        <v>17</v>
      </c>
      <c r="L1" s="68"/>
      <c r="M1" s="68"/>
      <c r="N1" s="68"/>
      <c r="O1" s="68"/>
      <c r="P1" s="68"/>
      <c r="Q1" s="68" t="s">
        <v>18</v>
      </c>
      <c r="R1" s="68"/>
      <c r="S1" s="68"/>
      <c r="T1" s="68"/>
      <c r="U1" s="68"/>
      <c r="V1" s="68"/>
      <c r="W1" s="70" t="s">
        <v>19</v>
      </c>
      <c r="X1" s="71" t="s">
        <v>20</v>
      </c>
    </row>
    <row r="2" spans="1:24" ht="28" x14ac:dyDescent="0.3">
      <c r="A2" s="68"/>
      <c r="B2" s="69"/>
      <c r="C2" s="69"/>
      <c r="D2" s="69"/>
      <c r="E2" s="11" t="s">
        <v>21</v>
      </c>
      <c r="F2" s="12" t="s">
        <v>22</v>
      </c>
      <c r="G2" s="13" t="s">
        <v>23</v>
      </c>
      <c r="H2" s="14" t="s">
        <v>24</v>
      </c>
      <c r="I2" s="11" t="s">
        <v>25</v>
      </c>
      <c r="J2" s="17" t="s">
        <v>26</v>
      </c>
      <c r="K2" s="11" t="s">
        <v>21</v>
      </c>
      <c r="L2" s="11" t="s">
        <v>22</v>
      </c>
      <c r="M2" s="10" t="s">
        <v>23</v>
      </c>
      <c r="N2" s="10" t="s">
        <v>27</v>
      </c>
      <c r="O2" s="11" t="s">
        <v>28</v>
      </c>
      <c r="P2" s="18" t="s">
        <v>29</v>
      </c>
      <c r="Q2" s="10" t="s">
        <v>21</v>
      </c>
      <c r="R2" s="11" t="s">
        <v>22</v>
      </c>
      <c r="S2" s="10" t="s">
        <v>23</v>
      </c>
      <c r="T2" s="10" t="s">
        <v>30</v>
      </c>
      <c r="U2" s="11" t="s">
        <v>31</v>
      </c>
      <c r="V2" s="19" t="s">
        <v>32</v>
      </c>
      <c r="W2" s="70"/>
      <c r="X2" s="71"/>
    </row>
    <row r="3" spans="1:24" x14ac:dyDescent="0.3">
      <c r="A3" s="28">
        <v>1</v>
      </c>
      <c r="B3" s="29">
        <v>2022210513</v>
      </c>
      <c r="C3" s="30" t="s">
        <v>187</v>
      </c>
      <c r="D3" s="28" t="s">
        <v>188</v>
      </c>
      <c r="E3" s="31">
        <v>100.95135139999999</v>
      </c>
      <c r="F3" s="32">
        <v>8.6</v>
      </c>
      <c r="G3" s="33">
        <v>0</v>
      </c>
      <c r="H3" s="34">
        <f t="shared" ref="H3:H34" si="0">E3+F3</f>
        <v>109.5513514</v>
      </c>
      <c r="I3" s="34">
        <f t="shared" ref="I3:I8" si="1">H3/122.7919</f>
        <v>0.89217083048637602</v>
      </c>
      <c r="J3" s="34">
        <f t="shared" ref="J3:J34" si="2">I3*100</f>
        <v>89.217083048637605</v>
      </c>
      <c r="K3" s="34">
        <v>86.17</v>
      </c>
      <c r="L3" s="33">
        <v>20</v>
      </c>
      <c r="M3" s="33">
        <v>0</v>
      </c>
      <c r="N3" s="36">
        <f t="shared" ref="N3:N34" si="3">K3+L3</f>
        <v>106.17</v>
      </c>
      <c r="O3" s="34">
        <f t="shared" ref="O3:O34" si="4">N3/106.17</f>
        <v>1</v>
      </c>
      <c r="P3" s="34">
        <f t="shared" ref="P3:P34" si="5">O3*100</f>
        <v>100</v>
      </c>
      <c r="Q3" s="34">
        <v>100</v>
      </c>
      <c r="R3" s="33">
        <v>0</v>
      </c>
      <c r="S3" s="33">
        <v>0</v>
      </c>
      <c r="T3" s="2">
        <f t="shared" ref="T3:T34" si="6">Q3+R3+S3</f>
        <v>100</v>
      </c>
      <c r="U3" s="2">
        <f t="shared" ref="U3:U34" si="7">T3/125</f>
        <v>0.8</v>
      </c>
      <c r="V3" s="2">
        <f t="shared" ref="V3:V34" si="8">U3*100</f>
        <v>80</v>
      </c>
      <c r="W3" s="2">
        <f t="shared" ref="W3:W34" si="9">J3*0.2+P3*0.7+V3*0.1</f>
        <v>95.843416609727498</v>
      </c>
      <c r="X3" s="2">
        <v>1</v>
      </c>
    </row>
    <row r="4" spans="1:24" x14ac:dyDescent="0.3">
      <c r="A4" s="28">
        <v>2</v>
      </c>
      <c r="B4" s="29">
        <v>2022210512</v>
      </c>
      <c r="C4" s="30" t="s">
        <v>189</v>
      </c>
      <c r="D4" s="28" t="s">
        <v>188</v>
      </c>
      <c r="E4" s="31">
        <v>104.09189189999999</v>
      </c>
      <c r="F4" s="35">
        <v>10</v>
      </c>
      <c r="G4" s="2">
        <v>0</v>
      </c>
      <c r="H4" s="34">
        <f t="shared" si="0"/>
        <v>114.09189189999999</v>
      </c>
      <c r="I4" s="34">
        <f t="shared" si="1"/>
        <v>0.92914835506250804</v>
      </c>
      <c r="J4" s="34">
        <f t="shared" si="2"/>
        <v>92.914835506250796</v>
      </c>
      <c r="K4" s="34">
        <v>91.38</v>
      </c>
      <c r="L4" s="28">
        <v>6</v>
      </c>
      <c r="M4" s="2">
        <v>0</v>
      </c>
      <c r="N4" s="34">
        <f t="shared" si="3"/>
        <v>97.38</v>
      </c>
      <c r="O4" s="34">
        <f t="shared" si="4"/>
        <v>0.91720825091833802</v>
      </c>
      <c r="P4" s="34">
        <f t="shared" si="5"/>
        <v>91.720825091833802</v>
      </c>
      <c r="Q4" s="34">
        <v>103.33</v>
      </c>
      <c r="R4" s="28">
        <v>0</v>
      </c>
      <c r="S4" s="2">
        <v>0</v>
      </c>
      <c r="T4" s="2">
        <f t="shared" si="6"/>
        <v>103.33</v>
      </c>
      <c r="U4" s="2">
        <f t="shared" si="7"/>
        <v>0.82664000000000004</v>
      </c>
      <c r="V4" s="2">
        <f t="shared" si="8"/>
        <v>82.664000000000001</v>
      </c>
      <c r="W4" s="2">
        <f t="shared" si="9"/>
        <v>91.053944665533805</v>
      </c>
      <c r="X4" s="2">
        <v>2</v>
      </c>
    </row>
    <row r="5" spans="1:24" x14ac:dyDescent="0.3">
      <c r="A5" s="28">
        <v>3</v>
      </c>
      <c r="B5" s="29">
        <v>2022210534</v>
      </c>
      <c r="C5" s="30" t="s">
        <v>190</v>
      </c>
      <c r="D5" s="28" t="s">
        <v>188</v>
      </c>
      <c r="E5" s="31">
        <v>101.9324324</v>
      </c>
      <c r="F5" s="32">
        <v>5</v>
      </c>
      <c r="G5" s="2">
        <v>0</v>
      </c>
      <c r="H5" s="34">
        <f t="shared" si="0"/>
        <v>106.9324324</v>
      </c>
      <c r="I5" s="34">
        <f t="shared" si="1"/>
        <v>0.87084272171047095</v>
      </c>
      <c r="J5" s="34">
        <f t="shared" si="2"/>
        <v>87.084272171047104</v>
      </c>
      <c r="K5" s="2">
        <v>91.79</v>
      </c>
      <c r="L5" s="33">
        <v>6.1429</v>
      </c>
      <c r="M5" s="2">
        <v>0</v>
      </c>
      <c r="N5" s="34">
        <f t="shared" si="3"/>
        <v>97.932900000000004</v>
      </c>
      <c r="O5" s="34">
        <f t="shared" si="4"/>
        <v>0.92241593670528399</v>
      </c>
      <c r="P5" s="34">
        <f t="shared" si="5"/>
        <v>92.241593670528403</v>
      </c>
      <c r="Q5" s="37">
        <v>100</v>
      </c>
      <c r="R5" s="33">
        <v>0</v>
      </c>
      <c r="S5" s="2">
        <v>0</v>
      </c>
      <c r="T5" s="2">
        <f t="shared" si="6"/>
        <v>100</v>
      </c>
      <c r="U5" s="2">
        <f t="shared" si="7"/>
        <v>0.8</v>
      </c>
      <c r="V5" s="2">
        <f t="shared" si="8"/>
        <v>80</v>
      </c>
      <c r="W5" s="2">
        <f t="shared" si="9"/>
        <v>89.985970003579297</v>
      </c>
      <c r="X5" s="2">
        <v>3</v>
      </c>
    </row>
    <row r="6" spans="1:24" x14ac:dyDescent="0.3">
      <c r="A6" s="28">
        <v>4</v>
      </c>
      <c r="B6" s="29">
        <v>2022210650</v>
      </c>
      <c r="C6" s="30" t="s">
        <v>191</v>
      </c>
      <c r="D6" s="28" t="s">
        <v>188</v>
      </c>
      <c r="E6" s="31">
        <v>102.5213514</v>
      </c>
      <c r="F6" s="32">
        <f>3+5</f>
        <v>8</v>
      </c>
      <c r="G6" s="33">
        <v>0</v>
      </c>
      <c r="H6" s="34">
        <f t="shared" si="0"/>
        <v>110.5213514</v>
      </c>
      <c r="I6" s="34">
        <f t="shared" si="1"/>
        <v>0.900070374348797</v>
      </c>
      <c r="J6" s="34">
        <f t="shared" si="2"/>
        <v>90.007037434879706</v>
      </c>
      <c r="K6" s="34">
        <v>89.72</v>
      </c>
      <c r="L6" s="33">
        <v>5</v>
      </c>
      <c r="M6" s="33">
        <v>0</v>
      </c>
      <c r="N6" s="34">
        <f t="shared" si="3"/>
        <v>94.72</v>
      </c>
      <c r="O6" s="34">
        <f t="shared" si="4"/>
        <v>0.89215409249317101</v>
      </c>
      <c r="P6" s="34">
        <f t="shared" si="5"/>
        <v>89.215409249317105</v>
      </c>
      <c r="Q6" s="34">
        <v>107.3</v>
      </c>
      <c r="R6" s="2">
        <v>0</v>
      </c>
      <c r="S6" s="33">
        <v>0</v>
      </c>
      <c r="T6" s="2">
        <f t="shared" si="6"/>
        <v>107.3</v>
      </c>
      <c r="U6" s="2">
        <f t="shared" si="7"/>
        <v>0.85840000000000005</v>
      </c>
      <c r="V6" s="2">
        <f t="shared" si="8"/>
        <v>85.84</v>
      </c>
      <c r="W6" s="2">
        <f t="shared" si="9"/>
        <v>89.036193961497901</v>
      </c>
      <c r="X6" s="2">
        <v>4</v>
      </c>
    </row>
    <row r="7" spans="1:24" x14ac:dyDescent="0.3">
      <c r="A7" s="28">
        <v>5</v>
      </c>
      <c r="B7" s="29">
        <v>2022210542</v>
      </c>
      <c r="C7" s="30" t="s">
        <v>192</v>
      </c>
      <c r="D7" s="28" t="s">
        <v>188</v>
      </c>
      <c r="E7" s="31">
        <v>98.951351349999996</v>
      </c>
      <c r="F7" s="32">
        <v>0</v>
      </c>
      <c r="G7" s="33">
        <v>0</v>
      </c>
      <c r="H7" s="34">
        <f t="shared" si="0"/>
        <v>98.951351349999996</v>
      </c>
      <c r="I7" s="34">
        <f t="shared" si="1"/>
        <v>0.80584591776819103</v>
      </c>
      <c r="J7" s="34">
        <f t="shared" si="2"/>
        <v>80.584591776819195</v>
      </c>
      <c r="K7" s="34">
        <v>83.49</v>
      </c>
      <c r="L7" s="33">
        <v>12</v>
      </c>
      <c r="M7" s="2">
        <v>0</v>
      </c>
      <c r="N7" s="34">
        <f t="shared" si="3"/>
        <v>95.49</v>
      </c>
      <c r="O7" s="34">
        <f t="shared" si="4"/>
        <v>0.89940661203729899</v>
      </c>
      <c r="P7" s="34">
        <f t="shared" si="5"/>
        <v>89.940661203729903</v>
      </c>
      <c r="Q7" s="34">
        <v>100</v>
      </c>
      <c r="R7" s="2">
        <v>0</v>
      </c>
      <c r="S7" s="33">
        <v>0</v>
      </c>
      <c r="T7" s="2">
        <f t="shared" si="6"/>
        <v>100</v>
      </c>
      <c r="U7" s="2">
        <f t="shared" si="7"/>
        <v>0.8</v>
      </c>
      <c r="V7" s="2">
        <f t="shared" si="8"/>
        <v>80</v>
      </c>
      <c r="W7" s="2">
        <f t="shared" si="9"/>
        <v>87.075381197974707</v>
      </c>
      <c r="X7" s="2">
        <v>5</v>
      </c>
    </row>
    <row r="8" spans="1:24" x14ac:dyDescent="0.3">
      <c r="A8" s="28">
        <v>6</v>
      </c>
      <c r="B8" s="29">
        <v>2022210535</v>
      </c>
      <c r="C8" s="30" t="s">
        <v>193</v>
      </c>
      <c r="D8" s="28" t="s">
        <v>188</v>
      </c>
      <c r="E8" s="31">
        <v>106.8189189</v>
      </c>
      <c r="F8" s="32">
        <f>8+5</f>
        <v>13</v>
      </c>
      <c r="G8" s="2">
        <v>0</v>
      </c>
      <c r="H8" s="34">
        <f t="shared" si="0"/>
        <v>119.8189189</v>
      </c>
      <c r="I8" s="34">
        <f t="shared" si="1"/>
        <v>0.97578845917361001</v>
      </c>
      <c r="J8" s="34">
        <f t="shared" si="2"/>
        <v>97.578845917360994</v>
      </c>
      <c r="K8" s="34">
        <v>88.68</v>
      </c>
      <c r="L8" s="33">
        <v>0</v>
      </c>
      <c r="M8" s="2">
        <v>0</v>
      </c>
      <c r="N8" s="34">
        <f t="shared" si="3"/>
        <v>88.68</v>
      </c>
      <c r="O8" s="34">
        <f t="shared" si="4"/>
        <v>0.83526419892625003</v>
      </c>
      <c r="P8" s="34">
        <f t="shared" si="5"/>
        <v>83.526419892625</v>
      </c>
      <c r="Q8" s="34">
        <v>100</v>
      </c>
      <c r="R8" s="2">
        <v>0</v>
      </c>
      <c r="S8" s="2">
        <v>0</v>
      </c>
      <c r="T8" s="2">
        <f t="shared" si="6"/>
        <v>100</v>
      </c>
      <c r="U8" s="2">
        <f t="shared" si="7"/>
        <v>0.8</v>
      </c>
      <c r="V8" s="2">
        <f t="shared" si="8"/>
        <v>80</v>
      </c>
      <c r="W8" s="2">
        <f t="shared" si="9"/>
        <v>85.984263108309705</v>
      </c>
      <c r="X8" s="2">
        <v>6</v>
      </c>
    </row>
    <row r="9" spans="1:24" x14ac:dyDescent="0.3">
      <c r="A9" s="28">
        <v>7</v>
      </c>
      <c r="B9" s="29">
        <v>2022210623</v>
      </c>
      <c r="C9" s="30" t="s">
        <v>194</v>
      </c>
      <c r="D9" s="28" t="s">
        <v>188</v>
      </c>
      <c r="E9" s="31">
        <v>107.7918919</v>
      </c>
      <c r="F9" s="32">
        <f>10+5</f>
        <v>15</v>
      </c>
      <c r="G9" s="2">
        <v>0</v>
      </c>
      <c r="H9" s="36">
        <f t="shared" si="0"/>
        <v>122.7918919</v>
      </c>
      <c r="I9" s="34">
        <v>1</v>
      </c>
      <c r="J9" s="34">
        <f t="shared" si="2"/>
        <v>100</v>
      </c>
      <c r="K9" s="34">
        <v>83.89</v>
      </c>
      <c r="L9" s="33">
        <v>0</v>
      </c>
      <c r="M9" s="2">
        <v>0</v>
      </c>
      <c r="N9" s="34">
        <f t="shared" si="3"/>
        <v>83.89</v>
      </c>
      <c r="O9" s="34">
        <f t="shared" si="4"/>
        <v>0.79014787604784797</v>
      </c>
      <c r="P9" s="34">
        <f t="shared" si="5"/>
        <v>79.0147876047848</v>
      </c>
      <c r="Q9" s="34">
        <v>115</v>
      </c>
      <c r="R9" s="2">
        <v>10</v>
      </c>
      <c r="S9" s="2">
        <v>0</v>
      </c>
      <c r="T9" s="16">
        <f t="shared" si="6"/>
        <v>125</v>
      </c>
      <c r="U9" s="2">
        <f t="shared" si="7"/>
        <v>1</v>
      </c>
      <c r="V9" s="2">
        <f t="shared" si="8"/>
        <v>100</v>
      </c>
      <c r="W9" s="2">
        <f t="shared" si="9"/>
        <v>85.310351323349295</v>
      </c>
      <c r="X9" s="2">
        <v>7</v>
      </c>
    </row>
    <row r="10" spans="1:24" x14ac:dyDescent="0.3">
      <c r="A10" s="28">
        <v>8</v>
      </c>
      <c r="B10" s="29">
        <v>2022210558</v>
      </c>
      <c r="C10" s="30" t="s">
        <v>195</v>
      </c>
      <c r="D10" s="28" t="s">
        <v>188</v>
      </c>
      <c r="E10" s="2">
        <v>109.44594600000001</v>
      </c>
      <c r="F10" s="32">
        <v>5</v>
      </c>
      <c r="G10" s="2">
        <v>0</v>
      </c>
      <c r="H10" s="34">
        <f t="shared" si="0"/>
        <v>114.44594600000001</v>
      </c>
      <c r="I10" s="34">
        <f t="shared" ref="I10:I34" si="10">H10/122.7919</f>
        <v>0.93203172196211603</v>
      </c>
      <c r="J10" s="34">
        <f t="shared" si="2"/>
        <v>93.203172196211696</v>
      </c>
      <c r="K10" s="34">
        <v>82.16</v>
      </c>
      <c r="L10" s="33">
        <v>6</v>
      </c>
      <c r="M10" s="2">
        <v>0</v>
      </c>
      <c r="N10" s="34">
        <f t="shared" si="3"/>
        <v>88.16</v>
      </c>
      <c r="O10" s="34">
        <f t="shared" si="4"/>
        <v>0.830366393519827</v>
      </c>
      <c r="P10" s="34">
        <f t="shared" si="5"/>
        <v>83.0366393519827</v>
      </c>
      <c r="Q10" s="37">
        <v>100</v>
      </c>
      <c r="R10" s="2">
        <v>0</v>
      </c>
      <c r="S10" s="2">
        <v>0</v>
      </c>
      <c r="T10" s="2">
        <f t="shared" si="6"/>
        <v>100</v>
      </c>
      <c r="U10" s="2">
        <f t="shared" si="7"/>
        <v>0.8</v>
      </c>
      <c r="V10" s="2">
        <f t="shared" si="8"/>
        <v>80</v>
      </c>
      <c r="W10" s="2">
        <f t="shared" si="9"/>
        <v>84.766281985630201</v>
      </c>
      <c r="X10" s="2">
        <v>8</v>
      </c>
    </row>
    <row r="11" spans="1:24" x14ac:dyDescent="0.3">
      <c r="A11" s="28">
        <v>9</v>
      </c>
      <c r="B11" s="29">
        <v>2022210528</v>
      </c>
      <c r="C11" s="30" t="s">
        <v>196</v>
      </c>
      <c r="D11" s="28" t="s">
        <v>188</v>
      </c>
      <c r="E11" s="31">
        <v>106.6513514</v>
      </c>
      <c r="F11" s="32">
        <f>6.8+5</f>
        <v>11.8</v>
      </c>
      <c r="G11" s="33">
        <v>0</v>
      </c>
      <c r="H11" s="34">
        <f t="shared" si="0"/>
        <v>118.45135139999999</v>
      </c>
      <c r="I11" s="34">
        <f t="shared" si="10"/>
        <v>0.96465118138899997</v>
      </c>
      <c r="J11" s="34">
        <f t="shared" si="2"/>
        <v>96.465118138899996</v>
      </c>
      <c r="K11" s="34">
        <v>85.81</v>
      </c>
      <c r="L11" s="33">
        <v>0</v>
      </c>
      <c r="M11" s="33">
        <v>0</v>
      </c>
      <c r="N11" s="34">
        <f t="shared" si="3"/>
        <v>85.81</v>
      </c>
      <c r="O11" s="34">
        <f t="shared" si="4"/>
        <v>0.80823208062541196</v>
      </c>
      <c r="P11" s="34">
        <f t="shared" si="5"/>
        <v>80.823208062541198</v>
      </c>
      <c r="Q11" s="34">
        <v>106.67</v>
      </c>
      <c r="R11" s="2">
        <v>2</v>
      </c>
      <c r="S11" s="33">
        <v>0</v>
      </c>
      <c r="T11" s="2">
        <f t="shared" si="6"/>
        <v>108.67</v>
      </c>
      <c r="U11" s="2">
        <f t="shared" si="7"/>
        <v>0.86936000000000002</v>
      </c>
      <c r="V11" s="2">
        <f t="shared" si="8"/>
        <v>86.936000000000007</v>
      </c>
      <c r="W11" s="2">
        <f t="shared" si="9"/>
        <v>84.562869271558895</v>
      </c>
      <c r="X11" s="2">
        <v>9</v>
      </c>
    </row>
    <row r="12" spans="1:24" x14ac:dyDescent="0.3">
      <c r="A12" s="28">
        <v>10</v>
      </c>
      <c r="B12" s="29">
        <v>2022210617</v>
      </c>
      <c r="C12" s="30" t="s">
        <v>197</v>
      </c>
      <c r="D12" s="28" t="s">
        <v>188</v>
      </c>
      <c r="E12" s="31">
        <v>103.027027</v>
      </c>
      <c r="F12" s="32">
        <v>4</v>
      </c>
      <c r="G12" s="2">
        <v>0</v>
      </c>
      <c r="H12" s="34">
        <f t="shared" si="0"/>
        <v>107.027027</v>
      </c>
      <c r="I12" s="34">
        <f t="shared" si="10"/>
        <v>0.87161308685670602</v>
      </c>
      <c r="J12" s="34">
        <f t="shared" si="2"/>
        <v>87.161308685670605</v>
      </c>
      <c r="K12" s="34">
        <v>85.29</v>
      </c>
      <c r="L12" s="33">
        <v>3</v>
      </c>
      <c r="M12" s="2">
        <v>0</v>
      </c>
      <c r="N12" s="34">
        <f t="shared" si="3"/>
        <v>88.29</v>
      </c>
      <c r="O12" s="34">
        <f t="shared" si="4"/>
        <v>0.83159084487143298</v>
      </c>
      <c r="P12" s="34">
        <f t="shared" si="5"/>
        <v>83.159084487143303</v>
      </c>
      <c r="Q12" s="34">
        <v>100</v>
      </c>
      <c r="R12" s="2">
        <v>0</v>
      </c>
      <c r="S12" s="2">
        <v>0</v>
      </c>
      <c r="T12" s="2">
        <f t="shared" si="6"/>
        <v>100</v>
      </c>
      <c r="U12" s="2">
        <f t="shared" si="7"/>
        <v>0.8</v>
      </c>
      <c r="V12" s="2">
        <f t="shared" si="8"/>
        <v>80</v>
      </c>
      <c r="W12" s="2">
        <f t="shared" si="9"/>
        <v>83.643620878134399</v>
      </c>
      <c r="X12" s="2">
        <v>10</v>
      </c>
    </row>
    <row r="13" spans="1:24" x14ac:dyDescent="0.3">
      <c r="A13" s="28">
        <v>11</v>
      </c>
      <c r="B13" s="29">
        <v>2022210635</v>
      </c>
      <c r="C13" s="30" t="s">
        <v>198</v>
      </c>
      <c r="D13" s="28" t="s">
        <v>188</v>
      </c>
      <c r="E13" s="31">
        <v>98.837837840000006</v>
      </c>
      <c r="F13" s="32">
        <v>3</v>
      </c>
      <c r="G13" s="33">
        <v>0</v>
      </c>
      <c r="H13" s="34">
        <f t="shared" si="0"/>
        <v>101.83783784000001</v>
      </c>
      <c r="I13" s="34">
        <f t="shared" si="10"/>
        <v>0.82935305863008901</v>
      </c>
      <c r="J13" s="34">
        <f t="shared" si="2"/>
        <v>82.935305863008907</v>
      </c>
      <c r="K13" s="34">
        <v>83.81</v>
      </c>
      <c r="L13" s="33">
        <v>5.5</v>
      </c>
      <c r="M13" s="2">
        <v>0</v>
      </c>
      <c r="N13" s="34">
        <f t="shared" si="3"/>
        <v>89.31</v>
      </c>
      <c r="O13" s="34">
        <f t="shared" si="4"/>
        <v>0.84119807855326401</v>
      </c>
      <c r="P13" s="34">
        <f t="shared" si="5"/>
        <v>84.1198078553264</v>
      </c>
      <c r="Q13" s="34">
        <v>100</v>
      </c>
      <c r="R13" s="2">
        <v>0</v>
      </c>
      <c r="S13" s="2">
        <v>0</v>
      </c>
      <c r="T13" s="2">
        <f t="shared" si="6"/>
        <v>100</v>
      </c>
      <c r="U13" s="2">
        <f t="shared" si="7"/>
        <v>0.8</v>
      </c>
      <c r="V13" s="2">
        <f t="shared" si="8"/>
        <v>80</v>
      </c>
      <c r="W13" s="2">
        <f t="shared" si="9"/>
        <v>83.470926671330204</v>
      </c>
      <c r="X13" s="2">
        <v>11</v>
      </c>
    </row>
    <row r="14" spans="1:24" x14ac:dyDescent="0.3">
      <c r="A14" s="28">
        <v>12</v>
      </c>
      <c r="B14" s="29">
        <v>2022210585</v>
      </c>
      <c r="C14" s="30" t="s">
        <v>199</v>
      </c>
      <c r="D14" s="28" t="s">
        <v>188</v>
      </c>
      <c r="E14" s="31">
        <v>106.1081081</v>
      </c>
      <c r="F14" s="32">
        <v>0</v>
      </c>
      <c r="G14" s="2">
        <v>0</v>
      </c>
      <c r="H14" s="34">
        <f t="shared" si="0"/>
        <v>106.1081081</v>
      </c>
      <c r="I14" s="34">
        <f t="shared" si="10"/>
        <v>0.86412954030355404</v>
      </c>
      <c r="J14" s="34">
        <f t="shared" si="2"/>
        <v>86.412954030355394</v>
      </c>
      <c r="K14" s="34">
        <v>87.18</v>
      </c>
      <c r="L14" s="33">
        <v>0</v>
      </c>
      <c r="M14" s="2">
        <v>0</v>
      </c>
      <c r="N14" s="34">
        <f t="shared" si="3"/>
        <v>87.18</v>
      </c>
      <c r="O14" s="34">
        <f t="shared" si="4"/>
        <v>0.82113591410002795</v>
      </c>
      <c r="P14" s="34">
        <f t="shared" si="5"/>
        <v>82.113591410002797</v>
      </c>
      <c r="Q14" s="34">
        <v>100</v>
      </c>
      <c r="R14" s="33">
        <v>0</v>
      </c>
      <c r="S14" s="2">
        <v>0</v>
      </c>
      <c r="T14" s="2">
        <f t="shared" si="6"/>
        <v>100</v>
      </c>
      <c r="U14" s="2">
        <f t="shared" si="7"/>
        <v>0.8</v>
      </c>
      <c r="V14" s="2">
        <f t="shared" si="8"/>
        <v>80</v>
      </c>
      <c r="W14" s="2">
        <f t="shared" si="9"/>
        <v>82.762104793073107</v>
      </c>
      <c r="X14" s="2">
        <v>12</v>
      </c>
    </row>
    <row r="15" spans="1:24" x14ac:dyDescent="0.3">
      <c r="A15" s="28">
        <v>13</v>
      </c>
      <c r="B15" s="29">
        <v>2022210565</v>
      </c>
      <c r="C15" s="30" t="s">
        <v>200</v>
      </c>
      <c r="D15" s="28" t="s">
        <v>188</v>
      </c>
      <c r="E15" s="31">
        <v>105.4702703</v>
      </c>
      <c r="F15" s="32">
        <v>0</v>
      </c>
      <c r="G15" s="33">
        <v>0</v>
      </c>
      <c r="H15" s="34">
        <f t="shared" si="0"/>
        <v>105.4702703</v>
      </c>
      <c r="I15" s="34">
        <f t="shared" si="10"/>
        <v>0.85893507877962605</v>
      </c>
      <c r="J15" s="34">
        <f t="shared" si="2"/>
        <v>85.893507877962605</v>
      </c>
      <c r="K15" s="34">
        <v>86.4</v>
      </c>
      <c r="L15" s="33">
        <v>0</v>
      </c>
      <c r="M15" s="33">
        <v>0</v>
      </c>
      <c r="N15" s="34">
        <f t="shared" si="3"/>
        <v>86.4</v>
      </c>
      <c r="O15" s="34">
        <f t="shared" si="4"/>
        <v>0.81378920599039295</v>
      </c>
      <c r="P15" s="34">
        <f t="shared" si="5"/>
        <v>81.378920599039304</v>
      </c>
      <c r="Q15" s="34">
        <v>107</v>
      </c>
      <c r="R15" s="33">
        <v>0</v>
      </c>
      <c r="S15" s="33">
        <v>0</v>
      </c>
      <c r="T15" s="2">
        <f t="shared" si="6"/>
        <v>107</v>
      </c>
      <c r="U15" s="2">
        <f t="shared" si="7"/>
        <v>0.85599999999999998</v>
      </c>
      <c r="V15" s="2">
        <f t="shared" si="8"/>
        <v>85.6</v>
      </c>
      <c r="W15" s="2">
        <f t="shared" si="9"/>
        <v>82.703945994920005</v>
      </c>
      <c r="X15" s="2">
        <v>13</v>
      </c>
    </row>
    <row r="16" spans="1:24" x14ac:dyDescent="0.3">
      <c r="A16" s="28">
        <v>14</v>
      </c>
      <c r="B16" s="29">
        <v>2022210616</v>
      </c>
      <c r="C16" s="30" t="s">
        <v>201</v>
      </c>
      <c r="D16" s="28" t="s">
        <v>188</v>
      </c>
      <c r="E16" s="31">
        <v>103.0648649</v>
      </c>
      <c r="F16" s="35">
        <v>4</v>
      </c>
      <c r="G16" s="33">
        <v>0</v>
      </c>
      <c r="H16" s="34">
        <f t="shared" si="0"/>
        <v>107.0648649</v>
      </c>
      <c r="I16" s="34">
        <f t="shared" si="10"/>
        <v>0.87192123340383199</v>
      </c>
      <c r="J16" s="34">
        <f t="shared" si="2"/>
        <v>87.192123340383205</v>
      </c>
      <c r="K16" s="34">
        <v>86.814999999999998</v>
      </c>
      <c r="L16" s="28">
        <v>0</v>
      </c>
      <c r="M16" s="33">
        <v>0</v>
      </c>
      <c r="N16" s="34">
        <f t="shared" si="3"/>
        <v>86.814999999999998</v>
      </c>
      <c r="O16" s="34">
        <f t="shared" si="4"/>
        <v>0.81769803145898101</v>
      </c>
      <c r="P16" s="34">
        <f t="shared" si="5"/>
        <v>81.769803145898095</v>
      </c>
      <c r="Q16" s="34">
        <v>100</v>
      </c>
      <c r="R16" s="28">
        <v>0</v>
      </c>
      <c r="S16" s="33">
        <v>0</v>
      </c>
      <c r="T16" s="2">
        <f t="shared" si="6"/>
        <v>100</v>
      </c>
      <c r="U16" s="2">
        <f t="shared" si="7"/>
        <v>0.8</v>
      </c>
      <c r="V16" s="2">
        <f t="shared" si="8"/>
        <v>80</v>
      </c>
      <c r="W16" s="2">
        <f t="shared" si="9"/>
        <v>82.677286870205293</v>
      </c>
      <c r="X16" s="2">
        <v>14</v>
      </c>
    </row>
    <row r="17" spans="1:24" x14ac:dyDescent="0.3">
      <c r="A17" s="28">
        <v>15</v>
      </c>
      <c r="B17" s="29">
        <v>2022210589</v>
      </c>
      <c r="C17" s="30" t="s">
        <v>202</v>
      </c>
      <c r="D17" s="28" t="s">
        <v>188</v>
      </c>
      <c r="E17" s="31">
        <v>103.1216216</v>
      </c>
      <c r="F17" s="32">
        <v>0</v>
      </c>
      <c r="G17" s="2">
        <v>0</v>
      </c>
      <c r="H17" s="34">
        <f t="shared" si="0"/>
        <v>103.1216216</v>
      </c>
      <c r="I17" s="34">
        <f t="shared" si="10"/>
        <v>0.83980801339501998</v>
      </c>
      <c r="J17" s="34">
        <f t="shared" si="2"/>
        <v>83.980801339501994</v>
      </c>
      <c r="K17" s="34">
        <v>86.74</v>
      </c>
      <c r="L17" s="33">
        <v>0</v>
      </c>
      <c r="M17" s="2">
        <v>0</v>
      </c>
      <c r="N17" s="34">
        <f t="shared" si="3"/>
        <v>86.74</v>
      </c>
      <c r="O17" s="34">
        <f t="shared" si="4"/>
        <v>0.81699161721767</v>
      </c>
      <c r="P17" s="34">
        <f t="shared" si="5"/>
        <v>81.699161721766998</v>
      </c>
      <c r="Q17" s="34">
        <v>100</v>
      </c>
      <c r="R17" s="33">
        <v>0</v>
      </c>
      <c r="S17" s="2">
        <v>0</v>
      </c>
      <c r="T17" s="2">
        <f t="shared" si="6"/>
        <v>100</v>
      </c>
      <c r="U17" s="2">
        <f t="shared" si="7"/>
        <v>0.8</v>
      </c>
      <c r="V17" s="2">
        <f t="shared" si="8"/>
        <v>80</v>
      </c>
      <c r="W17" s="2">
        <f t="shared" si="9"/>
        <v>81.985573473137293</v>
      </c>
      <c r="X17" s="2">
        <v>15</v>
      </c>
    </row>
    <row r="18" spans="1:24" x14ac:dyDescent="0.3">
      <c r="A18" s="28">
        <v>16</v>
      </c>
      <c r="B18" s="29">
        <v>2022210566</v>
      </c>
      <c r="C18" s="30" t="s">
        <v>203</v>
      </c>
      <c r="D18" s="28" t="s">
        <v>188</v>
      </c>
      <c r="E18" s="31">
        <v>103.8438889</v>
      </c>
      <c r="F18" s="32">
        <v>0</v>
      </c>
      <c r="G18" s="33">
        <v>0</v>
      </c>
      <c r="H18" s="34">
        <f t="shared" si="0"/>
        <v>103.8438889</v>
      </c>
      <c r="I18" s="34">
        <f t="shared" si="10"/>
        <v>0.84569005691743504</v>
      </c>
      <c r="J18" s="34">
        <f t="shared" si="2"/>
        <v>84.569005691743499</v>
      </c>
      <c r="K18" s="34">
        <v>85.89</v>
      </c>
      <c r="L18" s="33">
        <v>0.63739999999999997</v>
      </c>
      <c r="M18" s="33">
        <v>0</v>
      </c>
      <c r="N18" s="34">
        <f t="shared" si="3"/>
        <v>86.5274</v>
      </c>
      <c r="O18" s="34">
        <f t="shared" si="4"/>
        <v>0.81498916831496704</v>
      </c>
      <c r="P18" s="34">
        <f t="shared" si="5"/>
        <v>81.4989168314967</v>
      </c>
      <c r="Q18" s="37">
        <v>100</v>
      </c>
      <c r="R18" s="33">
        <v>0</v>
      </c>
      <c r="S18" s="33">
        <v>0</v>
      </c>
      <c r="T18" s="2">
        <f t="shared" si="6"/>
        <v>100</v>
      </c>
      <c r="U18" s="2">
        <f t="shared" si="7"/>
        <v>0.8</v>
      </c>
      <c r="V18" s="2">
        <f t="shared" si="8"/>
        <v>80</v>
      </c>
      <c r="W18" s="2">
        <f t="shared" si="9"/>
        <v>81.963042920396404</v>
      </c>
      <c r="X18" s="2">
        <v>16</v>
      </c>
    </row>
    <row r="19" spans="1:24" x14ac:dyDescent="0.3">
      <c r="A19" s="28">
        <v>17</v>
      </c>
      <c r="B19" s="29">
        <v>2022210562</v>
      </c>
      <c r="C19" s="30" t="s">
        <v>204</v>
      </c>
      <c r="D19" s="28" t="s">
        <v>188</v>
      </c>
      <c r="E19" s="31">
        <v>103.927027</v>
      </c>
      <c r="F19" s="32">
        <v>7</v>
      </c>
      <c r="G19" s="33">
        <v>0</v>
      </c>
      <c r="H19" s="34">
        <f t="shared" si="0"/>
        <v>110.927027</v>
      </c>
      <c r="I19" s="34">
        <f t="shared" si="10"/>
        <v>0.90337413949942902</v>
      </c>
      <c r="J19" s="34">
        <f t="shared" si="2"/>
        <v>90.337413949942899</v>
      </c>
      <c r="K19" s="34">
        <v>83.05</v>
      </c>
      <c r="L19" s="33">
        <v>0</v>
      </c>
      <c r="M19" s="33">
        <v>0</v>
      </c>
      <c r="N19" s="34">
        <f t="shared" si="3"/>
        <v>83.05</v>
      </c>
      <c r="O19" s="34">
        <f t="shared" si="4"/>
        <v>0.78223603654516305</v>
      </c>
      <c r="P19" s="34">
        <f t="shared" si="5"/>
        <v>78.223603654516296</v>
      </c>
      <c r="Q19" s="34">
        <v>106.67</v>
      </c>
      <c r="R19" s="2">
        <v>0</v>
      </c>
      <c r="S19" s="33">
        <v>0</v>
      </c>
      <c r="T19" s="2">
        <f t="shared" si="6"/>
        <v>106.67</v>
      </c>
      <c r="U19" s="2">
        <f t="shared" si="7"/>
        <v>0.85336000000000001</v>
      </c>
      <c r="V19" s="2">
        <f t="shared" si="8"/>
        <v>85.335999999999999</v>
      </c>
      <c r="W19" s="2">
        <f t="shared" si="9"/>
        <v>81.357605348150003</v>
      </c>
      <c r="X19" s="2">
        <v>17</v>
      </c>
    </row>
    <row r="20" spans="1:24" x14ac:dyDescent="0.3">
      <c r="A20" s="28">
        <v>18</v>
      </c>
      <c r="B20" s="29">
        <v>2022210644</v>
      </c>
      <c r="C20" s="30" t="s">
        <v>205</v>
      </c>
      <c r="D20" s="28" t="s">
        <v>188</v>
      </c>
      <c r="E20" s="31">
        <v>100.78108109999999</v>
      </c>
      <c r="F20" s="32">
        <v>0</v>
      </c>
      <c r="G20" s="33">
        <v>0</v>
      </c>
      <c r="H20" s="34">
        <f t="shared" si="0"/>
        <v>100.78108109999999</v>
      </c>
      <c r="I20" s="34">
        <f t="shared" si="10"/>
        <v>0.82074698005324498</v>
      </c>
      <c r="J20" s="34">
        <f t="shared" si="2"/>
        <v>82.074698005324393</v>
      </c>
      <c r="K20" s="34">
        <v>82.85</v>
      </c>
      <c r="L20" s="33">
        <v>3</v>
      </c>
      <c r="M20" s="2">
        <v>0</v>
      </c>
      <c r="N20" s="34">
        <f t="shared" si="3"/>
        <v>85.85</v>
      </c>
      <c r="O20" s="34">
        <f t="shared" si="4"/>
        <v>0.80860883488744495</v>
      </c>
      <c r="P20" s="34">
        <f t="shared" si="5"/>
        <v>80.860883488744506</v>
      </c>
      <c r="Q20" s="34">
        <v>100</v>
      </c>
      <c r="R20" s="2">
        <v>0</v>
      </c>
      <c r="S20" s="2">
        <v>0</v>
      </c>
      <c r="T20" s="2">
        <f t="shared" si="6"/>
        <v>100</v>
      </c>
      <c r="U20" s="2">
        <f t="shared" si="7"/>
        <v>0.8</v>
      </c>
      <c r="V20" s="2">
        <f t="shared" si="8"/>
        <v>80</v>
      </c>
      <c r="W20" s="2">
        <f t="shared" si="9"/>
        <v>81.017558043186</v>
      </c>
      <c r="X20" s="2">
        <v>18</v>
      </c>
    </row>
    <row r="21" spans="1:24" x14ac:dyDescent="0.3">
      <c r="A21" s="28">
        <v>19</v>
      </c>
      <c r="B21" s="29">
        <v>2022210504</v>
      </c>
      <c r="C21" s="30" t="s">
        <v>206</v>
      </c>
      <c r="D21" s="28" t="s">
        <v>188</v>
      </c>
      <c r="E21" s="31">
        <v>104.427027</v>
      </c>
      <c r="F21" s="32">
        <v>4.5999999999999996</v>
      </c>
      <c r="G21" s="2">
        <v>0</v>
      </c>
      <c r="H21" s="34">
        <f t="shared" si="0"/>
        <v>109.027027</v>
      </c>
      <c r="I21" s="34">
        <f t="shared" si="10"/>
        <v>0.88790080616066702</v>
      </c>
      <c r="J21" s="34">
        <f t="shared" si="2"/>
        <v>88.790080616066703</v>
      </c>
      <c r="K21" s="34">
        <v>82.24</v>
      </c>
      <c r="L21" s="33">
        <v>0.96430000000000005</v>
      </c>
      <c r="M21" s="33">
        <v>0</v>
      </c>
      <c r="N21" s="34">
        <f t="shared" si="3"/>
        <v>83.204300000000003</v>
      </c>
      <c r="O21" s="34">
        <f t="shared" si="4"/>
        <v>0.78368936611095397</v>
      </c>
      <c r="P21" s="34">
        <f t="shared" si="5"/>
        <v>78.368936611095407</v>
      </c>
      <c r="Q21" s="34">
        <v>103</v>
      </c>
      <c r="R21" s="33">
        <v>2</v>
      </c>
      <c r="S21" s="33">
        <v>0</v>
      </c>
      <c r="T21" s="2">
        <f t="shared" si="6"/>
        <v>105</v>
      </c>
      <c r="U21" s="2">
        <f t="shared" si="7"/>
        <v>0.84</v>
      </c>
      <c r="V21" s="2">
        <f t="shared" si="8"/>
        <v>84</v>
      </c>
      <c r="W21" s="2">
        <f t="shared" si="9"/>
        <v>81.016271750980096</v>
      </c>
      <c r="X21" s="2">
        <v>19</v>
      </c>
    </row>
    <row r="22" spans="1:24" x14ac:dyDescent="0.3">
      <c r="A22" s="28">
        <v>20</v>
      </c>
      <c r="B22" s="29">
        <v>2022210563</v>
      </c>
      <c r="C22" s="30" t="s">
        <v>207</v>
      </c>
      <c r="D22" s="28" t="s">
        <v>188</v>
      </c>
      <c r="E22" s="31">
        <v>104.4837838</v>
      </c>
      <c r="F22" s="32">
        <v>4.5999999999999996</v>
      </c>
      <c r="G22" s="2">
        <v>0</v>
      </c>
      <c r="H22" s="34">
        <f t="shared" si="0"/>
        <v>109.08378380000001</v>
      </c>
      <c r="I22" s="34">
        <f t="shared" si="10"/>
        <v>0.88836302557416202</v>
      </c>
      <c r="J22" s="34">
        <f t="shared" si="2"/>
        <v>88.836302557416204</v>
      </c>
      <c r="K22" s="34">
        <v>83.65</v>
      </c>
      <c r="L22" s="33">
        <v>0</v>
      </c>
      <c r="M22" s="2">
        <v>0</v>
      </c>
      <c r="N22" s="34">
        <f t="shared" si="3"/>
        <v>83.65</v>
      </c>
      <c r="O22" s="34">
        <f t="shared" si="4"/>
        <v>0.78788735047565195</v>
      </c>
      <c r="P22" s="34">
        <f t="shared" si="5"/>
        <v>78.788735047565197</v>
      </c>
      <c r="Q22" s="34">
        <v>100</v>
      </c>
      <c r="R22" s="2">
        <v>0</v>
      </c>
      <c r="S22" s="2">
        <v>0</v>
      </c>
      <c r="T22" s="2">
        <f t="shared" si="6"/>
        <v>100</v>
      </c>
      <c r="U22" s="2">
        <f t="shared" si="7"/>
        <v>0.8</v>
      </c>
      <c r="V22" s="2">
        <f t="shared" si="8"/>
        <v>80</v>
      </c>
      <c r="W22" s="2">
        <f t="shared" si="9"/>
        <v>80.919375044778903</v>
      </c>
      <c r="X22" s="2">
        <v>20</v>
      </c>
    </row>
    <row r="23" spans="1:24" x14ac:dyDescent="0.3">
      <c r="A23" s="28">
        <v>21</v>
      </c>
      <c r="B23" s="29">
        <v>2022210564</v>
      </c>
      <c r="C23" s="30" t="s">
        <v>208</v>
      </c>
      <c r="D23" s="28" t="s">
        <v>188</v>
      </c>
      <c r="E23" s="31">
        <v>103.4891892</v>
      </c>
      <c r="F23" s="32">
        <v>4</v>
      </c>
      <c r="G23" s="33">
        <v>0</v>
      </c>
      <c r="H23" s="34">
        <f t="shared" si="0"/>
        <v>107.4891892</v>
      </c>
      <c r="I23" s="34">
        <f t="shared" si="10"/>
        <v>0.87537687094995698</v>
      </c>
      <c r="J23" s="34">
        <f t="shared" si="2"/>
        <v>87.537687094995704</v>
      </c>
      <c r="K23" s="34">
        <v>83.34</v>
      </c>
      <c r="L23" s="33">
        <v>0</v>
      </c>
      <c r="M23" s="33">
        <v>0</v>
      </c>
      <c r="N23" s="34">
        <f t="shared" si="3"/>
        <v>83.34</v>
      </c>
      <c r="O23" s="34">
        <f t="shared" si="4"/>
        <v>0.78496750494489997</v>
      </c>
      <c r="P23" s="34">
        <f t="shared" si="5"/>
        <v>78.496750494490001</v>
      </c>
      <c r="Q23" s="34">
        <v>100</v>
      </c>
      <c r="R23" s="2">
        <v>0</v>
      </c>
      <c r="S23" s="33">
        <v>0</v>
      </c>
      <c r="T23" s="2">
        <f t="shared" si="6"/>
        <v>100</v>
      </c>
      <c r="U23" s="2">
        <f t="shared" si="7"/>
        <v>0.8</v>
      </c>
      <c r="V23" s="2">
        <f t="shared" si="8"/>
        <v>80</v>
      </c>
      <c r="W23" s="2">
        <f t="shared" si="9"/>
        <v>80.455262765142095</v>
      </c>
      <c r="X23" s="2">
        <v>21</v>
      </c>
    </row>
    <row r="24" spans="1:24" x14ac:dyDescent="0.3">
      <c r="A24" s="28">
        <v>22</v>
      </c>
      <c r="B24" s="29">
        <v>2022210590</v>
      </c>
      <c r="C24" s="30" t="s">
        <v>209</v>
      </c>
      <c r="D24" s="28" t="s">
        <v>188</v>
      </c>
      <c r="E24" s="31">
        <v>99.045945950000004</v>
      </c>
      <c r="F24" s="32">
        <v>0</v>
      </c>
      <c r="G24" s="2">
        <v>0</v>
      </c>
      <c r="H24" s="34">
        <f t="shared" si="0"/>
        <v>99.045945950000004</v>
      </c>
      <c r="I24" s="34">
        <f t="shared" si="10"/>
        <v>0.806616282914427</v>
      </c>
      <c r="J24" s="34">
        <f t="shared" si="2"/>
        <v>80.661628291442696</v>
      </c>
      <c r="K24" s="34">
        <v>85.19</v>
      </c>
      <c r="L24" s="33">
        <v>0</v>
      </c>
      <c r="M24" s="2">
        <v>0</v>
      </c>
      <c r="N24" s="34">
        <f t="shared" si="3"/>
        <v>85.19</v>
      </c>
      <c r="O24" s="34">
        <f t="shared" si="4"/>
        <v>0.80239238956390702</v>
      </c>
      <c r="P24" s="34">
        <f t="shared" si="5"/>
        <v>80.239238956390693</v>
      </c>
      <c r="Q24" s="34">
        <v>100</v>
      </c>
      <c r="R24" s="33">
        <v>0</v>
      </c>
      <c r="S24" s="2">
        <v>0</v>
      </c>
      <c r="T24" s="2">
        <f t="shared" si="6"/>
        <v>100</v>
      </c>
      <c r="U24" s="2">
        <f t="shared" si="7"/>
        <v>0.8</v>
      </c>
      <c r="V24" s="2">
        <f t="shared" si="8"/>
        <v>80</v>
      </c>
      <c r="W24" s="2">
        <f t="shared" si="9"/>
        <v>80.299792927761999</v>
      </c>
      <c r="X24" s="2">
        <v>22</v>
      </c>
    </row>
    <row r="25" spans="1:24" x14ac:dyDescent="0.3">
      <c r="A25" s="28">
        <v>23</v>
      </c>
      <c r="B25" s="29">
        <v>2022210518</v>
      </c>
      <c r="C25" s="30" t="s">
        <v>210</v>
      </c>
      <c r="D25" s="28" t="s">
        <v>188</v>
      </c>
      <c r="E25" s="31">
        <v>103.3378378</v>
      </c>
      <c r="F25" s="32">
        <v>4</v>
      </c>
      <c r="G25" s="2">
        <v>0</v>
      </c>
      <c r="H25" s="34">
        <f t="shared" si="0"/>
        <v>107.3378378</v>
      </c>
      <c r="I25" s="34">
        <f t="shared" si="10"/>
        <v>0.87414428639022601</v>
      </c>
      <c r="J25" s="34">
        <f t="shared" si="2"/>
        <v>87.414428639022603</v>
      </c>
      <c r="K25" s="34">
        <v>82.71</v>
      </c>
      <c r="L25" s="33">
        <v>0</v>
      </c>
      <c r="M25" s="2">
        <v>0</v>
      </c>
      <c r="N25" s="34">
        <f t="shared" si="3"/>
        <v>82.71</v>
      </c>
      <c r="O25" s="34">
        <f t="shared" si="4"/>
        <v>0.779033625317886</v>
      </c>
      <c r="P25" s="34">
        <f t="shared" si="5"/>
        <v>77.903362531788602</v>
      </c>
      <c r="Q25" s="37">
        <v>100</v>
      </c>
      <c r="R25" s="2">
        <v>0</v>
      </c>
      <c r="S25" s="2">
        <v>0</v>
      </c>
      <c r="T25" s="2">
        <f t="shared" si="6"/>
        <v>100</v>
      </c>
      <c r="U25" s="2">
        <f t="shared" si="7"/>
        <v>0.8</v>
      </c>
      <c r="V25" s="2">
        <f t="shared" si="8"/>
        <v>80</v>
      </c>
      <c r="W25" s="2">
        <f t="shared" si="9"/>
        <v>80.015239500056595</v>
      </c>
      <c r="X25" s="2">
        <v>23</v>
      </c>
    </row>
    <row r="26" spans="1:24" x14ac:dyDescent="0.3">
      <c r="A26" s="28">
        <v>24</v>
      </c>
      <c r="B26" s="29">
        <v>2022210643</v>
      </c>
      <c r="C26" s="30" t="s">
        <v>211</v>
      </c>
      <c r="D26" s="28" t="s">
        <v>188</v>
      </c>
      <c r="E26" s="31">
        <v>98.97027027</v>
      </c>
      <c r="F26" s="32">
        <v>0</v>
      </c>
      <c r="G26" s="33">
        <v>0</v>
      </c>
      <c r="H26" s="34">
        <f t="shared" si="0"/>
        <v>98.97027027</v>
      </c>
      <c r="I26" s="34">
        <f t="shared" si="10"/>
        <v>0.805999990797439</v>
      </c>
      <c r="J26" s="34">
        <f t="shared" si="2"/>
        <v>80.599999079743895</v>
      </c>
      <c r="K26" s="34">
        <v>81.45</v>
      </c>
      <c r="L26" s="33">
        <v>3.1</v>
      </c>
      <c r="M26" s="33">
        <v>0</v>
      </c>
      <c r="N26" s="34">
        <f t="shared" si="3"/>
        <v>84.55</v>
      </c>
      <c r="O26" s="34">
        <f t="shared" si="4"/>
        <v>0.79636432137138502</v>
      </c>
      <c r="P26" s="34">
        <f t="shared" si="5"/>
        <v>79.636432137138499</v>
      </c>
      <c r="Q26" s="34">
        <v>100</v>
      </c>
      <c r="R26" s="2">
        <v>0</v>
      </c>
      <c r="S26" s="33">
        <v>0</v>
      </c>
      <c r="T26" s="2">
        <f t="shared" si="6"/>
        <v>100</v>
      </c>
      <c r="U26" s="2">
        <f t="shared" si="7"/>
        <v>0.8</v>
      </c>
      <c r="V26" s="2">
        <f t="shared" si="8"/>
        <v>80</v>
      </c>
      <c r="W26" s="2">
        <f t="shared" si="9"/>
        <v>79.865502311945704</v>
      </c>
      <c r="X26" s="2">
        <v>24</v>
      </c>
    </row>
    <row r="27" spans="1:24" x14ac:dyDescent="0.3">
      <c r="A27" s="28">
        <v>25</v>
      </c>
      <c r="B27" s="29">
        <v>2022210651</v>
      </c>
      <c r="C27" s="30" t="s">
        <v>212</v>
      </c>
      <c r="D27" s="28" t="s">
        <v>188</v>
      </c>
      <c r="E27" s="31">
        <v>103.12135139999999</v>
      </c>
      <c r="F27" s="32">
        <v>0</v>
      </c>
      <c r="G27" s="2">
        <v>0</v>
      </c>
      <c r="H27" s="34">
        <f t="shared" si="0"/>
        <v>103.12135139999999</v>
      </c>
      <c r="I27" s="34">
        <f t="shared" si="10"/>
        <v>0.83980581292414203</v>
      </c>
      <c r="J27" s="34">
        <f t="shared" si="2"/>
        <v>83.9805812924142</v>
      </c>
      <c r="K27" s="34">
        <v>82.96</v>
      </c>
      <c r="L27" s="33">
        <v>0</v>
      </c>
      <c r="M27" s="33">
        <v>0</v>
      </c>
      <c r="N27" s="34">
        <f t="shared" si="3"/>
        <v>82.96</v>
      </c>
      <c r="O27" s="34">
        <f t="shared" si="4"/>
        <v>0.78138833945559005</v>
      </c>
      <c r="P27" s="34">
        <f t="shared" si="5"/>
        <v>78.138833945559</v>
      </c>
      <c r="Q27" s="34">
        <v>100</v>
      </c>
      <c r="R27" s="33">
        <v>0</v>
      </c>
      <c r="S27" s="33">
        <v>0</v>
      </c>
      <c r="T27" s="2">
        <f t="shared" si="6"/>
        <v>100</v>
      </c>
      <c r="U27" s="2">
        <f t="shared" si="7"/>
        <v>0.8</v>
      </c>
      <c r="V27" s="2">
        <f t="shared" si="8"/>
        <v>80</v>
      </c>
      <c r="W27" s="2">
        <f t="shared" si="9"/>
        <v>79.493300020374093</v>
      </c>
      <c r="X27" s="2">
        <v>25</v>
      </c>
    </row>
    <row r="28" spans="1:24" x14ac:dyDescent="0.3">
      <c r="A28" s="28">
        <v>26</v>
      </c>
      <c r="B28" s="29">
        <v>2022210556</v>
      </c>
      <c r="C28" s="30" t="s">
        <v>213</v>
      </c>
      <c r="D28" s="28" t="s">
        <v>188</v>
      </c>
      <c r="E28" s="31">
        <v>103.24891890000001</v>
      </c>
      <c r="F28" s="32">
        <v>1.25</v>
      </c>
      <c r="G28" s="33">
        <v>0</v>
      </c>
      <c r="H28" s="34">
        <f t="shared" si="0"/>
        <v>104.49891890000001</v>
      </c>
      <c r="I28" s="34">
        <f t="shared" si="10"/>
        <v>0.85102452930527195</v>
      </c>
      <c r="J28" s="34">
        <f t="shared" si="2"/>
        <v>85.102452930527207</v>
      </c>
      <c r="K28" s="34">
        <v>80.53</v>
      </c>
      <c r="L28" s="33">
        <v>2</v>
      </c>
      <c r="M28" s="33">
        <v>0</v>
      </c>
      <c r="N28" s="34">
        <f t="shared" si="3"/>
        <v>82.53</v>
      </c>
      <c r="O28" s="34">
        <f t="shared" si="4"/>
        <v>0.77733823113874001</v>
      </c>
      <c r="P28" s="34">
        <f t="shared" si="5"/>
        <v>77.733823113873996</v>
      </c>
      <c r="Q28" s="34">
        <v>100</v>
      </c>
      <c r="R28" s="2">
        <v>0</v>
      </c>
      <c r="S28" s="2">
        <v>0</v>
      </c>
      <c r="T28" s="2">
        <f t="shared" si="6"/>
        <v>100</v>
      </c>
      <c r="U28" s="2">
        <f t="shared" si="7"/>
        <v>0.8</v>
      </c>
      <c r="V28" s="2">
        <f t="shared" si="8"/>
        <v>80</v>
      </c>
      <c r="W28" s="2">
        <f t="shared" si="9"/>
        <v>79.434166765817196</v>
      </c>
      <c r="X28" s="2">
        <v>26</v>
      </c>
    </row>
    <row r="29" spans="1:24" x14ac:dyDescent="0.3">
      <c r="A29" s="28">
        <v>27</v>
      </c>
      <c r="B29" s="29">
        <v>2022210503</v>
      </c>
      <c r="C29" s="30" t="s">
        <v>214</v>
      </c>
      <c r="D29" s="28" t="s">
        <v>188</v>
      </c>
      <c r="E29" s="31">
        <v>98.951351349999996</v>
      </c>
      <c r="F29" s="32">
        <v>0</v>
      </c>
      <c r="G29" s="2">
        <v>0</v>
      </c>
      <c r="H29" s="34">
        <f t="shared" si="0"/>
        <v>98.951351349999996</v>
      </c>
      <c r="I29" s="34">
        <f t="shared" si="10"/>
        <v>0.80584591776819103</v>
      </c>
      <c r="J29" s="34">
        <f t="shared" si="2"/>
        <v>80.584591776819195</v>
      </c>
      <c r="K29" s="34">
        <v>83.655000000000001</v>
      </c>
      <c r="L29" s="33">
        <v>0</v>
      </c>
      <c r="M29" s="33">
        <v>0</v>
      </c>
      <c r="N29" s="34">
        <f t="shared" si="3"/>
        <v>83.655000000000001</v>
      </c>
      <c r="O29" s="34">
        <f t="shared" si="4"/>
        <v>0.78793444475840602</v>
      </c>
      <c r="P29" s="34">
        <f t="shared" si="5"/>
        <v>78.793444475840602</v>
      </c>
      <c r="Q29" s="34">
        <v>100</v>
      </c>
      <c r="R29" s="33">
        <v>0</v>
      </c>
      <c r="S29" s="33">
        <v>0</v>
      </c>
      <c r="T29" s="2">
        <f t="shared" si="6"/>
        <v>100</v>
      </c>
      <c r="U29" s="2">
        <f t="shared" si="7"/>
        <v>0.8</v>
      </c>
      <c r="V29" s="2">
        <f t="shared" si="8"/>
        <v>80</v>
      </c>
      <c r="W29" s="2">
        <f t="shared" si="9"/>
        <v>79.2723294884523</v>
      </c>
      <c r="X29" s="2">
        <v>27</v>
      </c>
    </row>
    <row r="30" spans="1:24" x14ac:dyDescent="0.3">
      <c r="A30" s="28">
        <v>28</v>
      </c>
      <c r="B30" s="29">
        <v>2022210557</v>
      </c>
      <c r="C30" s="30" t="s">
        <v>215</v>
      </c>
      <c r="D30" s="28" t="s">
        <v>188</v>
      </c>
      <c r="E30" s="31">
        <v>98.837837840000006</v>
      </c>
      <c r="F30" s="32">
        <v>0</v>
      </c>
      <c r="G30" s="33">
        <v>0</v>
      </c>
      <c r="H30" s="34">
        <f t="shared" si="0"/>
        <v>98.837837840000006</v>
      </c>
      <c r="I30" s="34">
        <f t="shared" si="10"/>
        <v>0.80492147967414795</v>
      </c>
      <c r="J30" s="34">
        <f t="shared" si="2"/>
        <v>80.492147967414795</v>
      </c>
      <c r="K30" s="34">
        <v>83.09</v>
      </c>
      <c r="L30" s="33">
        <v>0</v>
      </c>
      <c r="M30" s="33">
        <v>0</v>
      </c>
      <c r="N30" s="34">
        <f t="shared" si="3"/>
        <v>83.09</v>
      </c>
      <c r="O30" s="34">
        <f t="shared" si="4"/>
        <v>0.78261279080719603</v>
      </c>
      <c r="P30" s="34">
        <f t="shared" si="5"/>
        <v>78.261279080719603</v>
      </c>
      <c r="Q30" s="34">
        <v>100</v>
      </c>
      <c r="R30" s="33">
        <v>0</v>
      </c>
      <c r="S30" s="2">
        <v>0</v>
      </c>
      <c r="T30" s="2">
        <f t="shared" si="6"/>
        <v>100</v>
      </c>
      <c r="U30" s="2">
        <f t="shared" si="7"/>
        <v>0.8</v>
      </c>
      <c r="V30" s="2">
        <f t="shared" si="8"/>
        <v>80</v>
      </c>
      <c r="W30" s="2">
        <f t="shared" si="9"/>
        <v>78.881324949986706</v>
      </c>
      <c r="X30" s="2">
        <v>28</v>
      </c>
    </row>
    <row r="31" spans="1:24" x14ac:dyDescent="0.3">
      <c r="A31" s="28">
        <v>29</v>
      </c>
      <c r="B31" s="29">
        <v>2022210646</v>
      </c>
      <c r="C31" s="30" t="s">
        <v>216</v>
      </c>
      <c r="D31" s="28" t="s">
        <v>188</v>
      </c>
      <c r="E31" s="31">
        <v>95.875675680000001</v>
      </c>
      <c r="F31" s="32">
        <v>0</v>
      </c>
      <c r="G31" s="2">
        <v>0</v>
      </c>
      <c r="H31" s="34">
        <f t="shared" si="0"/>
        <v>95.875675680000001</v>
      </c>
      <c r="I31" s="34">
        <f t="shared" si="10"/>
        <v>0.78079804677670095</v>
      </c>
      <c r="J31" s="34">
        <f t="shared" si="2"/>
        <v>78.079804677670097</v>
      </c>
      <c r="K31" s="34">
        <v>83.59</v>
      </c>
      <c r="L31" s="33">
        <v>0</v>
      </c>
      <c r="M31" s="2">
        <v>0</v>
      </c>
      <c r="N31" s="34">
        <f t="shared" si="3"/>
        <v>83.59</v>
      </c>
      <c r="O31" s="34">
        <f t="shared" si="4"/>
        <v>0.78732221908260303</v>
      </c>
      <c r="P31" s="34">
        <f t="shared" si="5"/>
        <v>78.7322219082603</v>
      </c>
      <c r="Q31" s="34">
        <v>100</v>
      </c>
      <c r="R31" s="33">
        <v>0</v>
      </c>
      <c r="S31" s="33">
        <v>0</v>
      </c>
      <c r="T31" s="2">
        <f t="shared" si="6"/>
        <v>100</v>
      </c>
      <c r="U31" s="2">
        <f t="shared" si="7"/>
        <v>0.8</v>
      </c>
      <c r="V31" s="2">
        <f t="shared" si="8"/>
        <v>80</v>
      </c>
      <c r="W31" s="2">
        <f t="shared" si="9"/>
        <v>78.728516271316295</v>
      </c>
      <c r="X31" s="2">
        <v>29</v>
      </c>
    </row>
    <row r="32" spans="1:24" x14ac:dyDescent="0.3">
      <c r="A32" s="28">
        <v>30</v>
      </c>
      <c r="B32" s="29">
        <v>2022210529</v>
      </c>
      <c r="C32" s="30" t="s">
        <v>217</v>
      </c>
      <c r="D32" s="28" t="s">
        <v>188</v>
      </c>
      <c r="E32" s="31">
        <v>98.913513510000001</v>
      </c>
      <c r="F32" s="32">
        <v>0</v>
      </c>
      <c r="G32" s="2">
        <v>0</v>
      </c>
      <c r="H32" s="34">
        <f t="shared" si="0"/>
        <v>98.913513510000001</v>
      </c>
      <c r="I32" s="34">
        <f t="shared" si="10"/>
        <v>0.80553777170969798</v>
      </c>
      <c r="J32" s="34">
        <f t="shared" si="2"/>
        <v>80.553777170969795</v>
      </c>
      <c r="K32" s="34">
        <v>81.69</v>
      </c>
      <c r="L32" s="33">
        <v>0</v>
      </c>
      <c r="M32" s="2">
        <v>0</v>
      </c>
      <c r="N32" s="34">
        <f t="shared" si="3"/>
        <v>81.69</v>
      </c>
      <c r="O32" s="34">
        <f t="shared" si="4"/>
        <v>0.76942639163605497</v>
      </c>
      <c r="P32" s="34">
        <f t="shared" si="5"/>
        <v>76.942639163605506</v>
      </c>
      <c r="Q32" s="34">
        <v>100</v>
      </c>
      <c r="R32" s="33">
        <v>0</v>
      </c>
      <c r="S32" s="2">
        <v>0</v>
      </c>
      <c r="T32" s="2">
        <f t="shared" si="6"/>
        <v>100</v>
      </c>
      <c r="U32" s="2">
        <f t="shared" si="7"/>
        <v>0.8</v>
      </c>
      <c r="V32" s="2">
        <f t="shared" si="8"/>
        <v>80</v>
      </c>
      <c r="W32" s="2">
        <f t="shared" si="9"/>
        <v>77.970602848717803</v>
      </c>
      <c r="X32" s="2">
        <v>30</v>
      </c>
    </row>
    <row r="33" spans="1:24" x14ac:dyDescent="0.3">
      <c r="A33" s="28">
        <v>31</v>
      </c>
      <c r="B33" s="29">
        <v>2022210634</v>
      </c>
      <c r="C33" s="30" t="s">
        <v>218</v>
      </c>
      <c r="D33" s="28" t="s">
        <v>188</v>
      </c>
      <c r="E33" s="31">
        <v>99.06486486</v>
      </c>
      <c r="F33" s="32">
        <v>0</v>
      </c>
      <c r="G33" s="2">
        <v>0</v>
      </c>
      <c r="H33" s="34">
        <f t="shared" si="0"/>
        <v>99.06486486</v>
      </c>
      <c r="I33" s="34">
        <f t="shared" si="10"/>
        <v>0.806770355862235</v>
      </c>
      <c r="J33" s="34">
        <f t="shared" si="2"/>
        <v>80.677035586223496</v>
      </c>
      <c r="K33" s="34">
        <v>80</v>
      </c>
      <c r="L33" s="33">
        <v>0</v>
      </c>
      <c r="M33" s="33">
        <v>0</v>
      </c>
      <c r="N33" s="34">
        <f t="shared" si="3"/>
        <v>80</v>
      </c>
      <c r="O33" s="34">
        <f t="shared" si="4"/>
        <v>0.75350852406517799</v>
      </c>
      <c r="P33" s="34">
        <f t="shared" si="5"/>
        <v>75.350852406517802</v>
      </c>
      <c r="Q33" s="34">
        <v>100</v>
      </c>
      <c r="R33" s="33">
        <v>0</v>
      </c>
      <c r="S33" s="33">
        <v>0</v>
      </c>
      <c r="T33" s="2">
        <f t="shared" si="6"/>
        <v>100</v>
      </c>
      <c r="U33" s="2">
        <f t="shared" si="7"/>
        <v>0.8</v>
      </c>
      <c r="V33" s="2">
        <f t="shared" si="8"/>
        <v>80</v>
      </c>
      <c r="W33" s="2">
        <f t="shared" si="9"/>
        <v>76.881003801807196</v>
      </c>
      <c r="X33" s="2">
        <v>31</v>
      </c>
    </row>
    <row r="34" spans="1:24" x14ac:dyDescent="0.3">
      <c r="A34" s="28">
        <v>32</v>
      </c>
      <c r="B34" s="29">
        <v>2022210586</v>
      </c>
      <c r="C34" s="30" t="s">
        <v>219</v>
      </c>
      <c r="D34" s="28" t="s">
        <v>188</v>
      </c>
      <c r="E34" s="31">
        <v>96.875675680000001</v>
      </c>
      <c r="F34" s="32">
        <v>0</v>
      </c>
      <c r="G34" s="2">
        <v>0</v>
      </c>
      <c r="H34" s="34">
        <f t="shared" si="0"/>
        <v>96.875675680000001</v>
      </c>
      <c r="I34" s="34">
        <f t="shared" si="10"/>
        <v>0.78894190642868101</v>
      </c>
      <c r="J34" s="34">
        <f t="shared" si="2"/>
        <v>78.894190642868097</v>
      </c>
      <c r="K34" s="34">
        <v>69.83</v>
      </c>
      <c r="L34" s="33">
        <v>0</v>
      </c>
      <c r="M34" s="2">
        <v>0</v>
      </c>
      <c r="N34" s="34">
        <f t="shared" si="3"/>
        <v>69.83</v>
      </c>
      <c r="O34" s="34">
        <f t="shared" si="4"/>
        <v>0.65771875294339299</v>
      </c>
      <c r="P34" s="34">
        <f t="shared" si="5"/>
        <v>65.771875294339296</v>
      </c>
      <c r="Q34" s="34">
        <v>100</v>
      </c>
      <c r="R34" s="33">
        <v>0</v>
      </c>
      <c r="S34" s="33">
        <v>0</v>
      </c>
      <c r="T34" s="2">
        <f t="shared" si="6"/>
        <v>100</v>
      </c>
      <c r="U34" s="2">
        <f t="shared" si="7"/>
        <v>0.8</v>
      </c>
      <c r="V34" s="2">
        <f t="shared" si="8"/>
        <v>80</v>
      </c>
      <c r="W34" s="2">
        <f t="shared" si="9"/>
        <v>69.819150834611094</v>
      </c>
      <c r="X34" s="2">
        <v>32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2"/>
  <sheetViews>
    <sheetView workbookViewId="0">
      <selection activeCell="M27" sqref="M27"/>
    </sheetView>
  </sheetViews>
  <sheetFormatPr defaultColWidth="8.6640625" defaultRowHeight="14" x14ac:dyDescent="0.3"/>
  <cols>
    <col min="1" max="3" width="8.6640625" style="8"/>
    <col min="4" max="6" width="6.9140625" style="8" customWidth="1"/>
    <col min="7" max="7" width="12.75" style="8" customWidth="1"/>
    <col min="8" max="8" width="17.58203125" style="8" customWidth="1"/>
    <col min="9" max="9" width="12.75" style="8" customWidth="1"/>
    <col min="10" max="11" width="7.4140625" style="8" customWidth="1"/>
    <col min="12" max="12" width="6.9140625" style="8" customWidth="1"/>
    <col min="13" max="13" width="12.75" style="8" customWidth="1"/>
    <col min="14" max="14" width="17.58203125" style="8" customWidth="1"/>
    <col min="15" max="15" width="12.6640625" style="8" customWidth="1"/>
    <col min="16" max="18" width="6.9140625" style="8" customWidth="1"/>
    <col min="19" max="19" width="12.75" style="8" customWidth="1"/>
    <col min="20" max="20" width="17.58203125" style="8" customWidth="1"/>
    <col min="21" max="21" width="12.6640625" style="8" customWidth="1"/>
    <col min="22" max="22" width="12.6640625" style="8"/>
    <col min="23" max="16384" width="8.6640625" style="8"/>
  </cols>
  <sheetData>
    <row r="1" spans="1:23" x14ac:dyDescent="0.3">
      <c r="A1" s="71" t="s">
        <v>12</v>
      </c>
      <c r="B1" s="71" t="s">
        <v>14</v>
      </c>
      <c r="C1" s="71" t="s">
        <v>15</v>
      </c>
      <c r="D1" s="71" t="s">
        <v>157</v>
      </c>
      <c r="E1" s="71"/>
      <c r="F1" s="71"/>
      <c r="G1" s="71"/>
      <c r="H1" s="71"/>
      <c r="I1" s="71"/>
      <c r="J1" s="71" t="s">
        <v>158</v>
      </c>
      <c r="K1" s="71"/>
      <c r="L1" s="71"/>
      <c r="M1" s="71"/>
      <c r="N1" s="71"/>
      <c r="O1" s="71"/>
      <c r="P1" s="71" t="s">
        <v>159</v>
      </c>
      <c r="Q1" s="71"/>
      <c r="R1" s="71"/>
      <c r="S1" s="71"/>
      <c r="T1" s="71"/>
      <c r="U1" s="71"/>
      <c r="V1" s="71" t="s">
        <v>19</v>
      </c>
      <c r="W1" s="71" t="s">
        <v>20</v>
      </c>
    </row>
    <row r="2" spans="1:23" x14ac:dyDescent="0.3">
      <c r="A2" s="71"/>
      <c r="B2" s="71"/>
      <c r="C2" s="71"/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6" t="s">
        <v>26</v>
      </c>
      <c r="J2" s="2" t="s">
        <v>21</v>
      </c>
      <c r="K2" s="2" t="s">
        <v>22</v>
      </c>
      <c r="L2" s="2" t="s">
        <v>23</v>
      </c>
      <c r="M2" s="2" t="s">
        <v>27</v>
      </c>
      <c r="N2" s="21" t="s">
        <v>28</v>
      </c>
      <c r="O2" s="75" t="s">
        <v>29</v>
      </c>
      <c r="P2" s="39" t="s">
        <v>21</v>
      </c>
      <c r="Q2" s="39" t="s">
        <v>22</v>
      </c>
      <c r="R2" s="39" t="s">
        <v>23</v>
      </c>
      <c r="S2" s="39" t="s">
        <v>30</v>
      </c>
      <c r="T2" s="40" t="s">
        <v>31</v>
      </c>
      <c r="U2" s="74" t="s">
        <v>32</v>
      </c>
      <c r="V2" s="71"/>
      <c r="W2" s="71"/>
    </row>
    <row r="3" spans="1:23" x14ac:dyDescent="0.3">
      <c r="A3" s="23">
        <v>1</v>
      </c>
      <c r="B3" s="76" t="s">
        <v>220</v>
      </c>
      <c r="C3" s="23" t="s">
        <v>221</v>
      </c>
      <c r="D3" s="2">
        <v>95</v>
      </c>
      <c r="E3" s="2">
        <v>17.07</v>
      </c>
      <c r="F3" s="2">
        <v>0</v>
      </c>
      <c r="G3" s="2">
        <v>112.07</v>
      </c>
      <c r="H3" s="21">
        <f t="shared" ref="H3:H22" si="0">G3/119.6</f>
        <v>0.93704013377926421</v>
      </c>
      <c r="I3" s="2">
        <f t="shared" ref="I3:I22" si="1">H3*100</f>
        <v>93.704013377926415</v>
      </c>
      <c r="J3" s="2">
        <v>87.04</v>
      </c>
      <c r="K3" s="2">
        <v>17.125</v>
      </c>
      <c r="L3" s="2">
        <v>0</v>
      </c>
      <c r="M3" s="16">
        <v>104.16500000000001</v>
      </c>
      <c r="N3" s="2">
        <f t="shared" ref="N3:N22" si="2">M3/104.165</f>
        <v>1</v>
      </c>
      <c r="O3" s="2">
        <f t="shared" ref="O3:O22" si="3">N3*100</f>
        <v>100</v>
      </c>
      <c r="P3" s="23">
        <v>100</v>
      </c>
      <c r="Q3" s="23">
        <v>7.1669999999999998</v>
      </c>
      <c r="R3" s="23">
        <v>0</v>
      </c>
      <c r="S3" s="23">
        <v>107.167</v>
      </c>
      <c r="T3" s="25">
        <f t="shared" ref="T3:T22" si="4">S3/120.97</f>
        <v>0.88589732991650827</v>
      </c>
      <c r="U3" s="26">
        <f t="shared" ref="U3:U22" si="5">T3*100</f>
        <v>88.589732991650834</v>
      </c>
      <c r="V3" s="2">
        <f t="shared" ref="V3:V22" si="6">U3*0.1+O3*0.7+I3*0.2</f>
        <v>97.599775974750372</v>
      </c>
      <c r="W3" s="2">
        <v>1</v>
      </c>
    </row>
    <row r="4" spans="1:23" x14ac:dyDescent="0.3">
      <c r="A4" s="2">
        <v>2</v>
      </c>
      <c r="B4" s="20" t="s">
        <v>222</v>
      </c>
      <c r="C4" s="2" t="s">
        <v>221</v>
      </c>
      <c r="D4" s="2">
        <v>95.7</v>
      </c>
      <c r="E4" s="2">
        <v>14</v>
      </c>
      <c r="F4" s="2">
        <v>0</v>
      </c>
      <c r="G4" s="2">
        <v>109.7</v>
      </c>
      <c r="H4" s="21">
        <f t="shared" si="0"/>
        <v>0.91722408026755864</v>
      </c>
      <c r="I4" s="2">
        <f t="shared" si="1"/>
        <v>91.722408026755858</v>
      </c>
      <c r="J4" s="2">
        <v>87.9</v>
      </c>
      <c r="K4" s="2">
        <v>8.1785999999999994</v>
      </c>
      <c r="L4" s="2">
        <v>0</v>
      </c>
      <c r="M4" s="2">
        <v>96.078599999999994</v>
      </c>
      <c r="N4" s="21">
        <f t="shared" si="2"/>
        <v>0.92236931790908638</v>
      </c>
      <c r="O4" s="2">
        <f t="shared" si="3"/>
        <v>92.236931790908642</v>
      </c>
      <c r="P4" s="2">
        <v>100</v>
      </c>
      <c r="Q4" s="2">
        <v>18.559999999999999</v>
      </c>
      <c r="R4" s="2">
        <v>0</v>
      </c>
      <c r="S4" s="23">
        <v>118.56</v>
      </c>
      <c r="T4" s="25">
        <f t="shared" si="4"/>
        <v>0.98007770521616933</v>
      </c>
      <c r="U4" s="26">
        <f t="shared" si="5"/>
        <v>98.007770521616933</v>
      </c>
      <c r="V4" s="2">
        <f t="shared" si="6"/>
        <v>92.711110911148921</v>
      </c>
      <c r="W4" s="2">
        <v>2</v>
      </c>
    </row>
    <row r="5" spans="1:23" x14ac:dyDescent="0.3">
      <c r="A5" s="2">
        <v>3</v>
      </c>
      <c r="B5" s="20" t="s">
        <v>223</v>
      </c>
      <c r="C5" s="2" t="s">
        <v>221</v>
      </c>
      <c r="D5" s="2">
        <v>96.4</v>
      </c>
      <c r="E5" s="2">
        <v>23.2</v>
      </c>
      <c r="F5" s="2">
        <v>0</v>
      </c>
      <c r="G5" s="16">
        <v>119.6</v>
      </c>
      <c r="H5" s="21">
        <f t="shared" si="0"/>
        <v>1</v>
      </c>
      <c r="I5" s="2">
        <f t="shared" si="1"/>
        <v>100</v>
      </c>
      <c r="J5" s="2">
        <v>86.16</v>
      </c>
      <c r="K5" s="2">
        <v>0.59</v>
      </c>
      <c r="L5" s="2">
        <v>0</v>
      </c>
      <c r="M5" s="2">
        <v>86.75</v>
      </c>
      <c r="N5" s="21">
        <f t="shared" si="2"/>
        <v>0.83281332501320016</v>
      </c>
      <c r="O5" s="2">
        <f t="shared" si="3"/>
        <v>83.281332501320009</v>
      </c>
      <c r="P5" s="23">
        <v>100</v>
      </c>
      <c r="Q5" s="2">
        <v>2.5</v>
      </c>
      <c r="R5" s="2">
        <v>0</v>
      </c>
      <c r="S5" s="23">
        <v>102.5</v>
      </c>
      <c r="T5" s="25">
        <f t="shared" si="4"/>
        <v>0.84731751673968758</v>
      </c>
      <c r="U5" s="26">
        <f t="shared" si="5"/>
        <v>84.731751673968759</v>
      </c>
      <c r="V5" s="2">
        <f t="shared" si="6"/>
        <v>86.770107918320875</v>
      </c>
      <c r="W5" s="2">
        <v>3</v>
      </c>
    </row>
    <row r="6" spans="1:23" x14ac:dyDescent="0.3">
      <c r="A6" s="2">
        <v>4</v>
      </c>
      <c r="B6" s="20" t="s">
        <v>224</v>
      </c>
      <c r="C6" s="2" t="s">
        <v>221</v>
      </c>
      <c r="D6" s="2">
        <v>95</v>
      </c>
      <c r="E6" s="2">
        <v>10</v>
      </c>
      <c r="F6" s="2">
        <v>0</v>
      </c>
      <c r="G6" s="2">
        <v>105</v>
      </c>
      <c r="H6" s="21">
        <f t="shared" si="0"/>
        <v>0.87792642140468236</v>
      </c>
      <c r="I6" s="2">
        <f t="shared" si="1"/>
        <v>87.792642140468232</v>
      </c>
      <c r="J6" s="2">
        <v>90.22</v>
      </c>
      <c r="K6" s="2">
        <v>0</v>
      </c>
      <c r="L6" s="2">
        <v>0</v>
      </c>
      <c r="M6" s="2">
        <v>90.22</v>
      </c>
      <c r="N6" s="21">
        <f t="shared" si="2"/>
        <v>0.86612585801372821</v>
      </c>
      <c r="O6" s="2">
        <f t="shared" si="3"/>
        <v>86.612585801372816</v>
      </c>
      <c r="P6" s="2">
        <v>100</v>
      </c>
      <c r="Q6" s="2">
        <v>1</v>
      </c>
      <c r="R6" s="2">
        <v>0</v>
      </c>
      <c r="S6" s="23">
        <v>101</v>
      </c>
      <c r="T6" s="25">
        <f t="shared" si="4"/>
        <v>0.83491774820203357</v>
      </c>
      <c r="U6" s="26">
        <f t="shared" si="5"/>
        <v>83.491774820203361</v>
      </c>
      <c r="V6" s="2">
        <f t="shared" si="6"/>
        <v>86.536515971074948</v>
      </c>
      <c r="W6" s="2">
        <v>4</v>
      </c>
    </row>
    <row r="7" spans="1:23" x14ac:dyDescent="0.3">
      <c r="A7" s="2">
        <v>5</v>
      </c>
      <c r="B7" s="20" t="s">
        <v>225</v>
      </c>
      <c r="C7" s="2" t="s">
        <v>221</v>
      </c>
      <c r="D7" s="2">
        <v>95</v>
      </c>
      <c r="E7" s="2">
        <v>7</v>
      </c>
      <c r="F7" s="2">
        <v>0</v>
      </c>
      <c r="G7" s="2">
        <v>102</v>
      </c>
      <c r="H7" s="21">
        <f t="shared" si="0"/>
        <v>0.85284280936454848</v>
      </c>
      <c r="I7" s="2">
        <f t="shared" si="1"/>
        <v>85.284280936454849</v>
      </c>
      <c r="J7" s="2">
        <v>89.95</v>
      </c>
      <c r="K7" s="2">
        <v>0</v>
      </c>
      <c r="L7" s="2">
        <v>0</v>
      </c>
      <c r="M7" s="2">
        <v>89.95</v>
      </c>
      <c r="N7" s="21">
        <f t="shared" si="2"/>
        <v>0.86353381654106465</v>
      </c>
      <c r="O7" s="2">
        <f t="shared" si="3"/>
        <v>86.353381654106471</v>
      </c>
      <c r="P7" s="23">
        <v>100</v>
      </c>
      <c r="Q7" s="2">
        <v>6.1</v>
      </c>
      <c r="R7" s="2">
        <v>0</v>
      </c>
      <c r="S7" s="23">
        <v>106.1</v>
      </c>
      <c r="T7" s="25">
        <f t="shared" si="4"/>
        <v>0.87707696123005696</v>
      </c>
      <c r="U7" s="26">
        <f t="shared" si="5"/>
        <v>87.70769612300569</v>
      </c>
      <c r="V7" s="2">
        <f t="shared" si="6"/>
        <v>86.274992957466068</v>
      </c>
      <c r="W7" s="2">
        <v>5</v>
      </c>
    </row>
    <row r="8" spans="1:23" x14ac:dyDescent="0.3">
      <c r="A8" s="2">
        <v>6</v>
      </c>
      <c r="B8" s="20" t="s">
        <v>226</v>
      </c>
      <c r="C8" s="2" t="s">
        <v>221</v>
      </c>
      <c r="D8" s="2">
        <v>95.7</v>
      </c>
      <c r="E8" s="2">
        <v>0</v>
      </c>
      <c r="F8" s="2">
        <v>0</v>
      </c>
      <c r="G8" s="2">
        <v>95.7</v>
      </c>
      <c r="H8" s="21">
        <f t="shared" si="0"/>
        <v>0.80016722408026764</v>
      </c>
      <c r="I8" s="2">
        <f t="shared" si="1"/>
        <v>80.016722408026766</v>
      </c>
      <c r="J8" s="2">
        <v>90.55</v>
      </c>
      <c r="K8" s="2">
        <v>0</v>
      </c>
      <c r="L8" s="2">
        <v>0</v>
      </c>
      <c r="M8" s="2">
        <v>90.55</v>
      </c>
      <c r="N8" s="21">
        <f t="shared" si="2"/>
        <v>0.8692939087025392</v>
      </c>
      <c r="O8" s="2">
        <f t="shared" si="3"/>
        <v>86.929390870253926</v>
      </c>
      <c r="P8" s="2">
        <v>100</v>
      </c>
      <c r="Q8" s="2">
        <v>0.5</v>
      </c>
      <c r="R8" s="2">
        <v>0</v>
      </c>
      <c r="S8" s="23">
        <v>100.5</v>
      </c>
      <c r="T8" s="25">
        <f t="shared" si="4"/>
        <v>0.83078449202281557</v>
      </c>
      <c r="U8" s="26">
        <f t="shared" si="5"/>
        <v>83.078449202281561</v>
      </c>
      <c r="V8" s="2">
        <f t="shared" si="6"/>
        <v>85.16176301101126</v>
      </c>
      <c r="W8" s="2">
        <v>6</v>
      </c>
    </row>
    <row r="9" spans="1:23" x14ac:dyDescent="0.3">
      <c r="A9" s="2">
        <v>7</v>
      </c>
      <c r="B9" s="20" t="s">
        <v>227</v>
      </c>
      <c r="C9" s="2" t="s">
        <v>221</v>
      </c>
      <c r="D9" s="2">
        <v>95.7</v>
      </c>
      <c r="E9" s="2">
        <v>11</v>
      </c>
      <c r="F9" s="2">
        <v>0</v>
      </c>
      <c r="G9" s="2">
        <v>106.7</v>
      </c>
      <c r="H9" s="21">
        <f t="shared" si="0"/>
        <v>0.89214046822742477</v>
      </c>
      <c r="I9" s="2">
        <f t="shared" si="1"/>
        <v>89.214046822742475</v>
      </c>
      <c r="J9" s="2">
        <v>86.51</v>
      </c>
      <c r="K9" s="2">
        <v>0.75</v>
      </c>
      <c r="L9" s="2">
        <v>0</v>
      </c>
      <c r="M9" s="2">
        <v>87.26</v>
      </c>
      <c r="N9" s="21">
        <f t="shared" si="2"/>
        <v>0.83770940335045363</v>
      </c>
      <c r="O9" s="2">
        <f t="shared" si="3"/>
        <v>83.770940335045367</v>
      </c>
      <c r="P9" s="2">
        <v>100</v>
      </c>
      <c r="Q9" s="2">
        <v>3</v>
      </c>
      <c r="R9" s="2">
        <v>0</v>
      </c>
      <c r="S9" s="23">
        <v>103</v>
      </c>
      <c r="T9" s="25">
        <f t="shared" si="4"/>
        <v>0.85145077291890547</v>
      </c>
      <c r="U9" s="26">
        <f t="shared" si="5"/>
        <v>85.145077291890544</v>
      </c>
      <c r="V9" s="2">
        <f t="shared" si="6"/>
        <v>84.996975328269301</v>
      </c>
      <c r="W9" s="2">
        <v>7</v>
      </c>
    </row>
    <row r="10" spans="1:23" x14ac:dyDescent="0.3">
      <c r="A10" s="2">
        <v>8</v>
      </c>
      <c r="B10" s="20" t="s">
        <v>228</v>
      </c>
      <c r="C10" s="2" t="s">
        <v>221</v>
      </c>
      <c r="D10" s="2">
        <v>95</v>
      </c>
      <c r="E10" s="2">
        <v>3</v>
      </c>
      <c r="F10" s="2">
        <v>0</v>
      </c>
      <c r="G10" s="2">
        <v>98</v>
      </c>
      <c r="H10" s="21">
        <f t="shared" si="0"/>
        <v>0.8193979933110368</v>
      </c>
      <c r="I10" s="2">
        <f t="shared" si="1"/>
        <v>81.939799331103686</v>
      </c>
      <c r="J10" s="2">
        <v>89.24</v>
      </c>
      <c r="K10" s="2">
        <v>0</v>
      </c>
      <c r="L10" s="2">
        <v>0</v>
      </c>
      <c r="M10" s="2">
        <v>89.24</v>
      </c>
      <c r="N10" s="21">
        <f t="shared" si="2"/>
        <v>0.85671770748331966</v>
      </c>
      <c r="O10" s="2">
        <f t="shared" si="3"/>
        <v>85.671770748331966</v>
      </c>
      <c r="P10" s="2">
        <v>100</v>
      </c>
      <c r="Q10" s="2">
        <v>0.5</v>
      </c>
      <c r="R10" s="2">
        <v>0</v>
      </c>
      <c r="S10" s="23">
        <v>100.5</v>
      </c>
      <c r="T10" s="25">
        <f t="shared" si="4"/>
        <v>0.83078449202281557</v>
      </c>
      <c r="U10" s="26">
        <f t="shared" si="5"/>
        <v>83.078449202281561</v>
      </c>
      <c r="V10" s="2">
        <f t="shared" si="6"/>
        <v>84.666044310281265</v>
      </c>
      <c r="W10" s="2">
        <v>8</v>
      </c>
    </row>
    <row r="11" spans="1:23" x14ac:dyDescent="0.3">
      <c r="A11" s="2">
        <v>9</v>
      </c>
      <c r="B11" s="20" t="s">
        <v>229</v>
      </c>
      <c r="C11" s="2" t="s">
        <v>221</v>
      </c>
      <c r="D11" s="2">
        <v>95.7</v>
      </c>
      <c r="E11" s="2">
        <v>4</v>
      </c>
      <c r="F11" s="2">
        <v>0</v>
      </c>
      <c r="G11" s="2">
        <v>99.7</v>
      </c>
      <c r="H11" s="21">
        <f t="shared" si="0"/>
        <v>0.83361204013377932</v>
      </c>
      <c r="I11" s="2">
        <f t="shared" si="1"/>
        <v>83.361204013377929</v>
      </c>
      <c r="J11" s="2">
        <v>88.72</v>
      </c>
      <c r="K11" s="2">
        <v>0</v>
      </c>
      <c r="L11" s="2">
        <v>0</v>
      </c>
      <c r="M11" s="2">
        <v>88.72</v>
      </c>
      <c r="N11" s="21">
        <f t="shared" si="2"/>
        <v>0.85172562761004167</v>
      </c>
      <c r="O11" s="2">
        <f t="shared" si="3"/>
        <v>85.172562761004173</v>
      </c>
      <c r="P11" s="23">
        <v>100</v>
      </c>
      <c r="Q11" s="2">
        <v>1</v>
      </c>
      <c r="R11" s="2">
        <v>0</v>
      </c>
      <c r="S11" s="23">
        <v>101</v>
      </c>
      <c r="T11" s="25">
        <f t="shared" si="4"/>
        <v>0.83491774820203357</v>
      </c>
      <c r="U11" s="26">
        <f t="shared" si="5"/>
        <v>83.491774820203361</v>
      </c>
      <c r="V11" s="2">
        <f t="shared" si="6"/>
        <v>84.642212217398836</v>
      </c>
      <c r="W11" s="2">
        <v>9</v>
      </c>
    </row>
    <row r="12" spans="1:23" x14ac:dyDescent="0.3">
      <c r="A12" s="2">
        <v>10</v>
      </c>
      <c r="B12" s="20" t="s">
        <v>230</v>
      </c>
      <c r="C12" s="2" t="s">
        <v>221</v>
      </c>
      <c r="D12" s="2">
        <v>95.7</v>
      </c>
      <c r="E12" s="2">
        <v>0</v>
      </c>
      <c r="F12" s="2">
        <v>0</v>
      </c>
      <c r="G12" s="2">
        <v>95.7</v>
      </c>
      <c r="H12" s="21">
        <f t="shared" si="0"/>
        <v>0.80016722408026764</v>
      </c>
      <c r="I12" s="2">
        <f t="shared" si="1"/>
        <v>80.016722408026766</v>
      </c>
      <c r="J12" s="2">
        <v>87.1</v>
      </c>
      <c r="K12" s="2">
        <v>1.5</v>
      </c>
      <c r="L12" s="2">
        <v>0</v>
      </c>
      <c r="M12" s="2">
        <v>88.6</v>
      </c>
      <c r="N12" s="21">
        <f t="shared" si="2"/>
        <v>0.85057360917774671</v>
      </c>
      <c r="O12" s="2">
        <f t="shared" si="3"/>
        <v>85.057360917774673</v>
      </c>
      <c r="P12" s="2">
        <v>100</v>
      </c>
      <c r="Q12" s="2">
        <v>4.33</v>
      </c>
      <c r="R12" s="2">
        <v>0</v>
      </c>
      <c r="S12" s="23">
        <v>104.33</v>
      </c>
      <c r="T12" s="25">
        <f t="shared" si="4"/>
        <v>0.86244523435562537</v>
      </c>
      <c r="U12" s="26">
        <f t="shared" si="5"/>
        <v>86.244523435562542</v>
      </c>
      <c r="V12" s="2">
        <f t="shared" si="6"/>
        <v>84.167949467603876</v>
      </c>
      <c r="W12" s="2">
        <v>10</v>
      </c>
    </row>
    <row r="13" spans="1:23" x14ac:dyDescent="0.3">
      <c r="A13" s="2">
        <v>11</v>
      </c>
      <c r="B13" s="20" t="s">
        <v>231</v>
      </c>
      <c r="C13" s="2" t="s">
        <v>221</v>
      </c>
      <c r="D13" s="2">
        <v>95.7</v>
      </c>
      <c r="E13" s="2">
        <v>3.57</v>
      </c>
      <c r="F13" s="2">
        <v>0</v>
      </c>
      <c r="G13" s="2">
        <v>99.27</v>
      </c>
      <c r="H13" s="21">
        <f t="shared" si="0"/>
        <v>0.83001672240802671</v>
      </c>
      <c r="I13" s="2">
        <f t="shared" si="1"/>
        <v>83.001672240802677</v>
      </c>
      <c r="J13" s="2">
        <v>85.39</v>
      </c>
      <c r="K13" s="2">
        <v>0</v>
      </c>
      <c r="L13" s="2">
        <v>0</v>
      </c>
      <c r="M13" s="2">
        <v>85.39</v>
      </c>
      <c r="N13" s="21">
        <f t="shared" si="2"/>
        <v>0.81975711611385782</v>
      </c>
      <c r="O13" s="2">
        <f t="shared" si="3"/>
        <v>81.975711611385776</v>
      </c>
      <c r="P13" s="2">
        <v>100</v>
      </c>
      <c r="Q13" s="2">
        <v>8.67</v>
      </c>
      <c r="R13" s="2">
        <v>0</v>
      </c>
      <c r="S13" s="23">
        <v>108.67</v>
      </c>
      <c r="T13" s="25">
        <f t="shared" si="4"/>
        <v>0.89832189799123752</v>
      </c>
      <c r="U13" s="26">
        <f t="shared" si="5"/>
        <v>89.832189799123753</v>
      </c>
      <c r="V13" s="2">
        <f t="shared" si="6"/>
        <v>82.966551556042958</v>
      </c>
      <c r="W13" s="2">
        <v>11</v>
      </c>
    </row>
    <row r="14" spans="1:23" x14ac:dyDescent="0.3">
      <c r="A14" s="2">
        <v>12</v>
      </c>
      <c r="B14" s="20" t="s">
        <v>232</v>
      </c>
      <c r="C14" s="2" t="s">
        <v>221</v>
      </c>
      <c r="D14" s="2">
        <v>95</v>
      </c>
      <c r="E14" s="2">
        <v>5</v>
      </c>
      <c r="F14" s="2">
        <v>0</v>
      </c>
      <c r="G14" s="2">
        <v>100</v>
      </c>
      <c r="H14" s="21">
        <f t="shared" si="0"/>
        <v>0.83612040133779264</v>
      </c>
      <c r="I14" s="2">
        <f t="shared" si="1"/>
        <v>83.61204013377926</v>
      </c>
      <c r="J14" s="2">
        <v>85.73</v>
      </c>
      <c r="K14" s="2">
        <v>0</v>
      </c>
      <c r="L14" s="2">
        <v>0</v>
      </c>
      <c r="M14" s="2">
        <v>85.73</v>
      </c>
      <c r="N14" s="21">
        <f t="shared" si="2"/>
        <v>0.82302116833869343</v>
      </c>
      <c r="O14" s="2">
        <f t="shared" si="3"/>
        <v>82.302116833869349</v>
      </c>
      <c r="P14" s="23">
        <v>100</v>
      </c>
      <c r="Q14" s="2">
        <v>1</v>
      </c>
      <c r="R14" s="2">
        <v>0</v>
      </c>
      <c r="S14" s="23">
        <v>101</v>
      </c>
      <c r="T14" s="25">
        <f t="shared" si="4"/>
        <v>0.83491774820203357</v>
      </c>
      <c r="U14" s="26">
        <f t="shared" si="5"/>
        <v>83.491774820203361</v>
      </c>
      <c r="V14" s="2">
        <f t="shared" si="6"/>
        <v>82.683067292484736</v>
      </c>
      <c r="W14" s="2">
        <v>12</v>
      </c>
    </row>
    <row r="15" spans="1:23" x14ac:dyDescent="0.3">
      <c r="A15" s="2">
        <v>13</v>
      </c>
      <c r="B15" s="20" t="s">
        <v>233</v>
      </c>
      <c r="C15" s="2" t="s">
        <v>221</v>
      </c>
      <c r="D15" s="2">
        <v>95.7</v>
      </c>
      <c r="E15" s="2">
        <v>8.1300000000000008</v>
      </c>
      <c r="F15" s="2">
        <v>0</v>
      </c>
      <c r="G15" s="2">
        <v>103.83</v>
      </c>
      <c r="H15" s="21">
        <f t="shared" si="0"/>
        <v>0.86814381270903018</v>
      </c>
      <c r="I15" s="2">
        <f t="shared" si="1"/>
        <v>86.814381270903013</v>
      </c>
      <c r="J15" s="2">
        <v>84.57</v>
      </c>
      <c r="K15" s="2">
        <v>0</v>
      </c>
      <c r="L15" s="2">
        <v>0</v>
      </c>
      <c r="M15" s="2">
        <v>84.57</v>
      </c>
      <c r="N15" s="21">
        <f t="shared" si="2"/>
        <v>0.81188499015984239</v>
      </c>
      <c r="O15" s="2">
        <f t="shared" si="3"/>
        <v>81.188499015984235</v>
      </c>
      <c r="P15" s="2">
        <v>100</v>
      </c>
      <c r="Q15" s="2">
        <v>1</v>
      </c>
      <c r="R15" s="2">
        <v>0</v>
      </c>
      <c r="S15" s="23">
        <v>101</v>
      </c>
      <c r="T15" s="25">
        <f t="shared" si="4"/>
        <v>0.83491774820203357</v>
      </c>
      <c r="U15" s="26">
        <f t="shared" si="5"/>
        <v>83.491774820203361</v>
      </c>
      <c r="V15" s="2">
        <f t="shared" si="6"/>
        <v>82.544003047389893</v>
      </c>
      <c r="W15" s="2">
        <v>13</v>
      </c>
    </row>
    <row r="16" spans="1:23" x14ac:dyDescent="0.3">
      <c r="A16" s="2">
        <v>15</v>
      </c>
      <c r="B16" s="20" t="s">
        <v>235</v>
      </c>
      <c r="C16" s="2" t="s">
        <v>221</v>
      </c>
      <c r="D16" s="2">
        <v>97.1</v>
      </c>
      <c r="E16" s="2">
        <v>10</v>
      </c>
      <c r="F16" s="2">
        <v>0</v>
      </c>
      <c r="G16" s="2">
        <v>107.1</v>
      </c>
      <c r="H16" s="21">
        <f t="shared" si="0"/>
        <v>0.89548494983277593</v>
      </c>
      <c r="I16" s="2">
        <f t="shared" si="1"/>
        <v>89.548494983277592</v>
      </c>
      <c r="J16" s="2">
        <v>83.48</v>
      </c>
      <c r="K16" s="2">
        <v>0</v>
      </c>
      <c r="L16" s="2">
        <v>0</v>
      </c>
      <c r="M16" s="2">
        <v>83.48</v>
      </c>
      <c r="N16" s="21">
        <f t="shared" si="2"/>
        <v>0.80142082273316373</v>
      </c>
      <c r="O16" s="2">
        <f t="shared" si="3"/>
        <v>80.142082273316376</v>
      </c>
      <c r="P16" s="23">
        <v>100</v>
      </c>
      <c r="Q16" s="2">
        <v>1</v>
      </c>
      <c r="R16" s="2">
        <v>0</v>
      </c>
      <c r="S16" s="23">
        <v>101</v>
      </c>
      <c r="T16" s="25">
        <f t="shared" si="4"/>
        <v>0.83491774820203357</v>
      </c>
      <c r="U16" s="26">
        <f t="shared" si="5"/>
        <v>83.491774820203361</v>
      </c>
      <c r="V16" s="2">
        <f t="shared" si="6"/>
        <v>82.358334069997312</v>
      </c>
      <c r="W16" s="2">
        <v>14</v>
      </c>
    </row>
    <row r="17" spans="1:23" x14ac:dyDescent="0.3">
      <c r="A17" s="2">
        <v>14</v>
      </c>
      <c r="B17" s="20" t="s">
        <v>234</v>
      </c>
      <c r="C17" s="2" t="s">
        <v>221</v>
      </c>
      <c r="D17" s="2">
        <v>95</v>
      </c>
      <c r="E17" s="2">
        <v>0</v>
      </c>
      <c r="F17" s="2">
        <v>0</v>
      </c>
      <c r="G17" s="2">
        <v>95</v>
      </c>
      <c r="H17" s="21">
        <f t="shared" si="0"/>
        <v>0.79431438127090304</v>
      </c>
      <c r="I17" s="2">
        <f t="shared" si="1"/>
        <v>79.431438127090303</v>
      </c>
      <c r="J17" s="2">
        <v>86.29</v>
      </c>
      <c r="K17" s="2">
        <v>0</v>
      </c>
      <c r="L17" s="2">
        <v>0</v>
      </c>
      <c r="M17" s="2">
        <v>86.29</v>
      </c>
      <c r="N17" s="21">
        <f t="shared" si="2"/>
        <v>0.8283972543560697</v>
      </c>
      <c r="O17" s="2">
        <f t="shared" si="3"/>
        <v>82.839725435606965</v>
      </c>
      <c r="P17" s="2">
        <v>100</v>
      </c>
      <c r="Q17" s="2">
        <v>0.5</v>
      </c>
      <c r="R17" s="2">
        <v>0</v>
      </c>
      <c r="S17" s="23">
        <v>100.5</v>
      </c>
      <c r="T17" s="25">
        <f t="shared" si="4"/>
        <v>0.83078449202281557</v>
      </c>
      <c r="U17" s="26">
        <f t="shared" si="5"/>
        <v>83.078449202281561</v>
      </c>
      <c r="V17" s="2">
        <f t="shared" si="6"/>
        <v>82.181940350571082</v>
      </c>
      <c r="W17" s="2">
        <v>15</v>
      </c>
    </row>
    <row r="18" spans="1:23" x14ac:dyDescent="0.3">
      <c r="A18" s="2">
        <v>16</v>
      </c>
      <c r="B18" s="20" t="s">
        <v>236</v>
      </c>
      <c r="C18" s="2" t="s">
        <v>221</v>
      </c>
      <c r="D18" s="2">
        <v>95</v>
      </c>
      <c r="E18" s="2">
        <v>9</v>
      </c>
      <c r="F18" s="2">
        <v>0</v>
      </c>
      <c r="G18" s="2">
        <v>104</v>
      </c>
      <c r="H18" s="21">
        <f t="shared" si="0"/>
        <v>0.86956521739130443</v>
      </c>
      <c r="I18" s="2">
        <f t="shared" si="1"/>
        <v>86.956521739130437</v>
      </c>
      <c r="J18" s="2">
        <v>83.37</v>
      </c>
      <c r="K18" s="2">
        <v>0</v>
      </c>
      <c r="L18" s="2">
        <v>0</v>
      </c>
      <c r="M18" s="2">
        <v>83.37</v>
      </c>
      <c r="N18" s="21">
        <f t="shared" si="2"/>
        <v>0.8003648058368934</v>
      </c>
      <c r="O18" s="2">
        <f t="shared" si="3"/>
        <v>80.03648058368934</v>
      </c>
      <c r="P18" s="23">
        <v>100</v>
      </c>
      <c r="Q18" s="2">
        <v>5.67</v>
      </c>
      <c r="R18" s="2">
        <v>0</v>
      </c>
      <c r="S18" s="23">
        <v>105.67</v>
      </c>
      <c r="T18" s="25">
        <f t="shared" si="4"/>
        <v>0.87352236091592961</v>
      </c>
      <c r="U18" s="26">
        <f t="shared" si="5"/>
        <v>87.352236091592957</v>
      </c>
      <c r="V18" s="2">
        <f t="shared" si="6"/>
        <v>82.152064365567924</v>
      </c>
      <c r="W18" s="2">
        <v>16</v>
      </c>
    </row>
    <row r="19" spans="1:23" x14ac:dyDescent="0.3">
      <c r="A19" s="2">
        <v>17</v>
      </c>
      <c r="B19" s="20" t="s">
        <v>237</v>
      </c>
      <c r="C19" s="2" t="s">
        <v>221</v>
      </c>
      <c r="D19" s="2">
        <v>95.7</v>
      </c>
      <c r="E19" s="2">
        <v>3.67</v>
      </c>
      <c r="F19" s="2">
        <v>0</v>
      </c>
      <c r="G19" s="2">
        <v>99.37</v>
      </c>
      <c r="H19" s="21">
        <f t="shared" si="0"/>
        <v>0.83085284280936467</v>
      </c>
      <c r="I19" s="2">
        <f t="shared" si="1"/>
        <v>83.085284280936463</v>
      </c>
      <c r="J19" s="2">
        <v>84.125</v>
      </c>
      <c r="K19" s="2">
        <v>0</v>
      </c>
      <c r="L19" s="2">
        <v>0</v>
      </c>
      <c r="M19" s="2">
        <v>84.125</v>
      </c>
      <c r="N19" s="21">
        <f t="shared" si="2"/>
        <v>0.80761292180674882</v>
      </c>
      <c r="O19" s="2">
        <f t="shared" si="3"/>
        <v>80.761292180674886</v>
      </c>
      <c r="P19" s="23">
        <v>100</v>
      </c>
      <c r="Q19" s="2">
        <v>1</v>
      </c>
      <c r="R19" s="2">
        <v>0</v>
      </c>
      <c r="S19" s="23">
        <v>101</v>
      </c>
      <c r="T19" s="25">
        <f t="shared" si="4"/>
        <v>0.83491774820203357</v>
      </c>
      <c r="U19" s="26">
        <f t="shared" si="5"/>
        <v>83.491774820203361</v>
      </c>
      <c r="V19" s="2">
        <f t="shared" si="6"/>
        <v>81.499138864680035</v>
      </c>
      <c r="W19" s="2">
        <v>17</v>
      </c>
    </row>
    <row r="20" spans="1:23" x14ac:dyDescent="0.3">
      <c r="A20" s="2">
        <v>18</v>
      </c>
      <c r="B20" s="20" t="s">
        <v>238</v>
      </c>
      <c r="C20" s="2" t="s">
        <v>221</v>
      </c>
      <c r="D20" s="2">
        <v>95</v>
      </c>
      <c r="E20" s="2">
        <v>0.5</v>
      </c>
      <c r="F20" s="2">
        <v>0</v>
      </c>
      <c r="G20" s="2">
        <v>95.5</v>
      </c>
      <c r="H20" s="21">
        <f t="shared" si="0"/>
        <v>0.79849498327759205</v>
      </c>
      <c r="I20" s="2">
        <f t="shared" si="1"/>
        <v>79.849498327759207</v>
      </c>
      <c r="J20" s="2">
        <v>82.28</v>
      </c>
      <c r="K20" s="2">
        <v>0</v>
      </c>
      <c r="L20" s="2">
        <v>0</v>
      </c>
      <c r="M20" s="2">
        <v>82.28</v>
      </c>
      <c r="N20" s="21">
        <f t="shared" si="2"/>
        <v>0.78990063841021452</v>
      </c>
      <c r="O20" s="2">
        <f t="shared" si="3"/>
        <v>78.990063841021453</v>
      </c>
      <c r="P20" s="23">
        <v>100</v>
      </c>
      <c r="Q20" s="2">
        <v>0.5</v>
      </c>
      <c r="R20" s="2">
        <v>0</v>
      </c>
      <c r="S20" s="23">
        <v>100.5</v>
      </c>
      <c r="T20" s="25">
        <f t="shared" si="4"/>
        <v>0.83078449202281557</v>
      </c>
      <c r="U20" s="26">
        <f t="shared" si="5"/>
        <v>83.078449202281561</v>
      </c>
      <c r="V20" s="2">
        <f t="shared" si="6"/>
        <v>79.570789274495013</v>
      </c>
      <c r="W20" s="2">
        <v>18</v>
      </c>
    </row>
    <row r="21" spans="1:23" x14ac:dyDescent="0.3">
      <c r="A21" s="2">
        <v>19</v>
      </c>
      <c r="B21" s="20" t="s">
        <v>239</v>
      </c>
      <c r="C21" s="2" t="s">
        <v>221</v>
      </c>
      <c r="D21" s="2">
        <v>95.7</v>
      </c>
      <c r="E21" s="2">
        <v>8.07</v>
      </c>
      <c r="F21" s="2">
        <v>0</v>
      </c>
      <c r="G21" s="2">
        <v>103.77</v>
      </c>
      <c r="H21" s="21">
        <f t="shared" si="0"/>
        <v>0.86764214046822741</v>
      </c>
      <c r="I21" s="2">
        <f t="shared" si="1"/>
        <v>86.764214046822744</v>
      </c>
      <c r="J21" s="2">
        <v>77.36</v>
      </c>
      <c r="K21" s="2">
        <v>0</v>
      </c>
      <c r="L21" s="2">
        <v>0</v>
      </c>
      <c r="M21" s="2">
        <v>77.36</v>
      </c>
      <c r="N21" s="21">
        <f t="shared" si="2"/>
        <v>0.74266788268612294</v>
      </c>
      <c r="O21" s="2">
        <f t="shared" si="3"/>
        <v>74.266788268612288</v>
      </c>
      <c r="P21" s="23">
        <v>100</v>
      </c>
      <c r="Q21" s="2">
        <v>20.97</v>
      </c>
      <c r="R21" s="2">
        <v>0</v>
      </c>
      <c r="S21" s="27">
        <v>120.97</v>
      </c>
      <c r="T21" s="25">
        <f t="shared" si="4"/>
        <v>1</v>
      </c>
      <c r="U21" s="26">
        <f t="shared" si="5"/>
        <v>100</v>
      </c>
      <c r="V21" s="2">
        <f t="shared" si="6"/>
        <v>79.339594597393145</v>
      </c>
      <c r="W21" s="2">
        <v>19</v>
      </c>
    </row>
    <row r="22" spans="1:23" x14ac:dyDescent="0.3">
      <c r="A22" s="2">
        <v>20</v>
      </c>
      <c r="B22" s="20" t="s">
        <v>240</v>
      </c>
      <c r="C22" s="2" t="s">
        <v>221</v>
      </c>
      <c r="D22" s="2">
        <v>95</v>
      </c>
      <c r="E22" s="2">
        <v>0</v>
      </c>
      <c r="F22" s="2">
        <v>0</v>
      </c>
      <c r="G22" s="2">
        <v>95</v>
      </c>
      <c r="H22" s="21">
        <f t="shared" si="0"/>
        <v>0.79431438127090304</v>
      </c>
      <c r="I22" s="2">
        <f t="shared" si="1"/>
        <v>79.431438127090303</v>
      </c>
      <c r="J22" s="2">
        <v>78.36</v>
      </c>
      <c r="K22" s="2">
        <v>3.2082999999999999</v>
      </c>
      <c r="L22" s="2">
        <v>0</v>
      </c>
      <c r="M22" s="2">
        <v>81.568299999999994</v>
      </c>
      <c r="N22" s="21">
        <f t="shared" si="2"/>
        <v>0.78306820909134534</v>
      </c>
      <c r="O22" s="2">
        <f t="shared" si="3"/>
        <v>78.30682090913453</v>
      </c>
      <c r="P22" s="2">
        <v>100</v>
      </c>
      <c r="Q22" s="2">
        <v>0</v>
      </c>
      <c r="R22" s="2">
        <v>0</v>
      </c>
      <c r="S22" s="23">
        <v>100</v>
      </c>
      <c r="T22" s="25">
        <f t="shared" si="4"/>
        <v>0.82665123584359756</v>
      </c>
      <c r="U22" s="26">
        <f t="shared" si="5"/>
        <v>82.665123584359762</v>
      </c>
      <c r="V22" s="2">
        <f t="shared" si="6"/>
        <v>78.9675746202482</v>
      </c>
      <c r="W22" s="2">
        <v>20</v>
      </c>
    </row>
  </sheetData>
  <mergeCells count="8">
    <mergeCell ref="V1:V2"/>
    <mergeCell ref="W1:W2"/>
    <mergeCell ref="D1:I1"/>
    <mergeCell ref="J1:O1"/>
    <mergeCell ref="P1:U1"/>
    <mergeCell ref="A1:A2"/>
    <mergeCell ref="B1:B2"/>
    <mergeCell ref="C1:C2"/>
  </mergeCells>
  <phoneticPr fontId="1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6"/>
  <sheetViews>
    <sheetView topLeftCell="E5" workbookViewId="0">
      <selection activeCell="R26" sqref="R26"/>
    </sheetView>
  </sheetViews>
  <sheetFormatPr defaultColWidth="8.6640625" defaultRowHeight="14" x14ac:dyDescent="0.3"/>
  <cols>
    <col min="1" max="1" width="8.6640625" style="8"/>
    <col min="2" max="2" width="10.6640625" style="8" customWidth="1"/>
    <col min="3" max="3" width="8.6640625" style="8"/>
    <col min="4" max="7" width="8.6640625" style="8" customWidth="1"/>
    <col min="8" max="8" width="12.75" style="8" customWidth="1"/>
    <col min="9" max="10" width="12.6640625" style="8" customWidth="1"/>
    <col min="11" max="13" width="8.6640625" style="8" customWidth="1"/>
    <col min="14" max="16" width="12.6640625" style="8" customWidth="1"/>
    <col min="17" max="20" width="8.6640625" style="8"/>
    <col min="21" max="23" width="12.6640625" style="8"/>
    <col min="24" max="16384" width="8.6640625" style="8"/>
  </cols>
  <sheetData>
    <row r="1" spans="1:24" x14ac:dyDescent="0.3">
      <c r="A1" s="68" t="s">
        <v>12</v>
      </c>
      <c r="B1" s="69" t="s">
        <v>13</v>
      </c>
      <c r="C1" s="69" t="s">
        <v>14</v>
      </c>
      <c r="D1" s="69" t="s">
        <v>15</v>
      </c>
      <c r="E1" s="68" t="s">
        <v>16</v>
      </c>
      <c r="F1" s="68"/>
      <c r="G1" s="68"/>
      <c r="H1" s="68"/>
      <c r="I1" s="68"/>
      <c r="J1" s="68"/>
      <c r="K1" s="68" t="s">
        <v>17</v>
      </c>
      <c r="L1" s="68"/>
      <c r="M1" s="68"/>
      <c r="N1" s="68"/>
      <c r="O1" s="68"/>
      <c r="P1" s="68"/>
      <c r="Q1" s="68" t="s">
        <v>18</v>
      </c>
      <c r="R1" s="68"/>
      <c r="S1" s="68"/>
      <c r="T1" s="68"/>
      <c r="U1" s="68"/>
      <c r="V1" s="68"/>
      <c r="W1" s="70" t="s">
        <v>19</v>
      </c>
      <c r="X1" s="71" t="s">
        <v>20</v>
      </c>
    </row>
    <row r="2" spans="1:24" ht="28" x14ac:dyDescent="0.3">
      <c r="A2" s="68"/>
      <c r="B2" s="69"/>
      <c r="C2" s="69"/>
      <c r="D2" s="69"/>
      <c r="E2" s="11" t="s">
        <v>21</v>
      </c>
      <c r="F2" s="12" t="s">
        <v>22</v>
      </c>
      <c r="G2" s="13" t="s">
        <v>23</v>
      </c>
      <c r="H2" s="14" t="s">
        <v>24</v>
      </c>
      <c r="I2" s="11" t="s">
        <v>25</v>
      </c>
      <c r="J2" s="17" t="s">
        <v>26</v>
      </c>
      <c r="K2" s="11" t="s">
        <v>21</v>
      </c>
      <c r="L2" s="11" t="s">
        <v>22</v>
      </c>
      <c r="M2" s="10" t="s">
        <v>23</v>
      </c>
      <c r="N2" s="10" t="s">
        <v>27</v>
      </c>
      <c r="O2" s="11" t="s">
        <v>28</v>
      </c>
      <c r="P2" s="18" t="s">
        <v>29</v>
      </c>
      <c r="Q2" s="10" t="s">
        <v>21</v>
      </c>
      <c r="R2" s="11" t="s">
        <v>22</v>
      </c>
      <c r="S2" s="10" t="s">
        <v>23</v>
      </c>
      <c r="T2" s="10" t="s">
        <v>30</v>
      </c>
      <c r="U2" s="11" t="s">
        <v>31</v>
      </c>
      <c r="V2" s="19" t="s">
        <v>32</v>
      </c>
      <c r="W2" s="70"/>
      <c r="X2" s="71"/>
    </row>
    <row r="3" spans="1:24" x14ac:dyDescent="0.3">
      <c r="A3" s="2">
        <v>1</v>
      </c>
      <c r="B3" s="15" t="s">
        <v>241</v>
      </c>
      <c r="C3" s="15" t="s">
        <v>242</v>
      </c>
      <c r="D3" s="2" t="s">
        <v>243</v>
      </c>
      <c r="E3" s="15">
        <v>87.408568443051195</v>
      </c>
      <c r="F3" s="2">
        <v>2</v>
      </c>
      <c r="G3" s="2">
        <v>0</v>
      </c>
      <c r="H3" s="2">
        <f>E3+F3+G3</f>
        <v>89.408568443051195</v>
      </c>
      <c r="I3" s="2">
        <f>H3/123.762681</f>
        <v>0.72241945407639696</v>
      </c>
      <c r="J3" s="2">
        <f>I3*100</f>
        <v>72.241945407639605</v>
      </c>
      <c r="K3" s="15">
        <v>92.447591351624695</v>
      </c>
      <c r="L3" s="15">
        <v>44.255952380952401</v>
      </c>
      <c r="M3" s="2">
        <v>0</v>
      </c>
      <c r="N3" s="16">
        <f>K3+L3+M3</f>
        <v>136.703543732577</v>
      </c>
      <c r="O3" s="2">
        <f>N3/136.7035437</f>
        <v>1.0000000002383</v>
      </c>
      <c r="P3" s="2">
        <f>O3*100</f>
        <v>100.00000002383</v>
      </c>
      <c r="Q3" s="15">
        <v>89.77</v>
      </c>
      <c r="R3" s="15"/>
      <c r="S3" s="2">
        <v>0</v>
      </c>
      <c r="T3" s="2">
        <f>Q3+R3+S3</f>
        <v>89.77</v>
      </c>
      <c r="U3" s="2">
        <f>T3/107.933</f>
        <v>0.83171967794835699</v>
      </c>
      <c r="V3" s="2">
        <f>U3*100</f>
        <v>83.171967794835695</v>
      </c>
      <c r="W3" s="2">
        <v>92.7655858613427</v>
      </c>
      <c r="X3" s="2">
        <v>1</v>
      </c>
    </row>
    <row r="4" spans="1:24" x14ac:dyDescent="0.3">
      <c r="A4" s="2">
        <v>2</v>
      </c>
      <c r="B4" s="15" t="s">
        <v>244</v>
      </c>
      <c r="C4" s="15" t="s">
        <v>245</v>
      </c>
      <c r="D4" s="2" t="s">
        <v>243</v>
      </c>
      <c r="E4" s="15">
        <v>87.244364830571698</v>
      </c>
      <c r="F4" s="2">
        <v>2</v>
      </c>
      <c r="G4" s="2">
        <v>0</v>
      </c>
      <c r="H4" s="2">
        <f t="shared" ref="H4:H26" si="0">E4+F4+G4</f>
        <v>89.244364830571698</v>
      </c>
      <c r="I4" s="2">
        <f t="shared" ref="I4:I26" si="1">H4/123.762681</f>
        <v>0.72109269215468697</v>
      </c>
      <c r="J4" s="2">
        <f t="shared" ref="J4:J26" si="2">I4*100</f>
        <v>72.1092692154687</v>
      </c>
      <c r="K4" s="15">
        <v>90.770514603616107</v>
      </c>
      <c r="L4" s="15">
        <v>30.952380952380999</v>
      </c>
      <c r="M4" s="2">
        <v>0</v>
      </c>
      <c r="N4" s="2">
        <f t="shared" ref="N4:N26" si="3">K4+L4+M4</f>
        <v>121.722895555997</v>
      </c>
      <c r="O4" s="2">
        <f t="shared" ref="O4:O26" si="4">N4/136.7035437</f>
        <v>0.89041507090058802</v>
      </c>
      <c r="P4" s="2">
        <f t="shared" ref="P4:P26" si="5">O4*100</f>
        <v>89.041507090058801</v>
      </c>
      <c r="Q4" s="15">
        <v>100</v>
      </c>
      <c r="R4" s="15">
        <v>7.9329999999999998</v>
      </c>
      <c r="S4" s="2">
        <v>0</v>
      </c>
      <c r="T4" s="16">
        <f t="shared" ref="T4:T26" si="6">Q4+R4+S4</f>
        <v>107.93300000000001</v>
      </c>
      <c r="U4" s="2">
        <f t="shared" ref="U4:U26" si="7">T4/107.933</f>
        <v>1</v>
      </c>
      <c r="V4" s="2">
        <f t="shared" ref="V4:V26" si="8">U4*100</f>
        <v>100</v>
      </c>
      <c r="W4" s="2">
        <v>86.750908791612105</v>
      </c>
      <c r="X4" s="2">
        <v>2</v>
      </c>
    </row>
    <row r="5" spans="1:24" x14ac:dyDescent="0.3">
      <c r="A5" s="2">
        <v>3</v>
      </c>
      <c r="B5" s="15" t="s">
        <v>246</v>
      </c>
      <c r="C5" s="15" t="s">
        <v>247</v>
      </c>
      <c r="D5" s="2" t="s">
        <v>243</v>
      </c>
      <c r="E5" s="15">
        <v>87.526069989124196</v>
      </c>
      <c r="F5" s="2">
        <v>6.5</v>
      </c>
      <c r="G5" s="2">
        <v>0</v>
      </c>
      <c r="H5" s="2">
        <f t="shared" si="0"/>
        <v>94.026069989124196</v>
      </c>
      <c r="I5" s="2">
        <f t="shared" si="1"/>
        <v>0.75972877469521005</v>
      </c>
      <c r="J5" s="2">
        <f t="shared" si="2"/>
        <v>75.972877469520995</v>
      </c>
      <c r="K5" s="15">
        <v>100</v>
      </c>
      <c r="L5" s="15">
        <v>15</v>
      </c>
      <c r="M5" s="2">
        <v>0</v>
      </c>
      <c r="N5" s="2">
        <f t="shared" si="3"/>
        <v>115</v>
      </c>
      <c r="O5" s="2">
        <f t="shared" si="4"/>
        <v>0.84123642216891503</v>
      </c>
      <c r="P5" s="2">
        <f t="shared" si="5"/>
        <v>84.123642216891596</v>
      </c>
      <c r="Q5" s="15">
        <v>89.77</v>
      </c>
      <c r="R5" s="15">
        <v>0</v>
      </c>
      <c r="S5" s="2">
        <v>0</v>
      </c>
      <c r="T5" s="2">
        <f t="shared" si="6"/>
        <v>89.77</v>
      </c>
      <c r="U5" s="2">
        <f t="shared" si="7"/>
        <v>0.83171967794835699</v>
      </c>
      <c r="V5" s="2">
        <f t="shared" si="8"/>
        <v>83.171967794835695</v>
      </c>
      <c r="W5" s="2">
        <v>82.398321811527197</v>
      </c>
      <c r="X5" s="2">
        <v>3</v>
      </c>
    </row>
    <row r="6" spans="1:24" x14ac:dyDescent="0.3">
      <c r="A6" s="2">
        <v>4</v>
      </c>
      <c r="B6" s="15" t="s">
        <v>248</v>
      </c>
      <c r="C6" s="15" t="s">
        <v>249</v>
      </c>
      <c r="D6" s="2" t="s">
        <v>243</v>
      </c>
      <c r="E6" s="2">
        <v>99.962680997163702</v>
      </c>
      <c r="F6" s="2">
        <v>23.8</v>
      </c>
      <c r="G6" s="2">
        <v>0</v>
      </c>
      <c r="H6" s="16">
        <f t="shared" si="0"/>
        <v>123.762680997164</v>
      </c>
      <c r="I6" s="2">
        <f t="shared" si="1"/>
        <v>0.999999999977083</v>
      </c>
      <c r="J6" s="2">
        <f t="shared" si="2"/>
        <v>99.999999997708301</v>
      </c>
      <c r="K6" s="15">
        <v>98.527366440317394</v>
      </c>
      <c r="L6" s="15">
        <v>5.2777777777777803</v>
      </c>
      <c r="M6" s="2">
        <v>0</v>
      </c>
      <c r="N6" s="2">
        <f t="shared" si="3"/>
        <v>103.80514421809499</v>
      </c>
      <c r="O6" s="2">
        <f t="shared" si="4"/>
        <v>0.75934494021529297</v>
      </c>
      <c r="P6" s="2">
        <f t="shared" si="5"/>
        <v>75.934494021529304</v>
      </c>
      <c r="Q6" s="15">
        <v>93.96</v>
      </c>
      <c r="R6" s="15">
        <v>0</v>
      </c>
      <c r="S6" s="2">
        <v>0</v>
      </c>
      <c r="T6" s="2">
        <f t="shared" si="6"/>
        <v>93.96</v>
      </c>
      <c r="U6" s="2">
        <f t="shared" si="7"/>
        <v>0.87054005725774297</v>
      </c>
      <c r="V6" s="2">
        <f t="shared" si="8"/>
        <v>87.054005725774303</v>
      </c>
      <c r="W6" s="2">
        <v>81.859546374981093</v>
      </c>
      <c r="X6" s="2">
        <v>4</v>
      </c>
    </row>
    <row r="7" spans="1:24" x14ac:dyDescent="0.3">
      <c r="A7" s="2">
        <v>5</v>
      </c>
      <c r="B7" s="15" t="s">
        <v>250</v>
      </c>
      <c r="C7" s="15" t="s">
        <v>251</v>
      </c>
      <c r="D7" s="2" t="s">
        <v>243</v>
      </c>
      <c r="E7" s="2">
        <v>91.339005821764403</v>
      </c>
      <c r="F7" s="2">
        <v>9</v>
      </c>
      <c r="G7" s="2">
        <v>0</v>
      </c>
      <c r="H7" s="2">
        <f t="shared" si="0"/>
        <v>100.339005821764</v>
      </c>
      <c r="I7" s="2">
        <f t="shared" si="1"/>
        <v>0.81073717061578798</v>
      </c>
      <c r="J7" s="2">
        <f t="shared" si="2"/>
        <v>81.073717061578805</v>
      </c>
      <c r="K7" s="15">
        <v>93.820315330582801</v>
      </c>
      <c r="L7" s="15">
        <v>12</v>
      </c>
      <c r="M7" s="2">
        <v>0</v>
      </c>
      <c r="N7" s="2">
        <f t="shared" si="3"/>
        <v>105.820315330583</v>
      </c>
      <c r="O7" s="2">
        <f t="shared" si="4"/>
        <v>0.77408611705639896</v>
      </c>
      <c r="P7" s="2">
        <f t="shared" si="5"/>
        <v>77.408611705639899</v>
      </c>
      <c r="Q7" s="15">
        <v>89.77</v>
      </c>
      <c r="R7" s="15">
        <v>0</v>
      </c>
      <c r="S7" s="2">
        <v>0</v>
      </c>
      <c r="T7" s="2">
        <f t="shared" si="6"/>
        <v>89.77</v>
      </c>
      <c r="U7" s="2">
        <f t="shared" si="7"/>
        <v>0.83171967794835699</v>
      </c>
      <c r="V7" s="2">
        <f t="shared" si="8"/>
        <v>83.171967794835695</v>
      </c>
      <c r="W7" s="2">
        <v>78.717968373206105</v>
      </c>
      <c r="X7" s="2">
        <v>5</v>
      </c>
    </row>
    <row r="8" spans="1:24" x14ac:dyDescent="0.3">
      <c r="A8" s="2">
        <v>6</v>
      </c>
      <c r="B8" s="15" t="s">
        <v>252</v>
      </c>
      <c r="C8" s="15" t="s">
        <v>253</v>
      </c>
      <c r="D8" s="2" t="s">
        <v>243</v>
      </c>
      <c r="E8" s="2">
        <v>95.023990787537599</v>
      </c>
      <c r="F8" s="2">
        <v>19</v>
      </c>
      <c r="G8" s="2">
        <v>0</v>
      </c>
      <c r="H8" s="2">
        <f t="shared" si="0"/>
        <v>114.023990787538</v>
      </c>
      <c r="I8" s="2">
        <f t="shared" si="1"/>
        <v>0.92131157685197196</v>
      </c>
      <c r="J8" s="2">
        <f t="shared" si="2"/>
        <v>92.131157685197195</v>
      </c>
      <c r="K8" s="15">
        <v>98.156378428686494</v>
      </c>
      <c r="L8" s="15">
        <v>8.3333333333333301E-2</v>
      </c>
      <c r="M8" s="2">
        <v>0</v>
      </c>
      <c r="N8" s="2">
        <f t="shared" si="3"/>
        <v>98.239711762019795</v>
      </c>
      <c r="O8" s="2">
        <f t="shared" si="4"/>
        <v>0.71863324902249603</v>
      </c>
      <c r="P8" s="2">
        <f t="shared" si="5"/>
        <v>71.863324902249602</v>
      </c>
      <c r="Q8" s="15">
        <v>99.58</v>
      </c>
      <c r="R8" s="15">
        <v>2</v>
      </c>
      <c r="S8" s="2">
        <v>0</v>
      </c>
      <c r="T8" s="2">
        <f t="shared" si="6"/>
        <v>101.58</v>
      </c>
      <c r="U8" s="2">
        <f t="shared" si="7"/>
        <v>0.94113941056025496</v>
      </c>
      <c r="V8" s="2">
        <f t="shared" si="8"/>
        <v>94.113941056025496</v>
      </c>
      <c r="W8" s="2">
        <v>78.141953062651197</v>
      </c>
      <c r="X8" s="2">
        <v>6</v>
      </c>
    </row>
    <row r="9" spans="1:24" x14ac:dyDescent="0.3">
      <c r="A9" s="2">
        <v>7</v>
      </c>
      <c r="B9" s="15" t="s">
        <v>254</v>
      </c>
      <c r="C9" s="15" t="s">
        <v>255</v>
      </c>
      <c r="D9" s="2" t="s">
        <v>243</v>
      </c>
      <c r="E9" s="2">
        <v>93.340157379566193</v>
      </c>
      <c r="F9" s="2">
        <v>17</v>
      </c>
      <c r="G9" s="2">
        <v>0</v>
      </c>
      <c r="H9" s="2">
        <f t="shared" si="0"/>
        <v>110.34015737956599</v>
      </c>
      <c r="I9" s="2">
        <f t="shared" si="1"/>
        <v>0.89154627621202098</v>
      </c>
      <c r="J9" s="2">
        <f t="shared" si="2"/>
        <v>89.154627621202096</v>
      </c>
      <c r="K9" s="15">
        <v>98.264396161802694</v>
      </c>
      <c r="L9" s="15">
        <v>2.2727272727272698</v>
      </c>
      <c r="M9" s="2">
        <v>0</v>
      </c>
      <c r="N9" s="2">
        <f t="shared" si="3"/>
        <v>100.53712343453</v>
      </c>
      <c r="O9" s="2">
        <f t="shared" si="4"/>
        <v>0.735439043593205</v>
      </c>
      <c r="P9" s="2">
        <f t="shared" si="5"/>
        <v>73.543904359320507</v>
      </c>
      <c r="Q9" s="15">
        <v>89.77</v>
      </c>
      <c r="R9" s="2">
        <v>0</v>
      </c>
      <c r="S9" s="2">
        <v>0</v>
      </c>
      <c r="T9" s="2">
        <f t="shared" si="6"/>
        <v>89.77</v>
      </c>
      <c r="U9" s="2">
        <f t="shared" si="7"/>
        <v>0.83171967794835699</v>
      </c>
      <c r="V9" s="2">
        <f t="shared" si="8"/>
        <v>83.171967794835695</v>
      </c>
      <c r="W9" s="2">
        <v>77.628855343388906</v>
      </c>
      <c r="X9" s="2">
        <v>7</v>
      </c>
    </row>
    <row r="10" spans="1:24" x14ac:dyDescent="0.3">
      <c r="A10" s="2">
        <v>8</v>
      </c>
      <c r="B10" s="15" t="s">
        <v>256</v>
      </c>
      <c r="C10" s="15" t="s">
        <v>257</v>
      </c>
      <c r="D10" s="2" t="s">
        <v>243</v>
      </c>
      <c r="E10" s="2">
        <v>94.402149574563396</v>
      </c>
      <c r="F10" s="2">
        <v>20</v>
      </c>
      <c r="G10" s="2">
        <v>0</v>
      </c>
      <c r="H10" s="2">
        <f t="shared" si="0"/>
        <v>114.402149574563</v>
      </c>
      <c r="I10" s="2">
        <f t="shared" si="1"/>
        <v>0.92436709232699499</v>
      </c>
      <c r="J10" s="2">
        <f t="shared" si="2"/>
        <v>92.436709232699499</v>
      </c>
      <c r="K10" s="15">
        <v>95.772266676300006</v>
      </c>
      <c r="L10" s="15">
        <v>0</v>
      </c>
      <c r="M10" s="2">
        <v>0</v>
      </c>
      <c r="N10" s="2">
        <f t="shared" si="3"/>
        <v>95.772266676300006</v>
      </c>
      <c r="O10" s="2">
        <f t="shared" si="4"/>
        <v>0.70058364314589405</v>
      </c>
      <c r="P10" s="2">
        <f t="shared" si="5"/>
        <v>70.058364314589497</v>
      </c>
      <c r="Q10" s="15">
        <v>95.75</v>
      </c>
      <c r="R10" s="15">
        <v>0</v>
      </c>
      <c r="S10" s="2">
        <v>0</v>
      </c>
      <c r="T10" s="2">
        <f t="shared" si="6"/>
        <v>95.75</v>
      </c>
      <c r="U10" s="2">
        <f t="shared" si="7"/>
        <v>0.88712441977893697</v>
      </c>
      <c r="V10" s="2">
        <f t="shared" si="8"/>
        <v>88.712441977893704</v>
      </c>
      <c r="W10" s="2">
        <v>76.399441053278906</v>
      </c>
      <c r="X10" s="2">
        <v>8</v>
      </c>
    </row>
    <row r="11" spans="1:24" x14ac:dyDescent="0.3">
      <c r="A11" s="2">
        <v>9</v>
      </c>
      <c r="B11" s="15" t="s">
        <v>258</v>
      </c>
      <c r="C11" s="15" t="s">
        <v>259</v>
      </c>
      <c r="D11" s="2" t="s">
        <v>243</v>
      </c>
      <c r="E11" s="2">
        <v>94.596208389311798</v>
      </c>
      <c r="F11" s="2">
        <v>8.5</v>
      </c>
      <c r="G11" s="2">
        <v>0</v>
      </c>
      <c r="H11" s="2">
        <f t="shared" si="0"/>
        <v>103.096208389312</v>
      </c>
      <c r="I11" s="2">
        <f t="shared" si="1"/>
        <v>0.83301531250209304</v>
      </c>
      <c r="J11" s="2">
        <f t="shared" si="2"/>
        <v>83.301531250209294</v>
      </c>
      <c r="K11" s="15">
        <v>96.623087621696797</v>
      </c>
      <c r="L11" s="15">
        <v>0.92500000000000004</v>
      </c>
      <c r="M11" s="2">
        <v>0</v>
      </c>
      <c r="N11" s="2">
        <f t="shared" si="3"/>
        <v>97.548087621696794</v>
      </c>
      <c r="O11" s="2">
        <f t="shared" si="4"/>
        <v>0.71357394974170496</v>
      </c>
      <c r="P11" s="2">
        <f t="shared" si="5"/>
        <v>71.357394974170504</v>
      </c>
      <c r="Q11" s="15">
        <v>89.77</v>
      </c>
      <c r="R11" s="2">
        <v>0</v>
      </c>
      <c r="S11" s="2">
        <v>0</v>
      </c>
      <c r="T11" s="2">
        <f t="shared" si="6"/>
        <v>89.77</v>
      </c>
      <c r="U11" s="2">
        <f t="shared" si="7"/>
        <v>0.83171967794835699</v>
      </c>
      <c r="V11" s="2">
        <f t="shared" si="8"/>
        <v>83.171967794835695</v>
      </c>
      <c r="W11" s="2">
        <v>74.927679499923201</v>
      </c>
      <c r="X11" s="2">
        <v>9</v>
      </c>
    </row>
    <row r="12" spans="1:24" x14ac:dyDescent="0.3">
      <c r="A12" s="2">
        <v>10</v>
      </c>
      <c r="B12" s="15" t="s">
        <v>260</v>
      </c>
      <c r="C12" s="15" t="s">
        <v>261</v>
      </c>
      <c r="D12" s="2" t="s">
        <v>243</v>
      </c>
      <c r="E12" s="2">
        <v>90.021111893033094</v>
      </c>
      <c r="F12" s="2">
        <v>6</v>
      </c>
      <c r="G12" s="2">
        <v>0</v>
      </c>
      <c r="H12" s="2">
        <f t="shared" si="0"/>
        <v>96.021111893033094</v>
      </c>
      <c r="I12" s="2">
        <f t="shared" si="1"/>
        <v>0.775848673583866</v>
      </c>
      <c r="J12" s="2">
        <f t="shared" si="2"/>
        <v>77.584867358386603</v>
      </c>
      <c r="K12" s="15">
        <v>98.0200152676545</v>
      </c>
      <c r="L12" s="15">
        <v>0</v>
      </c>
      <c r="M12" s="2">
        <v>0</v>
      </c>
      <c r="N12" s="2">
        <f t="shared" si="3"/>
        <v>98.0200152676545</v>
      </c>
      <c r="O12" s="2">
        <f t="shared" si="4"/>
        <v>0.71702614734525305</v>
      </c>
      <c r="P12" s="2">
        <f t="shared" si="5"/>
        <v>71.702614734525298</v>
      </c>
      <c r="Q12" s="15">
        <v>93.18</v>
      </c>
      <c r="R12" s="15">
        <v>4.6669999999999998</v>
      </c>
      <c r="S12" s="2">
        <v>0</v>
      </c>
      <c r="T12" s="2">
        <f t="shared" si="6"/>
        <v>97.846999999999994</v>
      </c>
      <c r="U12" s="2">
        <f t="shared" si="7"/>
        <v>0.90655313944761995</v>
      </c>
      <c r="V12" s="2">
        <f t="shared" si="8"/>
        <v>90.655313944762</v>
      </c>
      <c r="W12" s="2">
        <v>74.774335168715893</v>
      </c>
      <c r="X12" s="2">
        <v>10</v>
      </c>
    </row>
    <row r="13" spans="1:24" x14ac:dyDescent="0.3">
      <c r="A13" s="2">
        <v>11</v>
      </c>
      <c r="B13" s="15" t="s">
        <v>262</v>
      </c>
      <c r="C13" s="15" t="s">
        <v>263</v>
      </c>
      <c r="D13" s="2" t="s">
        <v>243</v>
      </c>
      <c r="E13" s="2">
        <v>93.680506685432803</v>
      </c>
      <c r="F13" s="2">
        <v>7.5</v>
      </c>
      <c r="G13" s="2">
        <v>0</v>
      </c>
      <c r="H13" s="2">
        <f t="shared" si="0"/>
        <v>101.180506685433</v>
      </c>
      <c r="I13" s="2">
        <f t="shared" si="1"/>
        <v>0.81753648085106401</v>
      </c>
      <c r="J13" s="2">
        <f t="shared" si="2"/>
        <v>81.753648085106406</v>
      </c>
      <c r="K13" s="15">
        <v>95.176634214186393</v>
      </c>
      <c r="L13" s="15">
        <v>1.625</v>
      </c>
      <c r="M13" s="2">
        <v>0</v>
      </c>
      <c r="N13" s="2">
        <f t="shared" si="3"/>
        <v>96.801634214186393</v>
      </c>
      <c r="O13" s="2">
        <f t="shared" si="4"/>
        <v>0.70811356892561905</v>
      </c>
      <c r="P13" s="2">
        <f t="shared" si="5"/>
        <v>70.811356892561903</v>
      </c>
      <c r="Q13" s="15">
        <v>89.77</v>
      </c>
      <c r="R13" s="15">
        <v>4.6660000000000004</v>
      </c>
      <c r="S13" s="2">
        <v>0</v>
      </c>
      <c r="T13" s="2">
        <f t="shared" si="6"/>
        <v>94.436000000000007</v>
      </c>
      <c r="U13" s="2">
        <f t="shared" si="7"/>
        <v>0.87495020058740103</v>
      </c>
      <c r="V13" s="2">
        <f t="shared" si="8"/>
        <v>87.495020058740096</v>
      </c>
      <c r="W13" s="2">
        <v>74.668181436251103</v>
      </c>
      <c r="X13" s="2">
        <v>11</v>
      </c>
    </row>
    <row r="14" spans="1:24" x14ac:dyDescent="0.3">
      <c r="A14" s="2">
        <v>12</v>
      </c>
      <c r="B14" s="15" t="s">
        <v>264</v>
      </c>
      <c r="C14" s="15" t="s">
        <v>265</v>
      </c>
      <c r="D14" s="2" t="s">
        <v>243</v>
      </c>
      <c r="E14" s="2">
        <v>100</v>
      </c>
      <c r="F14" s="2">
        <v>18.8</v>
      </c>
      <c r="G14" s="2">
        <v>0</v>
      </c>
      <c r="H14" s="2">
        <f t="shared" si="0"/>
        <v>118.8</v>
      </c>
      <c r="I14" s="2">
        <f t="shared" si="1"/>
        <v>0.959901636261419</v>
      </c>
      <c r="J14" s="2">
        <f t="shared" si="2"/>
        <v>95.990163626141893</v>
      </c>
      <c r="K14" s="15">
        <v>88.201867673355807</v>
      </c>
      <c r="L14" s="15">
        <v>1</v>
      </c>
      <c r="M14" s="2">
        <v>0</v>
      </c>
      <c r="N14" s="2">
        <f t="shared" si="3"/>
        <v>89.201867673355807</v>
      </c>
      <c r="O14" s="2">
        <f t="shared" si="4"/>
        <v>0.65252052184625098</v>
      </c>
      <c r="P14" s="2">
        <f t="shared" si="5"/>
        <v>65.2520521846251</v>
      </c>
      <c r="Q14" s="15">
        <v>89.77</v>
      </c>
      <c r="R14" s="2">
        <v>0</v>
      </c>
      <c r="S14" s="2">
        <v>0</v>
      </c>
      <c r="T14" s="2">
        <f t="shared" si="6"/>
        <v>89.77</v>
      </c>
      <c r="U14" s="2">
        <f t="shared" si="7"/>
        <v>0.83171967794835699</v>
      </c>
      <c r="V14" s="2">
        <f t="shared" si="8"/>
        <v>83.171967794835695</v>
      </c>
      <c r="W14" s="2">
        <v>73.191666023504595</v>
      </c>
      <c r="X14" s="2">
        <v>12</v>
      </c>
    </row>
    <row r="15" spans="1:24" x14ac:dyDescent="0.3">
      <c r="A15" s="2">
        <v>13</v>
      </c>
      <c r="B15" s="15" t="s">
        <v>266</v>
      </c>
      <c r="C15" s="15" t="s">
        <v>267</v>
      </c>
      <c r="D15" s="2" t="s">
        <v>243</v>
      </c>
      <c r="E15" s="2">
        <v>87.3488580385132</v>
      </c>
      <c r="F15" s="2">
        <v>4.5</v>
      </c>
      <c r="G15" s="2">
        <v>0</v>
      </c>
      <c r="H15" s="2">
        <f t="shared" si="0"/>
        <v>91.8488580385132</v>
      </c>
      <c r="I15" s="2">
        <f t="shared" si="1"/>
        <v>0.74213694545380104</v>
      </c>
      <c r="J15" s="2">
        <f t="shared" si="2"/>
        <v>74.213694545380093</v>
      </c>
      <c r="K15" s="15">
        <v>95.251759440325401</v>
      </c>
      <c r="L15" s="15">
        <v>0</v>
      </c>
      <c r="M15" s="2">
        <v>0</v>
      </c>
      <c r="N15" s="2">
        <f t="shared" si="3"/>
        <v>95.251759440325401</v>
      </c>
      <c r="O15" s="2">
        <f t="shared" si="4"/>
        <v>0.69677608101629196</v>
      </c>
      <c r="P15" s="2">
        <f t="shared" si="5"/>
        <v>69.677608101629204</v>
      </c>
      <c r="Q15" s="15">
        <v>89.77</v>
      </c>
      <c r="R15" s="15">
        <v>4.6660000000000004</v>
      </c>
      <c r="S15" s="2">
        <v>0</v>
      </c>
      <c r="T15" s="2">
        <f t="shared" si="6"/>
        <v>94.436000000000007</v>
      </c>
      <c r="U15" s="2">
        <f t="shared" si="7"/>
        <v>0.87495020058740103</v>
      </c>
      <c r="V15" s="2">
        <f t="shared" si="8"/>
        <v>87.495020058740096</v>
      </c>
      <c r="W15" s="2">
        <v>72.366566574807507</v>
      </c>
      <c r="X15" s="2">
        <v>13</v>
      </c>
    </row>
    <row r="16" spans="1:24" x14ac:dyDescent="0.3">
      <c r="A16" s="2">
        <v>14</v>
      </c>
      <c r="B16" s="15" t="s">
        <v>268</v>
      </c>
      <c r="C16" s="15" t="s">
        <v>269</v>
      </c>
      <c r="D16" s="2" t="s">
        <v>243</v>
      </c>
      <c r="E16" s="2">
        <v>93.061224489795904</v>
      </c>
      <c r="F16" s="2">
        <v>0</v>
      </c>
      <c r="G16" s="2">
        <v>0</v>
      </c>
      <c r="H16" s="2">
        <f t="shared" si="0"/>
        <v>93.061224489795904</v>
      </c>
      <c r="I16" s="2">
        <f t="shared" si="1"/>
        <v>0.75193284225796597</v>
      </c>
      <c r="J16" s="2">
        <f t="shared" si="2"/>
        <v>75.193284225796504</v>
      </c>
      <c r="K16" s="15">
        <v>95.544465352204895</v>
      </c>
      <c r="L16" s="15">
        <v>0.125</v>
      </c>
      <c r="M16" s="2">
        <v>0</v>
      </c>
      <c r="N16" s="2">
        <f t="shared" si="3"/>
        <v>95.669465352204895</v>
      </c>
      <c r="O16" s="2">
        <f t="shared" si="4"/>
        <v>0.69983164124958197</v>
      </c>
      <c r="P16" s="2">
        <f t="shared" si="5"/>
        <v>69.983164124958193</v>
      </c>
      <c r="Q16" s="15">
        <v>89.77</v>
      </c>
      <c r="R16" s="2">
        <v>0</v>
      </c>
      <c r="S16" s="2">
        <v>0</v>
      </c>
      <c r="T16" s="2">
        <f t="shared" si="6"/>
        <v>89.77</v>
      </c>
      <c r="U16" s="2">
        <f t="shared" si="7"/>
        <v>0.83171967794835699</v>
      </c>
      <c r="V16" s="2">
        <f t="shared" si="8"/>
        <v>83.171967794835695</v>
      </c>
      <c r="W16" s="2">
        <v>72.344068500784104</v>
      </c>
      <c r="X16" s="2">
        <v>14</v>
      </c>
    </row>
    <row r="17" spans="1:24" x14ac:dyDescent="0.3">
      <c r="A17" s="2">
        <v>15</v>
      </c>
      <c r="B17" s="15" t="s">
        <v>270</v>
      </c>
      <c r="C17" s="15" t="s">
        <v>271</v>
      </c>
      <c r="D17" s="2" t="s">
        <v>243</v>
      </c>
      <c r="E17" s="2">
        <v>87.134540336510796</v>
      </c>
      <c r="F17" s="2">
        <v>5</v>
      </c>
      <c r="G17" s="2">
        <v>0</v>
      </c>
      <c r="H17" s="2">
        <f t="shared" si="0"/>
        <v>92.134540336510796</v>
      </c>
      <c r="I17" s="2">
        <f t="shared" si="1"/>
        <v>0.74444525273746098</v>
      </c>
      <c r="J17" s="2">
        <f t="shared" si="2"/>
        <v>74.444525273746095</v>
      </c>
      <c r="K17" s="15">
        <v>89.643022716736198</v>
      </c>
      <c r="L17" s="15">
        <v>6.25</v>
      </c>
      <c r="M17" s="2">
        <v>0</v>
      </c>
      <c r="N17" s="2">
        <f t="shared" si="3"/>
        <v>95.893022716736198</v>
      </c>
      <c r="O17" s="2">
        <f t="shared" si="4"/>
        <v>0.70146698557556297</v>
      </c>
      <c r="P17" s="2">
        <f t="shared" si="5"/>
        <v>70.146698557556306</v>
      </c>
      <c r="Q17" s="15">
        <v>89.77</v>
      </c>
      <c r="R17" s="2">
        <v>0</v>
      </c>
      <c r="S17" s="2">
        <v>0</v>
      </c>
      <c r="T17" s="2">
        <f t="shared" si="6"/>
        <v>89.77</v>
      </c>
      <c r="U17" s="2">
        <f t="shared" si="7"/>
        <v>0.83171967794835699</v>
      </c>
      <c r="V17" s="2">
        <f t="shared" si="8"/>
        <v>83.171967794835695</v>
      </c>
      <c r="W17" s="2">
        <v>72.308790813162005</v>
      </c>
      <c r="X17" s="2">
        <v>15</v>
      </c>
    </row>
    <row r="18" spans="1:24" x14ac:dyDescent="0.3">
      <c r="A18" s="2">
        <v>16</v>
      </c>
      <c r="B18" s="15" t="s">
        <v>272</v>
      </c>
      <c r="C18" s="15" t="s">
        <v>273</v>
      </c>
      <c r="D18" s="2" t="s">
        <v>243</v>
      </c>
      <c r="E18" s="2">
        <v>87.9011792804896</v>
      </c>
      <c r="F18" s="2">
        <v>0</v>
      </c>
      <c r="G18" s="2">
        <v>0</v>
      </c>
      <c r="H18" s="2">
        <f t="shared" si="0"/>
        <v>87.9011792804896</v>
      </c>
      <c r="I18" s="2">
        <f t="shared" si="1"/>
        <v>0.71023977963510299</v>
      </c>
      <c r="J18" s="2">
        <f t="shared" si="2"/>
        <v>71.023977963510305</v>
      </c>
      <c r="K18" s="15">
        <v>95.799721835883204</v>
      </c>
      <c r="L18" s="15">
        <v>0</v>
      </c>
      <c r="M18" s="2">
        <v>0</v>
      </c>
      <c r="N18" s="2">
        <f t="shared" si="3"/>
        <v>95.799721835883204</v>
      </c>
      <c r="O18" s="2">
        <f t="shared" si="4"/>
        <v>0.70078448036518004</v>
      </c>
      <c r="P18" s="2">
        <f t="shared" si="5"/>
        <v>70.078448036517997</v>
      </c>
      <c r="Q18" s="15">
        <v>93.96</v>
      </c>
      <c r="R18" s="15">
        <v>0</v>
      </c>
      <c r="S18" s="2">
        <v>0</v>
      </c>
      <c r="T18" s="2">
        <f t="shared" si="6"/>
        <v>93.96</v>
      </c>
      <c r="U18" s="2">
        <f t="shared" si="7"/>
        <v>0.87054005725774297</v>
      </c>
      <c r="V18" s="2">
        <f t="shared" si="8"/>
        <v>87.054005725774303</v>
      </c>
      <c r="W18" s="2">
        <v>71.965109779477601</v>
      </c>
      <c r="X18" s="2">
        <v>16</v>
      </c>
    </row>
    <row r="19" spans="1:24" x14ac:dyDescent="0.3">
      <c r="A19" s="2">
        <v>17</v>
      </c>
      <c r="B19" s="15" t="s">
        <v>274</v>
      </c>
      <c r="C19" s="15" t="s">
        <v>275</v>
      </c>
      <c r="D19" s="2" t="s">
        <v>243</v>
      </c>
      <c r="E19" s="2">
        <v>89.602925809822395</v>
      </c>
      <c r="F19" s="2">
        <v>0</v>
      </c>
      <c r="G19" s="2">
        <v>0</v>
      </c>
      <c r="H19" s="2">
        <f t="shared" si="0"/>
        <v>89.602925809822395</v>
      </c>
      <c r="I19" s="2">
        <f t="shared" si="1"/>
        <v>0.72398985773281999</v>
      </c>
      <c r="J19" s="2">
        <f t="shared" si="2"/>
        <v>72.398985773282007</v>
      </c>
      <c r="K19" s="15">
        <v>94.724153917478006</v>
      </c>
      <c r="L19" s="15">
        <v>0</v>
      </c>
      <c r="M19" s="2">
        <v>0</v>
      </c>
      <c r="N19" s="2">
        <f t="shared" si="3"/>
        <v>94.724153917478006</v>
      </c>
      <c r="O19" s="2">
        <f t="shared" si="4"/>
        <v>0.69291659421318996</v>
      </c>
      <c r="P19" s="2">
        <f t="shared" si="5"/>
        <v>69.291659421318997</v>
      </c>
      <c r="Q19" s="15">
        <v>89.77</v>
      </c>
      <c r="R19" s="2">
        <v>0</v>
      </c>
      <c r="S19" s="2">
        <v>0</v>
      </c>
      <c r="T19" s="2">
        <f t="shared" si="6"/>
        <v>89.77</v>
      </c>
      <c r="U19" s="2">
        <f t="shared" si="7"/>
        <v>0.83171967794835699</v>
      </c>
      <c r="V19" s="2">
        <f t="shared" si="8"/>
        <v>83.171967794835695</v>
      </c>
      <c r="W19" s="2">
        <v>71.301155517836307</v>
      </c>
      <c r="X19" s="2">
        <v>17</v>
      </c>
    </row>
    <row r="20" spans="1:24" x14ac:dyDescent="0.3">
      <c r="A20" s="2">
        <v>18</v>
      </c>
      <c r="B20" s="15" t="s">
        <v>276</v>
      </c>
      <c r="C20" s="15" t="s">
        <v>277</v>
      </c>
      <c r="D20" s="2" t="s">
        <v>243</v>
      </c>
      <c r="E20" s="2">
        <v>86.050156739811897</v>
      </c>
      <c r="F20" s="2">
        <v>4</v>
      </c>
      <c r="G20" s="2">
        <v>0</v>
      </c>
      <c r="H20" s="2">
        <f t="shared" si="0"/>
        <v>90.050156739811897</v>
      </c>
      <c r="I20" s="2">
        <f t="shared" si="1"/>
        <v>0.72760347474867604</v>
      </c>
      <c r="J20" s="2">
        <f t="shared" si="2"/>
        <v>72.760347474867601</v>
      </c>
      <c r="K20" s="15">
        <v>90.472060868853802</v>
      </c>
      <c r="L20" s="15">
        <v>0</v>
      </c>
      <c r="M20" s="2">
        <v>0</v>
      </c>
      <c r="N20" s="2">
        <f t="shared" si="3"/>
        <v>90.472060868853802</v>
      </c>
      <c r="O20" s="2">
        <f t="shared" si="4"/>
        <v>0.66181211123098205</v>
      </c>
      <c r="P20" s="2">
        <f t="shared" si="5"/>
        <v>66.181211123098194</v>
      </c>
      <c r="Q20" s="15">
        <v>95.75</v>
      </c>
      <c r="R20" s="15">
        <v>12</v>
      </c>
      <c r="S20" s="2">
        <v>0</v>
      </c>
      <c r="T20" s="2">
        <f t="shared" si="6"/>
        <v>107.75</v>
      </c>
      <c r="U20" s="2">
        <f t="shared" si="7"/>
        <v>0.99830450371989998</v>
      </c>
      <c r="V20" s="2">
        <f t="shared" si="8"/>
        <v>99.830450371989997</v>
      </c>
      <c r="W20" s="2">
        <v>70.861962307634798</v>
      </c>
      <c r="X20" s="2">
        <v>18</v>
      </c>
    </row>
    <row r="21" spans="1:24" x14ac:dyDescent="0.3">
      <c r="A21" s="2">
        <v>19</v>
      </c>
      <c r="B21" s="15" t="s">
        <v>278</v>
      </c>
      <c r="C21" s="15" t="s">
        <v>279</v>
      </c>
      <c r="D21" s="2" t="s">
        <v>243</v>
      </c>
      <c r="E21" s="2">
        <v>89.923869234214095</v>
      </c>
      <c r="F21" s="2">
        <v>3</v>
      </c>
      <c r="G21" s="2">
        <v>0</v>
      </c>
      <c r="H21" s="2">
        <f t="shared" si="0"/>
        <v>92.923869234214095</v>
      </c>
      <c r="I21" s="2">
        <f t="shared" si="1"/>
        <v>0.75082301452579303</v>
      </c>
      <c r="J21" s="2">
        <f t="shared" si="2"/>
        <v>75.082301452579301</v>
      </c>
      <c r="K21" s="15">
        <v>92.277703995733404</v>
      </c>
      <c r="L21" s="15">
        <v>0</v>
      </c>
      <c r="M21" s="2">
        <v>0</v>
      </c>
      <c r="N21" s="2">
        <f t="shared" si="3"/>
        <v>92.277703995733404</v>
      </c>
      <c r="O21" s="2">
        <f t="shared" si="4"/>
        <v>0.67502057004637395</v>
      </c>
      <c r="P21" s="2">
        <f t="shared" si="5"/>
        <v>67.502057004637393</v>
      </c>
      <c r="Q21" s="15">
        <v>89.77</v>
      </c>
      <c r="R21" s="2">
        <v>0</v>
      </c>
      <c r="S21" s="2">
        <v>0</v>
      </c>
      <c r="T21" s="2">
        <f t="shared" si="6"/>
        <v>89.77</v>
      </c>
      <c r="U21" s="2">
        <f t="shared" si="7"/>
        <v>0.83171967794835699</v>
      </c>
      <c r="V21" s="2">
        <f t="shared" si="8"/>
        <v>83.171967794835695</v>
      </c>
      <c r="W21" s="2">
        <v>70.585096962329501</v>
      </c>
      <c r="X21" s="2">
        <v>19</v>
      </c>
    </row>
    <row r="22" spans="1:24" x14ac:dyDescent="0.3">
      <c r="A22" s="2">
        <v>20</v>
      </c>
      <c r="B22" s="15" t="s">
        <v>280</v>
      </c>
      <c r="C22" s="15" t="s">
        <v>281</v>
      </c>
      <c r="D22" s="2" t="s">
        <v>243</v>
      </c>
      <c r="E22" s="2">
        <v>92.360053739364105</v>
      </c>
      <c r="F22" s="2">
        <v>4</v>
      </c>
      <c r="G22" s="2">
        <v>0</v>
      </c>
      <c r="H22" s="2">
        <f t="shared" si="0"/>
        <v>96.360053739364105</v>
      </c>
      <c r="I22" s="2">
        <f t="shared" si="1"/>
        <v>0.77858731695836603</v>
      </c>
      <c r="J22" s="2">
        <f t="shared" si="2"/>
        <v>77.858731695836596</v>
      </c>
      <c r="K22" s="15">
        <v>90.229375013797807</v>
      </c>
      <c r="L22" s="15">
        <v>0</v>
      </c>
      <c r="M22" s="2">
        <v>0</v>
      </c>
      <c r="N22" s="2">
        <f t="shared" si="3"/>
        <v>90.229375013797807</v>
      </c>
      <c r="O22" s="2">
        <f t="shared" si="4"/>
        <v>0.66003684009690999</v>
      </c>
      <c r="P22" s="2">
        <f t="shared" si="5"/>
        <v>66.003684009691</v>
      </c>
      <c r="Q22" s="15">
        <v>89.77</v>
      </c>
      <c r="R22" s="2">
        <v>0</v>
      </c>
      <c r="S22" s="2">
        <v>0</v>
      </c>
      <c r="T22" s="2">
        <f t="shared" si="6"/>
        <v>89.77</v>
      </c>
      <c r="U22" s="2">
        <f t="shared" si="7"/>
        <v>0.83171967794835699</v>
      </c>
      <c r="V22" s="2">
        <f t="shared" si="8"/>
        <v>83.171967794835695</v>
      </c>
      <c r="W22" s="2">
        <v>70.091521914781097</v>
      </c>
      <c r="X22" s="2">
        <v>20</v>
      </c>
    </row>
    <row r="23" spans="1:24" x14ac:dyDescent="0.3">
      <c r="A23" s="2">
        <v>21</v>
      </c>
      <c r="B23" s="15" t="s">
        <v>282</v>
      </c>
      <c r="C23" s="15" t="s">
        <v>283</v>
      </c>
      <c r="D23" s="2" t="s">
        <v>243</v>
      </c>
      <c r="E23" s="2">
        <v>89.534898598938</v>
      </c>
      <c r="F23" s="2">
        <v>3</v>
      </c>
      <c r="G23" s="2">
        <v>0</v>
      </c>
      <c r="H23" s="2">
        <f t="shared" si="0"/>
        <v>92.534898598938</v>
      </c>
      <c r="I23" s="2">
        <f t="shared" si="1"/>
        <v>0.74768013953202905</v>
      </c>
      <c r="J23" s="2">
        <f t="shared" si="2"/>
        <v>74.768013953202896</v>
      </c>
      <c r="K23" s="15">
        <v>90.526734081378706</v>
      </c>
      <c r="L23" s="15">
        <v>0</v>
      </c>
      <c r="M23" s="2">
        <v>0</v>
      </c>
      <c r="N23" s="2">
        <f t="shared" si="3"/>
        <v>90.526734081378706</v>
      </c>
      <c r="O23" s="2">
        <f t="shared" si="4"/>
        <v>0.66221205121091997</v>
      </c>
      <c r="P23" s="2">
        <f t="shared" si="5"/>
        <v>66.221205121091998</v>
      </c>
      <c r="Q23" s="15">
        <v>89.77</v>
      </c>
      <c r="R23" s="2">
        <v>0</v>
      </c>
      <c r="S23" s="2">
        <v>0</v>
      </c>
      <c r="T23" s="2">
        <f t="shared" si="6"/>
        <v>89.77</v>
      </c>
      <c r="U23" s="2">
        <f t="shared" si="7"/>
        <v>0.83171967794835699</v>
      </c>
      <c r="V23" s="2">
        <f t="shared" si="8"/>
        <v>83.171967794835695</v>
      </c>
      <c r="W23" s="2">
        <v>69.625643144184707</v>
      </c>
      <c r="X23" s="2">
        <v>21</v>
      </c>
    </row>
    <row r="24" spans="1:24" x14ac:dyDescent="0.3">
      <c r="A24" s="2">
        <v>22</v>
      </c>
      <c r="B24" s="15" t="s">
        <v>284</v>
      </c>
      <c r="C24" s="15" t="s">
        <v>285</v>
      </c>
      <c r="D24" s="2" t="s">
        <v>243</v>
      </c>
      <c r="E24" s="2">
        <v>86.870961550764505</v>
      </c>
      <c r="F24" s="2">
        <v>0</v>
      </c>
      <c r="G24" s="2">
        <v>0</v>
      </c>
      <c r="H24" s="2">
        <f t="shared" si="0"/>
        <v>86.870961550764505</v>
      </c>
      <c r="I24" s="2">
        <f t="shared" si="1"/>
        <v>0.70191564087695002</v>
      </c>
      <c r="J24" s="2">
        <f t="shared" si="2"/>
        <v>70.191564087694999</v>
      </c>
      <c r="K24" s="15">
        <v>91.058569000154506</v>
      </c>
      <c r="L24" s="15">
        <v>0.3</v>
      </c>
      <c r="M24" s="2">
        <v>0</v>
      </c>
      <c r="N24" s="2">
        <f t="shared" si="3"/>
        <v>91.358569000154503</v>
      </c>
      <c r="O24" s="2">
        <f t="shared" si="4"/>
        <v>0.66829700626227795</v>
      </c>
      <c r="P24" s="2">
        <f t="shared" si="5"/>
        <v>66.829700626227805</v>
      </c>
      <c r="Q24" s="15">
        <v>89.77</v>
      </c>
      <c r="R24" s="15">
        <v>2</v>
      </c>
      <c r="S24" s="2">
        <v>0</v>
      </c>
      <c r="T24" s="2">
        <f t="shared" si="6"/>
        <v>91.77</v>
      </c>
      <c r="U24" s="2">
        <f t="shared" si="7"/>
        <v>0.85024969193851696</v>
      </c>
      <c r="V24" s="2">
        <f t="shared" si="8"/>
        <v>85.024969193851703</v>
      </c>
      <c r="W24" s="2">
        <v>69.321600164457294</v>
      </c>
      <c r="X24" s="2">
        <v>22</v>
      </c>
    </row>
    <row r="25" spans="1:24" x14ac:dyDescent="0.3">
      <c r="A25" s="2">
        <v>23</v>
      </c>
      <c r="B25" s="15" t="s">
        <v>286</v>
      </c>
      <c r="C25" s="15" t="s">
        <v>287</v>
      </c>
      <c r="D25" s="2" t="s">
        <v>243</v>
      </c>
      <c r="E25" s="2">
        <v>87.744439468577397</v>
      </c>
      <c r="F25" s="2">
        <v>0</v>
      </c>
      <c r="G25" s="2">
        <v>0</v>
      </c>
      <c r="H25" s="2">
        <f t="shared" si="0"/>
        <v>87.744439468577397</v>
      </c>
      <c r="I25" s="2">
        <f t="shared" si="1"/>
        <v>0.70897332507347199</v>
      </c>
      <c r="J25" s="2">
        <f t="shared" si="2"/>
        <v>70.897332507347201</v>
      </c>
      <c r="K25" s="15">
        <v>89.321588626178297</v>
      </c>
      <c r="L25" s="15">
        <v>0</v>
      </c>
      <c r="M25" s="2">
        <v>0</v>
      </c>
      <c r="N25" s="2">
        <f t="shared" si="3"/>
        <v>89.321588626178297</v>
      </c>
      <c r="O25" s="2">
        <f t="shared" si="4"/>
        <v>0.65339629250721698</v>
      </c>
      <c r="P25" s="2">
        <f t="shared" si="5"/>
        <v>65.3396292507217</v>
      </c>
      <c r="Q25" s="15">
        <v>89.77</v>
      </c>
      <c r="R25" s="2">
        <v>0</v>
      </c>
      <c r="S25" s="2">
        <v>0</v>
      </c>
      <c r="T25" s="2">
        <f t="shared" si="6"/>
        <v>89.77</v>
      </c>
      <c r="U25" s="2">
        <f t="shared" si="7"/>
        <v>0.83171967794835699</v>
      </c>
      <c r="V25" s="2">
        <f t="shared" si="8"/>
        <v>83.171967794835695</v>
      </c>
      <c r="W25" s="2">
        <v>68.234403745883597</v>
      </c>
      <c r="X25" s="2">
        <v>23</v>
      </c>
    </row>
    <row r="26" spans="1:24" x14ac:dyDescent="0.3">
      <c r="A26" s="2">
        <v>24</v>
      </c>
      <c r="B26" s="15" t="s">
        <v>288</v>
      </c>
      <c r="C26" s="15" t="s">
        <v>289</v>
      </c>
      <c r="D26" s="2" t="s">
        <v>243</v>
      </c>
      <c r="E26" s="2">
        <v>89.504190390889903</v>
      </c>
      <c r="F26" s="2">
        <v>0</v>
      </c>
      <c r="G26" s="2">
        <v>0</v>
      </c>
      <c r="H26" s="2">
        <f t="shared" si="0"/>
        <v>89.504190390889903</v>
      </c>
      <c r="I26" s="2">
        <f t="shared" si="1"/>
        <v>0.72319207751236303</v>
      </c>
      <c r="J26" s="2">
        <f t="shared" si="2"/>
        <v>72.319207751236306</v>
      </c>
      <c r="K26" s="15">
        <v>83.731059219676396</v>
      </c>
      <c r="L26" s="15">
        <v>0</v>
      </c>
      <c r="M26" s="2">
        <v>0</v>
      </c>
      <c r="N26" s="2">
        <f t="shared" si="3"/>
        <v>83.731059219676396</v>
      </c>
      <c r="O26" s="2">
        <f t="shared" si="4"/>
        <v>0.61250101462934003</v>
      </c>
      <c r="P26" s="2">
        <f t="shared" si="5"/>
        <v>61.250101462933998</v>
      </c>
      <c r="Q26" s="15">
        <v>89.77</v>
      </c>
      <c r="R26" s="2">
        <v>0</v>
      </c>
      <c r="S26" s="2">
        <v>0</v>
      </c>
      <c r="T26" s="2">
        <f t="shared" si="6"/>
        <v>89.77</v>
      </c>
      <c r="U26" s="2">
        <f t="shared" si="7"/>
        <v>0.83171967794835699</v>
      </c>
      <c r="V26" s="2">
        <f t="shared" si="8"/>
        <v>83.171967794835695</v>
      </c>
      <c r="W26" s="2">
        <v>65.656109343898805</v>
      </c>
      <c r="X26" s="2">
        <v>24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workbookViewId="0">
      <selection activeCell="R19" sqref="R19"/>
    </sheetView>
  </sheetViews>
  <sheetFormatPr defaultColWidth="8.6640625" defaultRowHeight="14" x14ac:dyDescent="0.3"/>
  <cols>
    <col min="1" max="1" width="8.6640625" style="8"/>
    <col min="2" max="2" width="10.6640625" style="8" customWidth="1"/>
    <col min="3" max="3" width="6.4140625" style="8" customWidth="1"/>
    <col min="4" max="7" width="8.6640625" style="8" customWidth="1"/>
    <col min="8" max="8" width="12.75" style="8" customWidth="1"/>
    <col min="9" max="10" width="12.6640625" style="8" customWidth="1"/>
    <col min="11" max="13" width="8.6640625" style="8" customWidth="1"/>
    <col min="14" max="15" width="12.6640625" style="8" customWidth="1"/>
    <col min="16" max="16" width="10.58203125" style="8" customWidth="1"/>
    <col min="17" max="20" width="8.6640625" style="8"/>
    <col min="21" max="23" width="12.6640625" style="8"/>
    <col min="24" max="16384" width="8.6640625" style="8"/>
  </cols>
  <sheetData>
    <row r="1" spans="1:24" x14ac:dyDescent="0.3">
      <c r="A1" s="68" t="s">
        <v>12</v>
      </c>
      <c r="B1" s="69" t="s">
        <v>13</v>
      </c>
      <c r="C1" s="69" t="s">
        <v>14</v>
      </c>
      <c r="D1" s="69" t="s">
        <v>15</v>
      </c>
      <c r="E1" s="68" t="s">
        <v>16</v>
      </c>
      <c r="F1" s="68"/>
      <c r="G1" s="68"/>
      <c r="H1" s="68"/>
      <c r="I1" s="68"/>
      <c r="J1" s="68"/>
      <c r="K1" s="68" t="s">
        <v>17</v>
      </c>
      <c r="L1" s="68"/>
      <c r="M1" s="68"/>
      <c r="N1" s="68"/>
      <c r="O1" s="68"/>
      <c r="P1" s="68"/>
      <c r="Q1" s="68" t="s">
        <v>18</v>
      </c>
      <c r="R1" s="68"/>
      <c r="S1" s="68"/>
      <c r="T1" s="68"/>
      <c r="U1" s="68"/>
      <c r="V1" s="68"/>
      <c r="W1" s="70" t="s">
        <v>19</v>
      </c>
      <c r="X1" s="71" t="s">
        <v>20</v>
      </c>
    </row>
    <row r="2" spans="1:24" ht="28" x14ac:dyDescent="0.3">
      <c r="A2" s="68"/>
      <c r="B2" s="69"/>
      <c r="C2" s="69"/>
      <c r="D2" s="69"/>
      <c r="E2" s="11" t="s">
        <v>21</v>
      </c>
      <c r="F2" s="12" t="s">
        <v>22</v>
      </c>
      <c r="G2" s="13" t="s">
        <v>23</v>
      </c>
      <c r="H2" s="14" t="s">
        <v>24</v>
      </c>
      <c r="I2" s="11" t="s">
        <v>25</v>
      </c>
      <c r="J2" s="17" t="s">
        <v>26</v>
      </c>
      <c r="K2" s="11" t="s">
        <v>21</v>
      </c>
      <c r="L2" s="11" t="s">
        <v>22</v>
      </c>
      <c r="M2" s="10" t="s">
        <v>23</v>
      </c>
      <c r="N2" s="10" t="s">
        <v>27</v>
      </c>
      <c r="O2" s="11" t="s">
        <v>28</v>
      </c>
      <c r="P2" s="18" t="s">
        <v>29</v>
      </c>
      <c r="Q2" s="10" t="s">
        <v>21</v>
      </c>
      <c r="R2" s="11" t="s">
        <v>22</v>
      </c>
      <c r="S2" s="10" t="s">
        <v>23</v>
      </c>
      <c r="T2" s="10" t="s">
        <v>30</v>
      </c>
      <c r="U2" s="11" t="s">
        <v>31</v>
      </c>
      <c r="V2" s="19" t="s">
        <v>32</v>
      </c>
      <c r="W2" s="70"/>
      <c r="X2" s="71"/>
    </row>
    <row r="3" spans="1:24" x14ac:dyDescent="0.3">
      <c r="A3" s="2">
        <v>1</v>
      </c>
      <c r="B3" s="15" t="s">
        <v>290</v>
      </c>
      <c r="C3" s="15" t="s">
        <v>291</v>
      </c>
      <c r="D3" s="2" t="s">
        <v>292</v>
      </c>
      <c r="E3" s="15">
        <v>98.636076947335198</v>
      </c>
      <c r="F3" s="15">
        <v>2</v>
      </c>
      <c r="G3" s="2">
        <v>0</v>
      </c>
      <c r="H3" s="2">
        <f>E3+F3+G3</f>
        <v>100.636076947335</v>
      </c>
      <c r="I3" s="2">
        <f>H3/120</f>
        <v>0.83863397456112698</v>
      </c>
      <c r="J3" s="2">
        <f>I3*100</f>
        <v>83.863397456112693</v>
      </c>
      <c r="K3" s="15">
        <v>95.346489026648896</v>
      </c>
      <c r="L3" s="15">
        <v>30.952380952380999</v>
      </c>
      <c r="M3" s="2">
        <v>0</v>
      </c>
      <c r="N3" s="16">
        <f>K3+L3+M3</f>
        <v>126.29886997903</v>
      </c>
      <c r="O3" s="2">
        <f>N3/126.29887</f>
        <v>0.99999999983396404</v>
      </c>
      <c r="P3" s="2">
        <f>O3*100</f>
        <v>99.999999983396407</v>
      </c>
      <c r="Q3" s="15">
        <v>97</v>
      </c>
      <c r="R3" s="15">
        <v>2</v>
      </c>
      <c r="S3" s="2">
        <v>0</v>
      </c>
      <c r="T3" s="2">
        <f>Q3+R3+S3</f>
        <v>99</v>
      </c>
      <c r="U3" s="2">
        <f>T3/124.666</f>
        <v>0.794121893699966</v>
      </c>
      <c r="V3" s="2">
        <f>U3*100</f>
        <v>79.412189369996597</v>
      </c>
      <c r="W3" s="2">
        <v>94.713898428222095</v>
      </c>
      <c r="X3" s="2">
        <v>1</v>
      </c>
    </row>
    <row r="4" spans="1:24" x14ac:dyDescent="0.3">
      <c r="A4" s="2">
        <v>2</v>
      </c>
      <c r="B4" s="15" t="s">
        <v>293</v>
      </c>
      <c r="C4" s="15" t="s">
        <v>294</v>
      </c>
      <c r="D4" s="2" t="s">
        <v>292</v>
      </c>
      <c r="E4" s="15">
        <v>92.631436680632504</v>
      </c>
      <c r="F4" s="15">
        <v>2</v>
      </c>
      <c r="G4" s="2">
        <v>0</v>
      </c>
      <c r="H4" s="2">
        <f t="shared" ref="H4:H15" si="0">E4+F4+G4</f>
        <v>94.631436680632504</v>
      </c>
      <c r="I4" s="2">
        <f t="shared" ref="I4:I15" si="1">H4/120</f>
        <v>0.78859530567193803</v>
      </c>
      <c r="J4" s="2">
        <f t="shared" ref="J4:J15" si="2">I4*100</f>
        <v>78.859530567193801</v>
      </c>
      <c r="K4" s="15">
        <v>95.393452679716702</v>
      </c>
      <c r="L4" s="15">
        <v>17</v>
      </c>
      <c r="M4" s="2">
        <v>0</v>
      </c>
      <c r="N4" s="2">
        <f t="shared" ref="N4:N15" si="3">K4+L4+M4</f>
        <v>112.393452679717</v>
      </c>
      <c r="O4" s="2">
        <f t="shared" ref="O4:O15" si="4">N4/126.29887</f>
        <v>0.88990069887178502</v>
      </c>
      <c r="P4" s="2">
        <f t="shared" ref="P4:P15" si="5">O4*100</f>
        <v>88.990069887178507</v>
      </c>
      <c r="Q4" s="15">
        <v>90.15</v>
      </c>
      <c r="R4" s="15">
        <v>0</v>
      </c>
      <c r="S4" s="2">
        <v>0</v>
      </c>
      <c r="T4" s="2">
        <f t="shared" ref="T4:T15" si="6">Q4+R4+S4</f>
        <v>90.15</v>
      </c>
      <c r="U4" s="2">
        <f t="shared" ref="U4:U15" si="7">T4/124.666</f>
        <v>0.72313220926315103</v>
      </c>
      <c r="V4" s="2">
        <f t="shared" ref="V4:V15" si="8">U4*100</f>
        <v>72.313220926315097</v>
      </c>
      <c r="W4" s="2">
        <v>85.296277137437997</v>
      </c>
      <c r="X4" s="2">
        <v>2</v>
      </c>
    </row>
    <row r="5" spans="1:24" x14ac:dyDescent="0.3">
      <c r="A5" s="2">
        <v>3</v>
      </c>
      <c r="B5" s="15" t="s">
        <v>295</v>
      </c>
      <c r="C5" s="15" t="s">
        <v>296</v>
      </c>
      <c r="D5" s="2" t="s">
        <v>292</v>
      </c>
      <c r="E5" s="15">
        <v>100</v>
      </c>
      <c r="F5" s="15">
        <v>20</v>
      </c>
      <c r="G5" s="2">
        <v>0</v>
      </c>
      <c r="H5" s="16">
        <f t="shared" si="0"/>
        <v>120</v>
      </c>
      <c r="I5" s="2">
        <f t="shared" si="1"/>
        <v>1</v>
      </c>
      <c r="J5" s="2">
        <f t="shared" si="2"/>
        <v>100</v>
      </c>
      <c r="K5" s="15">
        <v>95.997620508244594</v>
      </c>
      <c r="L5" s="15">
        <v>0</v>
      </c>
      <c r="M5" s="2">
        <v>0</v>
      </c>
      <c r="N5" s="2">
        <f t="shared" si="3"/>
        <v>95.997620508244594</v>
      </c>
      <c r="O5" s="2">
        <f t="shared" si="4"/>
        <v>0.76008297230406396</v>
      </c>
      <c r="P5" s="2">
        <f t="shared" si="5"/>
        <v>76.008297230406399</v>
      </c>
      <c r="Q5" s="15">
        <v>100</v>
      </c>
      <c r="R5" s="15">
        <v>24.666</v>
      </c>
      <c r="S5" s="2">
        <v>0</v>
      </c>
      <c r="T5" s="16">
        <f t="shared" si="6"/>
        <v>124.666</v>
      </c>
      <c r="U5" s="2">
        <f t="shared" si="7"/>
        <v>1</v>
      </c>
      <c r="V5" s="2">
        <f t="shared" si="8"/>
        <v>100</v>
      </c>
      <c r="W5" s="2">
        <v>83.205808070118493</v>
      </c>
      <c r="X5" s="2">
        <v>3</v>
      </c>
    </row>
    <row r="6" spans="1:24" x14ac:dyDescent="0.3">
      <c r="A6" s="2">
        <v>4</v>
      </c>
      <c r="B6" s="15" t="s">
        <v>297</v>
      </c>
      <c r="C6" s="15" t="s">
        <v>298</v>
      </c>
      <c r="D6" s="2" t="s">
        <v>292</v>
      </c>
      <c r="E6" s="15">
        <v>91.989908546199899</v>
      </c>
      <c r="F6" s="15">
        <v>0</v>
      </c>
      <c r="G6" s="2">
        <v>0</v>
      </c>
      <c r="H6" s="2">
        <f t="shared" si="0"/>
        <v>91.989908546199899</v>
      </c>
      <c r="I6" s="2">
        <f t="shared" si="1"/>
        <v>0.76658257121833295</v>
      </c>
      <c r="J6" s="2">
        <f t="shared" si="2"/>
        <v>76.658257121833302</v>
      </c>
      <c r="K6" s="15">
        <v>96.005447783755898</v>
      </c>
      <c r="L6" s="15">
        <v>10.714285714285699</v>
      </c>
      <c r="M6" s="2">
        <v>0</v>
      </c>
      <c r="N6" s="2">
        <f t="shared" si="3"/>
        <v>106.719733498042</v>
      </c>
      <c r="O6" s="2">
        <f t="shared" si="4"/>
        <v>0.84497773810677501</v>
      </c>
      <c r="P6" s="2">
        <f t="shared" si="5"/>
        <v>84.497773810677501</v>
      </c>
      <c r="Q6" s="15">
        <v>100</v>
      </c>
      <c r="R6" s="15">
        <v>0</v>
      </c>
      <c r="S6" s="2">
        <v>0</v>
      </c>
      <c r="T6" s="2">
        <f t="shared" si="6"/>
        <v>100</v>
      </c>
      <c r="U6" s="2">
        <f t="shared" si="7"/>
        <v>0.80214332696966295</v>
      </c>
      <c r="V6" s="2">
        <f t="shared" si="8"/>
        <v>80.214332696966295</v>
      </c>
      <c r="W6" s="2">
        <v>82.501526371358196</v>
      </c>
      <c r="X6" s="2">
        <v>4</v>
      </c>
    </row>
    <row r="7" spans="1:24" x14ac:dyDescent="0.3">
      <c r="A7" s="2">
        <v>5</v>
      </c>
      <c r="B7" s="15" t="s">
        <v>299</v>
      </c>
      <c r="C7" s="15" t="s">
        <v>300</v>
      </c>
      <c r="D7" s="2" t="s">
        <v>292</v>
      </c>
      <c r="E7" s="15">
        <v>96.950939316123794</v>
      </c>
      <c r="F7" s="15">
        <v>6.8</v>
      </c>
      <c r="G7" s="2">
        <v>0</v>
      </c>
      <c r="H7" s="2">
        <f t="shared" si="0"/>
        <v>103.750939316124</v>
      </c>
      <c r="I7" s="2">
        <f t="shared" si="1"/>
        <v>0.86459116096769795</v>
      </c>
      <c r="J7" s="2">
        <f t="shared" si="2"/>
        <v>86.459116096769804</v>
      </c>
      <c r="K7" s="15">
        <v>97.866822820813098</v>
      </c>
      <c r="L7" s="15">
        <v>3.78354978354978</v>
      </c>
      <c r="M7" s="2">
        <v>0</v>
      </c>
      <c r="N7" s="2">
        <f t="shared" si="3"/>
        <v>101.650372604363</v>
      </c>
      <c r="O7" s="2">
        <f t="shared" si="4"/>
        <v>0.80483992140517902</v>
      </c>
      <c r="P7" s="2">
        <f t="shared" si="5"/>
        <v>80.483992140517898</v>
      </c>
      <c r="Q7" s="15">
        <v>90.15</v>
      </c>
      <c r="R7" s="15">
        <v>0</v>
      </c>
      <c r="S7" s="2">
        <v>0</v>
      </c>
      <c r="T7" s="2">
        <f t="shared" si="6"/>
        <v>90.15</v>
      </c>
      <c r="U7" s="2">
        <f t="shared" si="7"/>
        <v>0.72313220926315103</v>
      </c>
      <c r="V7" s="2">
        <f t="shared" si="8"/>
        <v>72.313220926315097</v>
      </c>
      <c r="W7" s="2">
        <v>80.861939819702201</v>
      </c>
      <c r="X7" s="2">
        <v>5</v>
      </c>
    </row>
    <row r="8" spans="1:24" x14ac:dyDescent="0.3">
      <c r="A8" s="2">
        <v>6</v>
      </c>
      <c r="B8" s="15" t="s">
        <v>301</v>
      </c>
      <c r="C8" s="15" t="s">
        <v>302</v>
      </c>
      <c r="D8" s="2" t="s">
        <v>292</v>
      </c>
      <c r="E8" s="15">
        <v>91.540523494165896</v>
      </c>
      <c r="F8" s="15">
        <v>11</v>
      </c>
      <c r="G8" s="2">
        <v>0</v>
      </c>
      <c r="H8" s="2">
        <f t="shared" si="0"/>
        <v>102.540523494166</v>
      </c>
      <c r="I8" s="2">
        <f t="shared" si="1"/>
        <v>0.85450436245138195</v>
      </c>
      <c r="J8" s="2">
        <f t="shared" si="2"/>
        <v>85.450436245138206</v>
      </c>
      <c r="K8" s="15">
        <v>92.329237385285595</v>
      </c>
      <c r="L8" s="15">
        <v>7.75</v>
      </c>
      <c r="M8" s="2">
        <v>0</v>
      </c>
      <c r="N8" s="2">
        <f t="shared" si="3"/>
        <v>100.07923738528601</v>
      </c>
      <c r="O8" s="2">
        <f t="shared" si="4"/>
        <v>0.79240010132541605</v>
      </c>
      <c r="P8" s="2">
        <f t="shared" si="5"/>
        <v>79.240010132541698</v>
      </c>
      <c r="Q8" s="15">
        <v>90.15</v>
      </c>
      <c r="R8" s="15">
        <v>8</v>
      </c>
      <c r="S8" s="2">
        <v>0</v>
      </c>
      <c r="T8" s="2">
        <f t="shared" si="6"/>
        <v>98.15</v>
      </c>
      <c r="U8" s="2">
        <f t="shared" si="7"/>
        <v>0.78730367542072399</v>
      </c>
      <c r="V8" s="2">
        <f t="shared" si="8"/>
        <v>78.730367542072401</v>
      </c>
      <c r="W8" s="2">
        <v>80.431131105223599</v>
      </c>
      <c r="X8" s="2">
        <v>6</v>
      </c>
    </row>
    <row r="9" spans="1:24" x14ac:dyDescent="0.3">
      <c r="A9" s="2">
        <v>7</v>
      </c>
      <c r="B9" s="15" t="s">
        <v>303</v>
      </c>
      <c r="C9" s="15" t="s">
        <v>304</v>
      </c>
      <c r="D9" s="2" t="s">
        <v>292</v>
      </c>
      <c r="E9" s="15">
        <v>98.5808893093661</v>
      </c>
      <c r="F9" s="15">
        <v>8</v>
      </c>
      <c r="G9" s="2">
        <v>0</v>
      </c>
      <c r="H9" s="2">
        <f t="shared" si="0"/>
        <v>106.580889309366</v>
      </c>
      <c r="I9" s="2">
        <f t="shared" si="1"/>
        <v>0.888174077578051</v>
      </c>
      <c r="J9" s="2">
        <f t="shared" si="2"/>
        <v>88.8174077578051</v>
      </c>
      <c r="K9" s="15">
        <v>99.049442616449497</v>
      </c>
      <c r="L9" s="15">
        <v>0</v>
      </c>
      <c r="M9" s="2">
        <v>0</v>
      </c>
      <c r="N9" s="2">
        <f t="shared" si="3"/>
        <v>99.049442616449497</v>
      </c>
      <c r="O9" s="2">
        <f t="shared" si="4"/>
        <v>0.78424646726015401</v>
      </c>
      <c r="P9" s="2">
        <f t="shared" si="5"/>
        <v>78.424646726015396</v>
      </c>
      <c r="Q9" s="15">
        <v>90.15</v>
      </c>
      <c r="R9" s="15">
        <v>2.4</v>
      </c>
      <c r="S9" s="2">
        <v>0</v>
      </c>
      <c r="T9" s="2">
        <f t="shared" si="6"/>
        <v>92.55</v>
      </c>
      <c r="U9" s="2">
        <f t="shared" si="7"/>
        <v>0.74238364911042298</v>
      </c>
      <c r="V9" s="2">
        <f t="shared" si="8"/>
        <v>74.238364911042297</v>
      </c>
      <c r="W9" s="2">
        <v>80.084570759990896</v>
      </c>
      <c r="X9" s="2">
        <v>7</v>
      </c>
    </row>
    <row r="10" spans="1:24" x14ac:dyDescent="0.3">
      <c r="A10" s="2">
        <v>8</v>
      </c>
      <c r="B10" s="15">
        <v>2022215389</v>
      </c>
      <c r="C10" s="15" t="s">
        <v>305</v>
      </c>
      <c r="D10" s="2" t="s">
        <v>292</v>
      </c>
      <c r="E10" s="15">
        <v>92.736856331936707</v>
      </c>
      <c r="F10" s="15">
        <v>11</v>
      </c>
      <c r="G10" s="2">
        <v>0</v>
      </c>
      <c r="H10" s="2">
        <f t="shared" si="0"/>
        <v>103.73685633193701</v>
      </c>
      <c r="I10" s="2">
        <f t="shared" si="1"/>
        <v>0.86447380276613905</v>
      </c>
      <c r="J10" s="2">
        <f t="shared" si="2"/>
        <v>86.447380276613998</v>
      </c>
      <c r="K10" s="15">
        <v>100</v>
      </c>
      <c r="L10" s="15">
        <v>0</v>
      </c>
      <c r="M10" s="2">
        <v>0</v>
      </c>
      <c r="N10" s="2">
        <f t="shared" si="3"/>
        <v>100</v>
      </c>
      <c r="O10" s="2">
        <f t="shared" si="4"/>
        <v>0.79177272132363496</v>
      </c>
      <c r="P10" s="2">
        <f t="shared" si="5"/>
        <v>79.177272132363498</v>
      </c>
      <c r="Q10" s="15">
        <v>90.15</v>
      </c>
      <c r="R10" s="15">
        <v>0</v>
      </c>
      <c r="S10" s="2">
        <v>0</v>
      </c>
      <c r="T10" s="2">
        <f t="shared" si="6"/>
        <v>90.15</v>
      </c>
      <c r="U10" s="2">
        <f t="shared" si="7"/>
        <v>0.72313220926315103</v>
      </c>
      <c r="V10" s="2">
        <f t="shared" si="8"/>
        <v>72.313220926315097</v>
      </c>
      <c r="W10" s="2">
        <v>79.944888649811105</v>
      </c>
      <c r="X10" s="2">
        <v>8</v>
      </c>
    </row>
    <row r="11" spans="1:24" x14ac:dyDescent="0.3">
      <c r="A11" s="2">
        <v>9</v>
      </c>
      <c r="B11" s="15" t="s">
        <v>306</v>
      </c>
      <c r="C11" s="15" t="s">
        <v>307</v>
      </c>
      <c r="D11" s="2" t="s">
        <v>292</v>
      </c>
      <c r="E11" s="15">
        <v>92.109744560075697</v>
      </c>
      <c r="F11" s="15">
        <v>2</v>
      </c>
      <c r="G11" s="2">
        <v>0</v>
      </c>
      <c r="H11" s="2">
        <f t="shared" si="0"/>
        <v>94.109744560075697</v>
      </c>
      <c r="I11" s="2">
        <f t="shared" si="1"/>
        <v>0.78424787133396401</v>
      </c>
      <c r="J11" s="2">
        <f t="shared" si="2"/>
        <v>78.424787133396407</v>
      </c>
      <c r="K11" s="15">
        <v>99.430533092905506</v>
      </c>
      <c r="L11" s="15">
        <v>0</v>
      </c>
      <c r="M11" s="2">
        <v>0</v>
      </c>
      <c r="N11" s="2">
        <f t="shared" si="3"/>
        <v>99.430533092905506</v>
      </c>
      <c r="O11" s="2">
        <f t="shared" si="4"/>
        <v>0.78726383769629504</v>
      </c>
      <c r="P11" s="2">
        <f t="shared" si="5"/>
        <v>78.726383769629507</v>
      </c>
      <c r="Q11" s="15">
        <v>90.15</v>
      </c>
      <c r="R11" s="15">
        <v>0</v>
      </c>
      <c r="S11" s="2">
        <v>0</v>
      </c>
      <c r="T11" s="2">
        <f t="shared" si="6"/>
        <v>90.15</v>
      </c>
      <c r="U11" s="2">
        <f t="shared" si="7"/>
        <v>0.72313220926315103</v>
      </c>
      <c r="V11" s="2">
        <f t="shared" si="8"/>
        <v>72.313220926315097</v>
      </c>
      <c r="W11" s="2">
        <v>78.024748167201395</v>
      </c>
      <c r="X11" s="2">
        <v>9</v>
      </c>
    </row>
    <row r="12" spans="1:24" x14ac:dyDescent="0.3">
      <c r="A12" s="2">
        <v>10</v>
      </c>
      <c r="B12" s="15">
        <v>2022215393</v>
      </c>
      <c r="C12" s="15" t="s">
        <v>308</v>
      </c>
      <c r="D12" s="2" t="s">
        <v>292</v>
      </c>
      <c r="E12" s="15">
        <v>91.445916114790293</v>
      </c>
      <c r="F12" s="15">
        <v>3</v>
      </c>
      <c r="G12" s="2">
        <v>0</v>
      </c>
      <c r="H12" s="2">
        <f t="shared" si="0"/>
        <v>94.445916114790293</v>
      </c>
      <c r="I12" s="2">
        <f t="shared" si="1"/>
        <v>0.78704930095658598</v>
      </c>
      <c r="J12" s="2">
        <f t="shared" si="2"/>
        <v>78.704930095658597</v>
      </c>
      <c r="K12" s="15">
        <v>94.459316267915895</v>
      </c>
      <c r="L12" s="15">
        <v>3.6168831168831201</v>
      </c>
      <c r="M12" s="2">
        <v>0</v>
      </c>
      <c r="N12" s="2">
        <f t="shared" si="3"/>
        <v>98.076199384798997</v>
      </c>
      <c r="O12" s="2">
        <f t="shared" si="4"/>
        <v>0.77654059283981702</v>
      </c>
      <c r="P12" s="2">
        <f t="shared" si="5"/>
        <v>77.654059283981695</v>
      </c>
      <c r="Q12" s="15">
        <v>90.15</v>
      </c>
      <c r="R12" s="15">
        <v>0</v>
      </c>
      <c r="S12" s="2">
        <v>0</v>
      </c>
      <c r="T12" s="2">
        <f t="shared" si="6"/>
        <v>90.15</v>
      </c>
      <c r="U12" s="2">
        <f t="shared" si="7"/>
        <v>0.72313220926315103</v>
      </c>
      <c r="V12" s="2">
        <f t="shared" si="8"/>
        <v>72.313220926315097</v>
      </c>
      <c r="W12" s="2">
        <v>77.330149619575707</v>
      </c>
      <c r="X12" s="2">
        <v>10</v>
      </c>
    </row>
    <row r="13" spans="1:24" x14ac:dyDescent="0.3">
      <c r="A13" s="2">
        <v>11</v>
      </c>
      <c r="B13" s="15" t="s">
        <v>309</v>
      </c>
      <c r="C13" s="15" t="s">
        <v>310</v>
      </c>
      <c r="D13" s="2" t="s">
        <v>292</v>
      </c>
      <c r="E13" s="15">
        <v>95.348020002703095</v>
      </c>
      <c r="F13" s="15">
        <v>7</v>
      </c>
      <c r="G13" s="2">
        <v>0</v>
      </c>
      <c r="H13" s="2">
        <f t="shared" si="0"/>
        <v>102.348020002703</v>
      </c>
      <c r="I13" s="2">
        <f t="shared" si="1"/>
        <v>0.852900166689192</v>
      </c>
      <c r="J13" s="2">
        <f t="shared" si="2"/>
        <v>85.290016668919193</v>
      </c>
      <c r="K13" s="15">
        <v>94.123151091529905</v>
      </c>
      <c r="L13" s="15">
        <v>0.125</v>
      </c>
      <c r="M13" s="2">
        <v>0</v>
      </c>
      <c r="N13" s="2">
        <f t="shared" si="3"/>
        <v>94.248151091529905</v>
      </c>
      <c r="O13" s="2">
        <f t="shared" si="4"/>
        <v>0.74623115069461798</v>
      </c>
      <c r="P13" s="2">
        <f t="shared" si="5"/>
        <v>74.623115069461804</v>
      </c>
      <c r="Q13" s="15">
        <v>93.99</v>
      </c>
      <c r="R13" s="15">
        <v>2</v>
      </c>
      <c r="S13" s="2">
        <v>0</v>
      </c>
      <c r="T13" s="2">
        <f t="shared" si="6"/>
        <v>95.99</v>
      </c>
      <c r="U13" s="2">
        <f t="shared" si="7"/>
        <v>0.76997737955817902</v>
      </c>
      <c r="V13" s="2">
        <f t="shared" si="8"/>
        <v>76.997737955817897</v>
      </c>
      <c r="W13" s="2">
        <v>76.993957686661801</v>
      </c>
      <c r="X13" s="2">
        <v>11</v>
      </c>
    </row>
    <row r="14" spans="1:24" x14ac:dyDescent="0.3">
      <c r="A14" s="2">
        <v>12</v>
      </c>
      <c r="B14" s="15">
        <v>2021215383</v>
      </c>
      <c r="C14" s="15" t="s">
        <v>311</v>
      </c>
      <c r="D14" s="2" t="s">
        <v>292</v>
      </c>
      <c r="E14" s="15">
        <v>98.608715009182504</v>
      </c>
      <c r="F14" s="15">
        <v>0</v>
      </c>
      <c r="G14" s="2">
        <v>0</v>
      </c>
      <c r="H14" s="2">
        <f t="shared" si="0"/>
        <v>98.608715009182504</v>
      </c>
      <c r="I14" s="2">
        <f t="shared" si="1"/>
        <v>0.82173929174318705</v>
      </c>
      <c r="J14" s="2">
        <f t="shared" si="2"/>
        <v>82.173929174318701</v>
      </c>
      <c r="K14" s="15">
        <v>89.387094975182606</v>
      </c>
      <c r="L14" s="15">
        <v>0</v>
      </c>
      <c r="M14" s="2">
        <v>0</v>
      </c>
      <c r="N14" s="2">
        <f t="shared" si="3"/>
        <v>89.387094975182606</v>
      </c>
      <c r="O14" s="2">
        <f t="shared" si="4"/>
        <v>0.70774263439714602</v>
      </c>
      <c r="P14" s="2">
        <f t="shared" si="5"/>
        <v>70.774263439714602</v>
      </c>
      <c r="Q14" s="15">
        <v>90.15</v>
      </c>
      <c r="R14" s="15">
        <v>0</v>
      </c>
      <c r="S14" s="2">
        <v>0</v>
      </c>
      <c r="T14" s="2">
        <f t="shared" si="6"/>
        <v>90.15</v>
      </c>
      <c r="U14" s="2">
        <f t="shared" si="7"/>
        <v>0.72313220926315103</v>
      </c>
      <c r="V14" s="2">
        <f t="shared" si="8"/>
        <v>72.313220926315097</v>
      </c>
      <c r="W14" s="2">
        <v>73.208092343521201</v>
      </c>
      <c r="X14" s="2">
        <v>12</v>
      </c>
    </row>
    <row r="15" spans="1:24" x14ac:dyDescent="0.3">
      <c r="A15" s="2">
        <v>13</v>
      </c>
      <c r="B15" s="15" t="s">
        <v>312</v>
      </c>
      <c r="C15" s="15" t="s">
        <v>313</v>
      </c>
      <c r="D15" s="2" t="s">
        <v>292</v>
      </c>
      <c r="E15" s="15">
        <v>91.926836959949597</v>
      </c>
      <c r="F15" s="15">
        <v>0</v>
      </c>
      <c r="G15" s="2">
        <v>0</v>
      </c>
      <c r="H15" s="2">
        <f t="shared" si="0"/>
        <v>91.926836959949597</v>
      </c>
      <c r="I15" s="2">
        <f t="shared" si="1"/>
        <v>0.766056974666246</v>
      </c>
      <c r="J15" s="2">
        <f t="shared" si="2"/>
        <v>76.605697466624605</v>
      </c>
      <c r="K15" s="15">
        <v>88.729016786570696</v>
      </c>
      <c r="L15" s="15">
        <v>0</v>
      </c>
      <c r="M15" s="2">
        <v>0</v>
      </c>
      <c r="N15" s="2">
        <f t="shared" si="3"/>
        <v>88.729016786570696</v>
      </c>
      <c r="O15" s="2">
        <f t="shared" si="4"/>
        <v>0.70253215081473597</v>
      </c>
      <c r="P15" s="2">
        <f t="shared" si="5"/>
        <v>70.253215081473599</v>
      </c>
      <c r="Q15" s="15">
        <v>90.15</v>
      </c>
      <c r="R15" s="15">
        <v>0</v>
      </c>
      <c r="S15" s="2">
        <v>0</v>
      </c>
      <c r="T15" s="2">
        <f t="shared" si="6"/>
        <v>90.15</v>
      </c>
      <c r="U15" s="2">
        <f t="shared" si="7"/>
        <v>0.72313220926315103</v>
      </c>
      <c r="V15" s="2">
        <f t="shared" si="8"/>
        <v>72.313220926315097</v>
      </c>
      <c r="W15" s="2">
        <v>71.729712151153095</v>
      </c>
      <c r="X15" s="2">
        <v>13</v>
      </c>
    </row>
  </sheetData>
  <mergeCells count="9">
    <mergeCell ref="X1:X2"/>
    <mergeCell ref="E1:J1"/>
    <mergeCell ref="K1:P1"/>
    <mergeCell ref="Q1:V1"/>
    <mergeCell ref="A1:A2"/>
    <mergeCell ref="B1:B2"/>
    <mergeCell ref="C1:C2"/>
    <mergeCell ref="D1:D2"/>
    <mergeCell ref="W1:W2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计数统计表</vt:lpstr>
      <vt:lpstr>工艺学硕</vt:lpstr>
      <vt:lpstr>工艺专硕</vt:lpstr>
      <vt:lpstr>工程学硕</vt:lpstr>
      <vt:lpstr>工程专硕</vt:lpstr>
      <vt:lpstr>催化学硕</vt:lpstr>
      <vt:lpstr>催化专硕</vt:lpstr>
      <vt:lpstr>环境学硕</vt:lpstr>
      <vt:lpstr>环境专硕</vt:lpstr>
      <vt:lpstr>国际班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BAOZHEN XIE</cp:lastModifiedBy>
  <dcterms:created xsi:type="dcterms:W3CDTF">2015-06-05T18:19:00Z</dcterms:created>
  <dcterms:modified xsi:type="dcterms:W3CDTF">2024-09-18T08:14:13Z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518BB455C9C6490AB584D15D9FD35EF9_13</vt:lpwstr>
  </property>
</Properties>
</file>