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tabRatio="806" firstSheet="3" activeTab="3"/>
  </bookViews>
  <sheets>
    <sheet name="2必修课成绩" sheetId="1" state="hidden" r:id="rId1"/>
    <sheet name="3选修课成绩" sheetId="2" state="hidden" r:id="rId2"/>
    <sheet name="9综合测评排名 （按总成绩）" sheetId="3" state="hidden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<sst xmlns="http://schemas.openxmlformats.org/spreadsheetml/2006/main" count="1085" uniqueCount="316">
  <si>
    <t xml:space="preserve">课程号   </t>
  </si>
  <si>
    <t xml:space="preserve">100616M022          </t>
  </si>
  <si>
    <t xml:space="preserve">100844M001          </t>
  </si>
  <si>
    <t xml:space="preserve">100844M002          </t>
  </si>
  <si>
    <t xml:space="preserve">100844M013          </t>
  </si>
  <si>
    <t xml:space="preserve">100844X005          </t>
  </si>
  <si>
    <t xml:space="preserve">100925P014          </t>
  </si>
  <si>
    <t xml:space="preserve">100925P015          </t>
  </si>
  <si>
    <t xml:space="preserve">100925T001          </t>
  </si>
  <si>
    <t xml:space="preserve">100925T002          </t>
  </si>
  <si>
    <t xml:space="preserve">100925T005          </t>
  </si>
  <si>
    <t xml:space="preserve">100925T143          </t>
  </si>
  <si>
    <t xml:space="preserve">100925T186          </t>
  </si>
  <si>
    <t xml:space="preserve">100925T191          </t>
  </si>
  <si>
    <t xml:space="preserve">100925T192          </t>
  </si>
  <si>
    <t xml:space="preserve">100925T193          </t>
  </si>
  <si>
    <t xml:space="preserve">100925T195          </t>
  </si>
  <si>
    <t xml:space="preserve">100925T196          </t>
  </si>
  <si>
    <t xml:space="preserve">100925T197          </t>
  </si>
  <si>
    <t xml:space="preserve">101200X001          </t>
  </si>
  <si>
    <t xml:space="preserve">101500X001          </t>
  </si>
  <si>
    <t xml:space="preserve">课程名   </t>
  </si>
  <si>
    <t xml:space="preserve">高等数学D     </t>
  </si>
  <si>
    <t xml:space="preserve">思想道德修养与法律基础           </t>
  </si>
  <si>
    <t xml:space="preserve">中国近现代史纲要        </t>
  </si>
  <si>
    <t xml:space="preserve">马克思主义基本原理概论           </t>
  </si>
  <si>
    <t xml:space="preserve">形势与政策教育       </t>
  </si>
  <si>
    <t xml:space="preserve">英语技能实践      </t>
  </si>
  <si>
    <t xml:space="preserve">社会实践与社会调查         </t>
  </si>
  <si>
    <t xml:space="preserve">综合英语（Ⅰ）       </t>
  </si>
  <si>
    <t xml:space="preserve">综合英语（Ⅱ）       </t>
  </si>
  <si>
    <t xml:space="preserve">英语语音    </t>
  </si>
  <si>
    <t xml:space="preserve">英语短篇小说选读        </t>
  </si>
  <si>
    <t xml:space="preserve">英语散文选读      </t>
  </si>
  <si>
    <t xml:space="preserve">基础写作    </t>
  </si>
  <si>
    <t xml:space="preserve">初级英语听力（I）         </t>
  </si>
  <si>
    <t xml:space="preserve">口语（I）     </t>
  </si>
  <si>
    <t xml:space="preserve">记叙文写作     </t>
  </si>
  <si>
    <t xml:space="preserve">初级英语听力（II）          </t>
  </si>
  <si>
    <t xml:space="preserve">口语（II）      </t>
  </si>
  <si>
    <t xml:space="preserve">军事训练（Ⅰ）       </t>
  </si>
  <si>
    <t xml:space="preserve">入学教育与安全教育         </t>
  </si>
  <si>
    <t>挂科门数</t>
  </si>
  <si>
    <t>优良率</t>
  </si>
  <si>
    <t>必修课加权成绩</t>
  </si>
  <si>
    <t xml:space="preserve">学生  </t>
  </si>
  <si>
    <t xml:space="preserve">学  分    </t>
  </si>
  <si>
    <t xml:space="preserve">3 </t>
  </si>
  <si>
    <t xml:space="preserve">2 </t>
  </si>
  <si>
    <t xml:space="preserve">1 </t>
  </si>
  <si>
    <t>学分比重</t>
  </si>
  <si>
    <t xml:space="preserve">学  号    </t>
  </si>
  <si>
    <t xml:space="preserve">姓  名    </t>
  </si>
  <si>
    <t>阿依加马丽·阿卜迪克日木</t>
  </si>
  <si>
    <t xml:space="preserve">83.0    </t>
  </si>
  <si>
    <t xml:space="preserve">98.0    </t>
  </si>
  <si>
    <t xml:space="preserve">81.0    </t>
  </si>
  <si>
    <t xml:space="preserve">88.0    </t>
  </si>
  <si>
    <t xml:space="preserve">95.0    </t>
  </si>
  <si>
    <t xml:space="preserve">93.0    </t>
  </si>
  <si>
    <t xml:space="preserve">71.0    </t>
  </si>
  <si>
    <t xml:space="preserve">74.0    </t>
  </si>
  <si>
    <t xml:space="preserve">89.0    </t>
  </si>
  <si>
    <t xml:space="preserve">55.0    </t>
  </si>
  <si>
    <t xml:space="preserve">73.0    </t>
  </si>
  <si>
    <t xml:space="preserve">80.0    </t>
  </si>
  <si>
    <t xml:space="preserve">96.0    </t>
  </si>
  <si>
    <t xml:space="preserve">69.0    </t>
  </si>
  <si>
    <t xml:space="preserve">92.0    </t>
  </si>
  <si>
    <t xml:space="preserve">60.0    </t>
  </si>
  <si>
    <t>白元格</t>
  </si>
  <si>
    <t xml:space="preserve">99.0    </t>
  </si>
  <si>
    <t xml:space="preserve">84.0    </t>
  </si>
  <si>
    <t xml:space="preserve">85.0    </t>
  </si>
  <si>
    <t xml:space="preserve">94.0    </t>
  </si>
  <si>
    <t xml:space="preserve">63.0    </t>
  </si>
  <si>
    <t xml:space="preserve">77.0    </t>
  </si>
  <si>
    <t xml:space="preserve">67.0    </t>
  </si>
  <si>
    <t xml:space="preserve">82.0    </t>
  </si>
  <si>
    <t xml:space="preserve">86.0    </t>
  </si>
  <si>
    <t xml:space="preserve">90.0    </t>
  </si>
  <si>
    <t xml:space="preserve">62.0    </t>
  </si>
  <si>
    <t>陈俊霖</t>
  </si>
  <si>
    <t xml:space="preserve">91.0    </t>
  </si>
  <si>
    <t xml:space="preserve">97.0    </t>
  </si>
  <si>
    <t xml:space="preserve">76.0    </t>
  </si>
  <si>
    <t>李秋莹</t>
  </si>
  <si>
    <t xml:space="preserve">87.0    </t>
  </si>
  <si>
    <t>李雪霏</t>
  </si>
  <si>
    <t>李亚静</t>
  </si>
  <si>
    <t xml:space="preserve">72.0    </t>
  </si>
  <si>
    <t xml:space="preserve">61.0    </t>
  </si>
  <si>
    <t xml:space="preserve">65.0    </t>
  </si>
  <si>
    <t>林芊语</t>
  </si>
  <si>
    <t xml:space="preserve">79.0    </t>
  </si>
  <si>
    <t>刘静萱</t>
  </si>
  <si>
    <t>刘柳</t>
  </si>
  <si>
    <t xml:space="preserve">68.0    </t>
  </si>
  <si>
    <t>闵小霖</t>
  </si>
  <si>
    <t xml:space="preserve">78.0    </t>
  </si>
  <si>
    <t>牛晓静</t>
  </si>
  <si>
    <t>孙佩瑶</t>
  </si>
  <si>
    <t xml:space="preserve">64.0    </t>
  </si>
  <si>
    <t>孙玉</t>
  </si>
  <si>
    <t>王婧</t>
  </si>
  <si>
    <t xml:space="preserve">70.0    </t>
  </si>
  <si>
    <t>王思远</t>
  </si>
  <si>
    <t>王盈晖</t>
  </si>
  <si>
    <t>希吉尔</t>
  </si>
  <si>
    <t>谢捡英</t>
  </si>
  <si>
    <t>杨柳依</t>
  </si>
  <si>
    <t>尹一航</t>
  </si>
  <si>
    <t>赵洁</t>
  </si>
  <si>
    <t>赵迎</t>
  </si>
  <si>
    <t xml:space="preserve">66.0    </t>
  </si>
  <si>
    <t>达吾拉江·巴图尔</t>
  </si>
  <si>
    <t>董涛</t>
  </si>
  <si>
    <t>黄星晖</t>
  </si>
  <si>
    <t>亓玉乾</t>
  </si>
  <si>
    <t>袁赫</t>
  </si>
  <si>
    <t xml:space="preserve">0 </t>
  </si>
  <si>
    <t xml:space="preserve">75.0    </t>
  </si>
  <si>
    <t>张钰</t>
  </si>
  <si>
    <t>钟智颖</t>
  </si>
  <si>
    <t>陈阿丽娜</t>
  </si>
  <si>
    <t>陈芊颖</t>
  </si>
  <si>
    <t>胡芬</t>
  </si>
  <si>
    <t>胡红</t>
  </si>
  <si>
    <t>贾婷</t>
  </si>
  <si>
    <t>李嘉欣</t>
  </si>
  <si>
    <t>李桢</t>
  </si>
  <si>
    <t>刘月</t>
  </si>
  <si>
    <t>吕晶</t>
  </si>
  <si>
    <t>谭怡敏</t>
  </si>
  <si>
    <t>唐杰婧</t>
  </si>
  <si>
    <t>王一凡</t>
  </si>
  <si>
    <t>王依甜</t>
  </si>
  <si>
    <t>魏嘉祯</t>
  </si>
  <si>
    <t>温馨</t>
  </si>
  <si>
    <t>吴函慧</t>
  </si>
  <si>
    <t>肖云舫</t>
  </si>
  <si>
    <t>谢华</t>
  </si>
  <si>
    <t>熊瑶</t>
  </si>
  <si>
    <t>杨茜</t>
  </si>
  <si>
    <t>张慧影</t>
  </si>
  <si>
    <t>周知悦</t>
  </si>
  <si>
    <t>佐拉力·多力昆江</t>
  </si>
  <si>
    <t>雷永兴</t>
  </si>
  <si>
    <t>刘丰恺</t>
  </si>
  <si>
    <t>孙伟</t>
  </si>
  <si>
    <t>王圣钊</t>
  </si>
  <si>
    <t>王者风</t>
  </si>
  <si>
    <t>杨壮</t>
  </si>
  <si>
    <r>
      <rPr>
        <sz val="9"/>
        <color indexed="8"/>
        <rFont val="宋体"/>
        <family val="0"/>
      </rPr>
      <t>补考成绩高于</t>
    </r>
    <r>
      <rPr>
        <sz val="9"/>
        <color indexed="8"/>
        <rFont val="宋体  "/>
        <family val="0"/>
      </rPr>
      <t>60</t>
    </r>
    <r>
      <rPr>
        <sz val="9"/>
        <color indexed="8"/>
        <rFont val="宋体"/>
        <family val="0"/>
      </rPr>
      <t>分按</t>
    </r>
    <r>
      <rPr>
        <sz val="9"/>
        <color indexed="8"/>
        <rFont val="宋体  "/>
        <family val="0"/>
      </rPr>
      <t>60</t>
    </r>
    <r>
      <rPr>
        <sz val="9"/>
        <color indexed="8"/>
        <rFont val="宋体"/>
        <family val="0"/>
      </rPr>
      <t>分算</t>
    </r>
  </si>
  <si>
    <r>
      <rPr>
        <sz val="9"/>
        <color indexed="8"/>
        <rFont val="宋体"/>
        <family val="0"/>
      </rPr>
      <t>缓考、学分替代学生须上交缓考证明材料</t>
    </r>
  </si>
  <si>
    <r>
      <rPr>
        <sz val="9"/>
        <color indexed="8"/>
        <rFont val="宋体"/>
        <family val="0"/>
      </rPr>
      <t>民族生（综合教务系统有明确显示）及格分数线低于普通学生，注意</t>
    </r>
  </si>
  <si>
    <r>
      <rPr>
        <sz val="9"/>
        <color indexed="8"/>
        <rFont val="宋体"/>
        <family val="0"/>
      </rPr>
      <t>缓考中无成绩的科目不计入综合测评</t>
    </r>
  </si>
  <si>
    <t xml:space="preserve">100514X002          </t>
  </si>
  <si>
    <t xml:space="preserve">100855G004          </t>
  </si>
  <si>
    <t xml:space="preserve">100888G008          </t>
  </si>
  <si>
    <t xml:space="preserve">100925T104          </t>
  </si>
  <si>
    <t xml:space="preserve">100925T142          </t>
  </si>
  <si>
    <t xml:space="preserve">100925T181          </t>
  </si>
  <si>
    <t xml:space="preserve">101400G002          </t>
  </si>
  <si>
    <t xml:space="preserve">100723G002          </t>
  </si>
  <si>
    <t xml:space="preserve">100866G010          </t>
  </si>
  <si>
    <t xml:space="preserve">100866G008          </t>
  </si>
  <si>
    <t xml:space="preserve">100877G009          </t>
  </si>
  <si>
    <t xml:space="preserve">100514G016          </t>
  </si>
  <si>
    <t xml:space="preserve">100855G018          </t>
  </si>
  <si>
    <t xml:space="preserve">100866G002          </t>
  </si>
  <si>
    <t xml:space="preserve">100888G010          </t>
  </si>
  <si>
    <t xml:space="preserve">100855G001          </t>
  </si>
  <si>
    <t xml:space="preserve">100855G022          </t>
  </si>
  <si>
    <t xml:space="preserve">100866G006          </t>
  </si>
  <si>
    <t xml:space="preserve">100925T065          </t>
  </si>
  <si>
    <t xml:space="preserve">100855G028          </t>
  </si>
  <si>
    <t xml:space="preserve">100866G011          </t>
  </si>
  <si>
    <t xml:space="preserve">100877G012          </t>
  </si>
  <si>
    <t xml:space="preserve">100888G013          </t>
  </si>
  <si>
    <t xml:space="preserve">100855G025          </t>
  </si>
  <si>
    <t xml:space="preserve">100877G006          </t>
  </si>
  <si>
    <t xml:space="preserve">100719G001          </t>
  </si>
  <si>
    <t xml:space="preserve">100866G001          </t>
  </si>
  <si>
    <t xml:space="preserve">100925G096          </t>
  </si>
  <si>
    <t xml:space="preserve">100925T070          </t>
  </si>
  <si>
    <t xml:space="preserve">100724G007          </t>
  </si>
  <si>
    <t xml:space="preserve">100877G018          </t>
  </si>
  <si>
    <t xml:space="preserve">100866G017          </t>
  </si>
  <si>
    <t xml:space="preserve">100877G017          </t>
  </si>
  <si>
    <t xml:space="preserve">100514G039          </t>
  </si>
  <si>
    <t xml:space="preserve">100724G001          </t>
  </si>
  <si>
    <t xml:space="preserve">100866G004          </t>
  </si>
  <si>
    <t xml:space="preserve">100877G015          </t>
  </si>
  <si>
    <t xml:space="preserve">100855G023          </t>
  </si>
  <si>
    <t xml:space="preserve">100101G001          </t>
  </si>
  <si>
    <t xml:space="preserve">100514G032          </t>
  </si>
  <si>
    <t xml:space="preserve">100627G006          </t>
  </si>
  <si>
    <t xml:space="preserve">大学计算机基础实践         </t>
  </si>
  <si>
    <t xml:space="preserve">外国文学名著赏析        </t>
  </si>
  <si>
    <t xml:space="preserve">大学生心理素质调适         </t>
  </si>
  <si>
    <t xml:space="preserve">英语戏剧选读      </t>
  </si>
  <si>
    <t xml:space="preserve">英语学习导论      </t>
  </si>
  <si>
    <t xml:space="preserve">跨文化交际     </t>
  </si>
  <si>
    <t xml:space="preserve">信息检索与网络资源利用           </t>
  </si>
  <si>
    <t xml:space="preserve">经济法概论     </t>
  </si>
  <si>
    <t xml:space="preserve">音乐审美与名曲博览         </t>
  </si>
  <si>
    <t xml:space="preserve">外国音乐赏析      </t>
  </si>
  <si>
    <t xml:space="preserve">西方哲学思潮      </t>
  </si>
  <si>
    <t xml:space="preserve">网页设计与网站建设         </t>
  </si>
  <si>
    <t xml:space="preserve">国学经典研读      </t>
  </si>
  <si>
    <t xml:space="preserve">素描  </t>
  </si>
  <si>
    <t xml:space="preserve">口才训练    </t>
  </si>
  <si>
    <t xml:space="preserve">大学语文    </t>
  </si>
  <si>
    <t xml:space="preserve">人类学入门     </t>
  </si>
  <si>
    <t xml:space="preserve">乐理与视唱     </t>
  </si>
  <si>
    <t xml:space="preserve">第二外语(Ⅰ)(日语)           </t>
  </si>
  <si>
    <t xml:space="preserve">中国传统文化拓展与实践           </t>
  </si>
  <si>
    <t xml:space="preserve">合唱艺术（双语）        </t>
  </si>
  <si>
    <t xml:space="preserve">公司法   </t>
  </si>
  <si>
    <t xml:space="preserve">汉字与中国传统文化         </t>
  </si>
  <si>
    <t xml:space="preserve">中国现代文学名家评介          </t>
  </si>
  <si>
    <t xml:space="preserve">两岸关系与台海问题         </t>
  </si>
  <si>
    <t xml:space="preserve">经济学基础     </t>
  </si>
  <si>
    <t xml:space="preserve">水彩画技法     </t>
  </si>
  <si>
    <t xml:space="preserve">英美电影欣赏      </t>
  </si>
  <si>
    <t xml:space="preserve">第二外语(Ⅰ)(法语)           </t>
  </si>
  <si>
    <t xml:space="preserve">企业文化    </t>
  </si>
  <si>
    <t xml:space="preserve">西方政治思想史       </t>
  </si>
  <si>
    <t xml:space="preserve">陶笛基础教程      </t>
  </si>
  <si>
    <t xml:space="preserve">现代政治学     </t>
  </si>
  <si>
    <t xml:space="preserve">C语言程序设计（B）          </t>
  </si>
  <si>
    <t xml:space="preserve">决策与评价     </t>
  </si>
  <si>
    <t xml:space="preserve">书法鉴赏    </t>
  </si>
  <si>
    <t xml:space="preserve">当代世界经济与政治         </t>
  </si>
  <si>
    <t xml:space="preserve">社会研究与当代中国         </t>
  </si>
  <si>
    <t xml:space="preserve">地球科学概论      </t>
  </si>
  <si>
    <t xml:space="preserve">Linux系统及应用          </t>
  </si>
  <si>
    <t xml:space="preserve">物理技术与实践 </t>
  </si>
  <si>
    <t xml:space="preserve">4 </t>
  </si>
  <si>
    <t>大一选修课加权平均成绩</t>
  </si>
  <si>
    <t>不及格科目数</t>
  </si>
  <si>
    <t>中国石油大学（北京）外国语学院英语专业本科生综合测评汇总表</t>
  </si>
  <si>
    <t>序号</t>
  </si>
  <si>
    <t>学号</t>
  </si>
  <si>
    <t>姓名</t>
  </si>
  <si>
    <t>德育总成绩</t>
  </si>
  <si>
    <t>智育总成绩</t>
  </si>
  <si>
    <t>体育总成绩</t>
  </si>
  <si>
    <t>必修课优良率%</t>
  </si>
  <si>
    <t>综合测评成绩</t>
  </si>
  <si>
    <t>专业四级成绩</t>
  </si>
  <si>
    <t>体测成绩</t>
  </si>
  <si>
    <t>不及格门数</t>
  </si>
  <si>
    <t>有无纪律处分</t>
  </si>
  <si>
    <t>无</t>
  </si>
  <si>
    <t>31.8（免体）</t>
  </si>
  <si>
    <t>2020012236</t>
  </si>
  <si>
    <t>毛琬中</t>
  </si>
  <si>
    <t>2020012237</t>
  </si>
  <si>
    <t>袁月</t>
  </si>
  <si>
    <t>2020012238</t>
  </si>
  <si>
    <t>林颖</t>
  </si>
  <si>
    <t xml:space="preserve">       免体</t>
  </si>
  <si>
    <t>2020012239</t>
  </si>
  <si>
    <t>陈怡</t>
  </si>
  <si>
    <t>2020012240</t>
  </si>
  <si>
    <t>布麦热木·阿不都艾尼</t>
  </si>
  <si>
    <t>2020012241</t>
  </si>
  <si>
    <t>陈永怡</t>
  </si>
  <si>
    <t>2020012242</t>
  </si>
  <si>
    <t>薛嘉琪</t>
  </si>
  <si>
    <t>2020012243</t>
  </si>
  <si>
    <t>闫林婷</t>
  </si>
  <si>
    <t>2020012244</t>
  </si>
  <si>
    <t>李怡昊</t>
  </si>
  <si>
    <t>2020012245</t>
  </si>
  <si>
    <t>宋沛欣</t>
  </si>
  <si>
    <t>2020012246</t>
  </si>
  <si>
    <t>阎亭琳</t>
  </si>
  <si>
    <t>2020012247</t>
  </si>
  <si>
    <t>郑竹宏</t>
  </si>
  <si>
    <t>2020012248</t>
  </si>
  <si>
    <t>邓子怡</t>
  </si>
  <si>
    <t>2020012249</t>
  </si>
  <si>
    <t>熊一霓</t>
  </si>
  <si>
    <t>2020012250</t>
  </si>
  <si>
    <t>袁梦</t>
  </si>
  <si>
    <t>2020012251</t>
  </si>
  <si>
    <t>郭盈盈</t>
  </si>
  <si>
    <t>2020012252</t>
  </si>
  <si>
    <t>冯刘洋</t>
  </si>
  <si>
    <t>2020012253</t>
  </si>
  <si>
    <t>陈怡君</t>
  </si>
  <si>
    <t>2020012254</t>
  </si>
  <si>
    <t>谢怡欣</t>
  </si>
  <si>
    <t>2020012255</t>
  </si>
  <si>
    <t>高一茗</t>
  </si>
  <si>
    <t>2020012256</t>
  </si>
  <si>
    <t>李鲁豫</t>
  </si>
  <si>
    <t>2020012257</t>
  </si>
  <si>
    <t>吴琳</t>
  </si>
  <si>
    <t>2020012258</t>
  </si>
  <si>
    <t>夏狄秋</t>
  </si>
  <si>
    <t>2020012259</t>
  </si>
  <si>
    <t>许嘉莉</t>
  </si>
  <si>
    <t>2020012260</t>
  </si>
  <si>
    <t>蔡乐诚</t>
  </si>
  <si>
    <t>2020012261</t>
  </si>
  <si>
    <t>于淼</t>
  </si>
  <si>
    <t>2020012262</t>
  </si>
  <si>
    <t>许瑞</t>
  </si>
  <si>
    <t>有</t>
  </si>
  <si>
    <t>中国石油大学（北京）外国语学院英语专业本科生综合测评汇总表</t>
  </si>
  <si>
    <t>名次</t>
  </si>
  <si>
    <t>免体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</si>
</sst>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  <numFmt numFmtId="178" formatCode="0.00_ "/>
    <numFmt numFmtId="179" formatCode="0.0%"/>
    <numFmt numFmtId="180" formatCode="0.0"/>
    <numFmt numFmtId="181" formatCode="0.0_ "/>
    <numFmt numFmtId="182" formatCode="0.00000000"/>
    <numFmt numFmtId="183" formatCode="0_ "/>
  </numFmts>
  <fonts count="56"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Dialog"/>
      <family val="1"/>
    </font>
    <font>
      <sz val="12"/>
      <name val="宋体"/>
      <family val="0"/>
    </font>
    <font>
      <sz val="9"/>
      <color indexed="8"/>
      <name val="宋体  "/>
      <family val="0"/>
    </font>
    <font>
      <sz val="12"/>
      <name val="仿宋"/>
      <family val="3"/>
    </font>
    <font>
      <sz val="9"/>
      <name val="宋体  "/>
      <family val="0"/>
    </font>
    <font>
      <sz val="9"/>
      <color indexed="8"/>
      <name val="宋体"/>
      <family val="0"/>
    </font>
    <font>
      <i/>
      <sz val="9"/>
      <color indexed="8"/>
      <name val="宋体  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i/>
      <sz val="9"/>
      <color indexed="10"/>
      <name val="宋体  "/>
      <family val="0"/>
    </font>
    <font>
      <b/>
      <i/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000000"/>
      <name val="宋体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b/>
      <i/>
      <sz val="9"/>
      <color rgb="FFFF0000"/>
      <name val="宋体  "/>
      <family val="0"/>
    </font>
    <font>
      <b/>
      <i/>
      <sz val="9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46" fillId="0" borderId="0">
      <alignment vertical="top"/>
      <protection locked="0"/>
    </xf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49" fontId="50" fillId="0" borderId="10" xfId="0" applyNumberFormat="1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 shrinkToFit="1"/>
    </xf>
    <xf numFmtId="177" fontId="32" fillId="35" borderId="10" xfId="0" applyNumberFormat="1" applyFont="1" applyFill="1" applyBorder="1" applyAlignment="1">
      <alignment horizontal="center" vertical="center"/>
    </xf>
    <xf numFmtId="178" fontId="32" fillId="0" borderId="10" xfId="0" applyNumberFormat="1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/>
    </xf>
    <xf numFmtId="178" fontId="46" fillId="33" borderId="10" xfId="0" applyNumberFormat="1" applyFont="1" applyFill="1" applyBorder="1" applyAlignment="1">
      <alignment horizontal="center" vertical="center"/>
    </xf>
    <xf numFmtId="49" fontId="51" fillId="34" borderId="10" xfId="0" applyNumberFormat="1" applyFont="1" applyFill="1" applyBorder="1" applyAlignment="1">
      <alignment horizontal="center" vertical="center" wrapText="1" shrinkToFit="1"/>
    </xf>
    <xf numFmtId="178" fontId="0" fillId="0" borderId="10" xfId="0" applyNumberFormat="1" applyBorder="1" applyAlignment="1">
      <alignment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177" fontId="32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177" fontId="4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2" fontId="46" fillId="0" borderId="0" xfId="0" applyNumberFormat="1" applyFont="1" applyAlignment="1">
      <alignment vertical="center"/>
    </xf>
    <xf numFmtId="43" fontId="46" fillId="0" borderId="0" xfId="49" applyFont="1" applyAlignment="1" applyProtection="1">
      <alignment vertical="center"/>
      <protection/>
    </xf>
    <xf numFmtId="180" fontId="46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182" fontId="46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9" fillId="0" borderId="10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/>
    </xf>
    <xf numFmtId="183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 vertical="center"/>
    </xf>
    <xf numFmtId="183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 applyProtection="1">
      <alignment horizontal="center" vertical="center"/>
      <protection/>
    </xf>
    <xf numFmtId="9" fontId="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179" fontId="0" fillId="33" borderId="10" xfId="0" applyNumberFormat="1" applyFont="1" applyFill="1" applyBorder="1" applyAlignment="1">
      <alignment horizontal="center" vertical="center"/>
    </xf>
    <xf numFmtId="10" fontId="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7"/>
  <sheetViews>
    <sheetView zoomScalePageLayoutView="0" workbookViewId="0" topLeftCell="A1">
      <selection activeCell="Z2" sqref="Z2"/>
    </sheetView>
  </sheetViews>
  <sheetFormatPr defaultColWidth="9.00390625" defaultRowHeight="13.5"/>
  <cols>
    <col min="1" max="1" width="14.50390625" style="0" customWidth="1"/>
    <col min="2" max="2" width="9.00390625" style="0" customWidth="1"/>
    <col min="3" max="23" width="9.00390625" style="39" customWidth="1"/>
    <col min="26" max="26" width="14.00390625" style="0" customWidth="1"/>
    <col min="27" max="52" width="9.00390625" style="39" customWidth="1"/>
  </cols>
  <sheetData>
    <row r="1" spans="1:52" ht="13.5">
      <c r="A1" s="22"/>
      <c r="B1" s="23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4" t="s">
        <v>12</v>
      </c>
      <c r="O1" s="24" t="s">
        <v>13</v>
      </c>
      <c r="P1" s="24" t="s">
        <v>14</v>
      </c>
      <c r="Q1" s="24" t="s">
        <v>15</v>
      </c>
      <c r="R1" s="24" t="s">
        <v>16</v>
      </c>
      <c r="S1" s="24" t="s">
        <v>17</v>
      </c>
      <c r="T1" s="24" t="s">
        <v>18</v>
      </c>
      <c r="U1" s="24" t="s">
        <v>19</v>
      </c>
      <c r="V1" s="24" t="s">
        <v>20</v>
      </c>
      <c r="W1" s="24"/>
      <c r="X1" s="24"/>
      <c r="Y1" s="24"/>
      <c r="Z1" s="20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2" s="38" customFormat="1" ht="13.5">
      <c r="A2" s="22"/>
      <c r="B2" s="23" t="s">
        <v>21</v>
      </c>
      <c r="C2" s="25" t="s">
        <v>22</v>
      </c>
      <c r="D2" s="25" t="s">
        <v>23</v>
      </c>
      <c r="E2" s="25" t="s">
        <v>24</v>
      </c>
      <c r="F2" s="25" t="s">
        <v>25</v>
      </c>
      <c r="G2" s="25" t="s">
        <v>26</v>
      </c>
      <c r="H2" s="25" t="s">
        <v>27</v>
      </c>
      <c r="I2" s="25" t="s">
        <v>28</v>
      </c>
      <c r="J2" s="25" t="s">
        <v>29</v>
      </c>
      <c r="K2" s="25" t="s">
        <v>30</v>
      </c>
      <c r="L2" s="25" t="s">
        <v>31</v>
      </c>
      <c r="M2" s="25" t="s">
        <v>32</v>
      </c>
      <c r="N2" s="25" t="s">
        <v>33</v>
      </c>
      <c r="O2" s="25" t="s">
        <v>34</v>
      </c>
      <c r="P2" s="25" t="s">
        <v>35</v>
      </c>
      <c r="Q2" s="25" t="s">
        <v>36</v>
      </c>
      <c r="R2" s="25" t="s">
        <v>37</v>
      </c>
      <c r="S2" s="25" t="s">
        <v>38</v>
      </c>
      <c r="T2" s="25" t="s">
        <v>39</v>
      </c>
      <c r="U2" s="25" t="s">
        <v>40</v>
      </c>
      <c r="V2" s="25" t="s">
        <v>41</v>
      </c>
      <c r="W2" s="25"/>
      <c r="X2" s="25" t="s">
        <v>42</v>
      </c>
      <c r="Y2" s="25" t="s">
        <v>43</v>
      </c>
      <c r="Z2" s="20" t="s">
        <v>44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52"/>
      <c r="AU2" s="52"/>
      <c r="AV2" s="52"/>
      <c r="AW2" s="52"/>
      <c r="AX2" s="52"/>
      <c r="AY2" s="52"/>
      <c r="AZ2" s="52"/>
    </row>
    <row r="3" spans="1:52" ht="13.5">
      <c r="A3" s="26" t="s">
        <v>45</v>
      </c>
      <c r="B3" s="26" t="s">
        <v>46</v>
      </c>
      <c r="C3" s="24" t="s">
        <v>47</v>
      </c>
      <c r="D3" s="24" t="s">
        <v>48</v>
      </c>
      <c r="E3" s="24" t="s">
        <v>48</v>
      </c>
      <c r="F3" s="24" t="s">
        <v>48</v>
      </c>
      <c r="G3" s="24" t="s">
        <v>48</v>
      </c>
      <c r="H3" s="24" t="s">
        <v>49</v>
      </c>
      <c r="I3" s="45">
        <v>1</v>
      </c>
      <c r="J3" s="45">
        <v>6</v>
      </c>
      <c r="K3" s="45">
        <v>6</v>
      </c>
      <c r="L3" s="45">
        <v>2</v>
      </c>
      <c r="M3" s="45">
        <v>2</v>
      </c>
      <c r="N3" s="45">
        <v>2</v>
      </c>
      <c r="O3" s="45">
        <v>2</v>
      </c>
      <c r="P3" s="45">
        <v>2</v>
      </c>
      <c r="Q3" s="45">
        <v>2</v>
      </c>
      <c r="R3" s="45">
        <v>2</v>
      </c>
      <c r="S3" s="45">
        <v>2</v>
      </c>
      <c r="T3" s="45">
        <v>2</v>
      </c>
      <c r="U3" s="45">
        <v>2</v>
      </c>
      <c r="V3" s="45">
        <v>1</v>
      </c>
      <c r="W3" s="24"/>
      <c r="X3" s="24"/>
      <c r="Y3" s="24"/>
      <c r="Z3" s="20">
        <v>46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2" ht="13.5">
      <c r="A4" s="26"/>
      <c r="B4" s="27" t="s">
        <v>50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0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ht="13.5">
      <c r="A5" s="26" t="s">
        <v>51</v>
      </c>
      <c r="B5" s="26" t="s">
        <v>52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s="39" customFormat="1" ht="42.75">
      <c r="A6" s="28">
        <v>2017011934</v>
      </c>
      <c r="B6" s="29" t="s">
        <v>53</v>
      </c>
      <c r="C6" s="40">
        <f>17*3</f>
        <v>51</v>
      </c>
      <c r="D6" s="41" t="s">
        <v>54</v>
      </c>
      <c r="E6" s="41" t="s">
        <v>55</v>
      </c>
      <c r="F6" s="41" t="s">
        <v>56</v>
      </c>
      <c r="G6" s="41" t="s">
        <v>57</v>
      </c>
      <c r="H6" s="41" t="s">
        <v>58</v>
      </c>
      <c r="I6" s="41" t="s">
        <v>59</v>
      </c>
      <c r="J6" s="41" t="s">
        <v>60</v>
      </c>
      <c r="K6" s="41" t="s">
        <v>61</v>
      </c>
      <c r="L6" s="41" t="s">
        <v>62</v>
      </c>
      <c r="M6" s="40" t="s">
        <v>63</v>
      </c>
      <c r="N6" s="41" t="s">
        <v>64</v>
      </c>
      <c r="O6" s="41" t="s">
        <v>65</v>
      </c>
      <c r="P6" s="41" t="s">
        <v>56</v>
      </c>
      <c r="Q6" s="41" t="s">
        <v>66</v>
      </c>
      <c r="R6" s="41" t="s">
        <v>67</v>
      </c>
      <c r="S6" s="41" t="s">
        <v>65</v>
      </c>
      <c r="T6" s="41" t="s">
        <v>57</v>
      </c>
      <c r="U6" s="41" t="s">
        <v>68</v>
      </c>
      <c r="V6" s="41" t="s">
        <v>69</v>
      </c>
      <c r="W6" s="24"/>
      <c r="X6" s="24">
        <v>1</v>
      </c>
      <c r="Y6" s="51">
        <v>0.65</v>
      </c>
      <c r="Z6" s="20">
        <v>77.7608695652174</v>
      </c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3"/>
    </row>
    <row r="7" spans="1:52" s="39" customFormat="1" ht="14.25">
      <c r="A7" s="28">
        <v>2017011935</v>
      </c>
      <c r="B7" s="29" t="s">
        <v>70</v>
      </c>
      <c r="C7" s="41">
        <v>62</v>
      </c>
      <c r="D7" s="41" t="s">
        <v>54</v>
      </c>
      <c r="E7" s="41" t="s">
        <v>71</v>
      </c>
      <c r="F7" s="41" t="s">
        <v>72</v>
      </c>
      <c r="G7" s="41" t="s">
        <v>73</v>
      </c>
      <c r="H7" s="41" t="s">
        <v>74</v>
      </c>
      <c r="I7" s="41" t="s">
        <v>74</v>
      </c>
      <c r="J7" s="41" t="s">
        <v>75</v>
      </c>
      <c r="K7" s="41" t="s">
        <v>76</v>
      </c>
      <c r="L7" s="41" t="s">
        <v>73</v>
      </c>
      <c r="M7" s="41" t="s">
        <v>77</v>
      </c>
      <c r="N7" s="41" t="s">
        <v>78</v>
      </c>
      <c r="O7" s="41" t="s">
        <v>56</v>
      </c>
      <c r="P7" s="41" t="s">
        <v>60</v>
      </c>
      <c r="Q7" s="41" t="s">
        <v>66</v>
      </c>
      <c r="R7" s="41" t="s">
        <v>79</v>
      </c>
      <c r="S7" s="41" t="s">
        <v>54</v>
      </c>
      <c r="T7" s="41" t="s">
        <v>57</v>
      </c>
      <c r="U7" s="41" t="s">
        <v>80</v>
      </c>
      <c r="V7" s="41" t="s">
        <v>81</v>
      </c>
      <c r="W7" s="24"/>
      <c r="X7" s="24">
        <f aca="true" t="shared" si="0" ref="X7:X34">COUNTIF(D7:W7,"&lt;=60")</f>
        <v>0</v>
      </c>
      <c r="Y7" s="51">
        <v>0.7</v>
      </c>
      <c r="Z7" s="20">
        <v>79.0434782608696</v>
      </c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</row>
    <row r="8" spans="1:52" s="39" customFormat="1" ht="14.25">
      <c r="A8" s="28">
        <v>2017011936</v>
      </c>
      <c r="B8" s="29" t="s">
        <v>82</v>
      </c>
      <c r="C8" s="41">
        <v>93</v>
      </c>
      <c r="D8" s="41" t="s">
        <v>62</v>
      </c>
      <c r="E8" s="41" t="s">
        <v>55</v>
      </c>
      <c r="F8" s="41" t="s">
        <v>80</v>
      </c>
      <c r="G8" s="41" t="s">
        <v>83</v>
      </c>
      <c r="H8" s="41" t="s">
        <v>66</v>
      </c>
      <c r="I8" s="41" t="s">
        <v>84</v>
      </c>
      <c r="J8" s="41" t="s">
        <v>85</v>
      </c>
      <c r="K8" s="41" t="s">
        <v>62</v>
      </c>
      <c r="L8" s="41" t="s">
        <v>57</v>
      </c>
      <c r="M8" s="41" t="s">
        <v>57</v>
      </c>
      <c r="N8" s="41" t="s">
        <v>79</v>
      </c>
      <c r="O8" s="41" t="s">
        <v>72</v>
      </c>
      <c r="P8" s="41" t="s">
        <v>68</v>
      </c>
      <c r="Q8" s="41" t="s">
        <v>84</v>
      </c>
      <c r="R8" s="41" t="s">
        <v>80</v>
      </c>
      <c r="S8" s="41" t="s">
        <v>80</v>
      </c>
      <c r="T8" s="41" t="s">
        <v>59</v>
      </c>
      <c r="U8" s="41" t="s">
        <v>59</v>
      </c>
      <c r="V8" s="41" t="s">
        <v>56</v>
      </c>
      <c r="W8" s="24"/>
      <c r="X8" s="24">
        <f t="shared" si="0"/>
        <v>0</v>
      </c>
      <c r="Y8" s="51">
        <v>0.95</v>
      </c>
      <c r="Z8" s="20">
        <v>88.7173913043478</v>
      </c>
      <c r="AA8" s="43"/>
      <c r="AB8" s="43"/>
      <c r="AC8" s="44"/>
      <c r="AD8" s="43"/>
      <c r="AE8" s="43"/>
      <c r="AF8" s="43"/>
      <c r="AG8" s="43"/>
      <c r="AH8" s="43"/>
      <c r="AI8" s="43"/>
      <c r="AJ8" s="43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3"/>
    </row>
    <row r="9" spans="1:52" s="39" customFormat="1" ht="14.25">
      <c r="A9" s="28">
        <v>2017011937</v>
      </c>
      <c r="B9" s="29" t="s">
        <v>86</v>
      </c>
      <c r="C9" s="41">
        <v>79</v>
      </c>
      <c r="D9" s="41" t="s">
        <v>59</v>
      </c>
      <c r="E9" s="41" t="s">
        <v>55</v>
      </c>
      <c r="F9" s="41">
        <v>93</v>
      </c>
      <c r="G9" s="41" t="s">
        <v>59</v>
      </c>
      <c r="H9" s="41" t="s">
        <v>66</v>
      </c>
      <c r="I9" s="41" t="s">
        <v>55</v>
      </c>
      <c r="J9" s="41" t="s">
        <v>57</v>
      </c>
      <c r="K9" s="41" t="s">
        <v>87</v>
      </c>
      <c r="L9" s="41" t="s">
        <v>57</v>
      </c>
      <c r="M9" s="46">
        <v>76</v>
      </c>
      <c r="N9" s="41" t="s">
        <v>78</v>
      </c>
      <c r="O9" s="41" t="s">
        <v>74</v>
      </c>
      <c r="P9" s="41" t="s">
        <v>68</v>
      </c>
      <c r="Q9" s="41" t="s">
        <v>84</v>
      </c>
      <c r="R9" s="41" t="s">
        <v>59</v>
      </c>
      <c r="S9" s="41" t="s">
        <v>73</v>
      </c>
      <c r="T9" s="41" t="s">
        <v>59</v>
      </c>
      <c r="U9" s="41" t="s">
        <v>57</v>
      </c>
      <c r="V9" s="41">
        <v>61</v>
      </c>
      <c r="W9" s="24"/>
      <c r="X9" s="24">
        <f t="shared" si="0"/>
        <v>0</v>
      </c>
      <c r="Y9" s="51">
        <v>0.85</v>
      </c>
      <c r="Z9" s="20">
        <v>88.5217391304348</v>
      </c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9" customFormat="1" ht="14.25">
      <c r="A10" s="28">
        <v>2017011938</v>
      </c>
      <c r="B10" s="29" t="s">
        <v>88</v>
      </c>
      <c r="C10" s="42">
        <v>84</v>
      </c>
      <c r="D10" s="42">
        <v>91</v>
      </c>
      <c r="E10" s="42">
        <v>98</v>
      </c>
      <c r="F10" s="42">
        <v>89</v>
      </c>
      <c r="G10" s="42">
        <v>86</v>
      </c>
      <c r="H10" s="42">
        <v>95</v>
      </c>
      <c r="I10" s="42">
        <v>93</v>
      </c>
      <c r="J10" s="42">
        <v>73</v>
      </c>
      <c r="K10" s="42">
        <v>81</v>
      </c>
      <c r="L10" s="42">
        <v>85</v>
      </c>
      <c r="M10" s="42">
        <v>72</v>
      </c>
      <c r="N10" s="42">
        <v>84</v>
      </c>
      <c r="O10" s="42">
        <v>90</v>
      </c>
      <c r="P10" s="42">
        <v>90</v>
      </c>
      <c r="Q10" s="42">
        <v>97</v>
      </c>
      <c r="R10" s="42">
        <v>91</v>
      </c>
      <c r="S10" s="42">
        <v>87</v>
      </c>
      <c r="T10" s="42">
        <v>93</v>
      </c>
      <c r="U10" s="42">
        <v>90</v>
      </c>
      <c r="V10" s="42">
        <v>79</v>
      </c>
      <c r="W10" s="48"/>
      <c r="X10" s="24">
        <f t="shared" si="0"/>
        <v>0</v>
      </c>
      <c r="Y10" s="51">
        <v>0.85</v>
      </c>
      <c r="Z10" s="20">
        <v>85.4130434782609</v>
      </c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</row>
    <row r="11" spans="1:52" s="39" customFormat="1" ht="14.25">
      <c r="A11" s="28">
        <v>2017011939</v>
      </c>
      <c r="B11" s="29" t="s">
        <v>89</v>
      </c>
      <c r="C11" s="41">
        <v>92</v>
      </c>
      <c r="D11" s="41" t="s">
        <v>62</v>
      </c>
      <c r="E11" s="41" t="s">
        <v>83</v>
      </c>
      <c r="F11" s="41" t="s">
        <v>83</v>
      </c>
      <c r="G11" s="41" t="s">
        <v>62</v>
      </c>
      <c r="H11" s="41" t="s">
        <v>83</v>
      </c>
      <c r="I11" s="41" t="s">
        <v>59</v>
      </c>
      <c r="J11" s="41" t="s">
        <v>60</v>
      </c>
      <c r="K11" s="41" t="s">
        <v>90</v>
      </c>
      <c r="L11" s="41" t="s">
        <v>56</v>
      </c>
      <c r="M11" s="41" t="s">
        <v>78</v>
      </c>
      <c r="N11" s="41" t="s">
        <v>78</v>
      </c>
      <c r="O11" s="41" t="s">
        <v>72</v>
      </c>
      <c r="P11" s="41" t="s">
        <v>91</v>
      </c>
      <c r="Q11" s="41" t="s">
        <v>58</v>
      </c>
      <c r="R11" s="41" t="s">
        <v>85</v>
      </c>
      <c r="S11" s="41" t="s">
        <v>92</v>
      </c>
      <c r="T11" s="41" t="s">
        <v>87</v>
      </c>
      <c r="U11" s="41" t="s">
        <v>83</v>
      </c>
      <c r="V11" s="41" t="s">
        <v>73</v>
      </c>
      <c r="W11" s="24"/>
      <c r="X11" s="24">
        <f t="shared" si="0"/>
        <v>0</v>
      </c>
      <c r="Y11" s="51">
        <v>0.75</v>
      </c>
      <c r="Z11" s="20">
        <v>81.1086956521739</v>
      </c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</row>
    <row r="12" spans="1:52" s="39" customFormat="1" ht="14.25">
      <c r="A12" s="28">
        <v>2017011940</v>
      </c>
      <c r="B12" s="29" t="s">
        <v>93</v>
      </c>
      <c r="C12" s="41">
        <v>87</v>
      </c>
      <c r="D12" s="41" t="s">
        <v>73</v>
      </c>
      <c r="E12" s="41" t="s">
        <v>68</v>
      </c>
      <c r="F12" s="41" t="s">
        <v>83</v>
      </c>
      <c r="G12" s="41" t="s">
        <v>57</v>
      </c>
      <c r="H12" s="41" t="s">
        <v>83</v>
      </c>
      <c r="I12" s="41" t="s">
        <v>84</v>
      </c>
      <c r="J12" s="41" t="s">
        <v>94</v>
      </c>
      <c r="K12" s="41" t="s">
        <v>59</v>
      </c>
      <c r="L12" s="41" t="s">
        <v>80</v>
      </c>
      <c r="M12" s="41" t="s">
        <v>80</v>
      </c>
      <c r="N12" s="41" t="s">
        <v>87</v>
      </c>
      <c r="O12" s="41" t="s">
        <v>74</v>
      </c>
      <c r="P12" s="41" t="s">
        <v>55</v>
      </c>
      <c r="Q12" s="41" t="s">
        <v>58</v>
      </c>
      <c r="R12" s="41" t="s">
        <v>59</v>
      </c>
      <c r="S12" s="41" t="s">
        <v>80</v>
      </c>
      <c r="T12" s="41" t="s">
        <v>58</v>
      </c>
      <c r="U12" s="41" t="s">
        <v>62</v>
      </c>
      <c r="V12" s="41" t="s">
        <v>73</v>
      </c>
      <c r="W12" s="24"/>
      <c r="X12" s="24">
        <f t="shared" si="0"/>
        <v>0</v>
      </c>
      <c r="Y12" s="51">
        <v>0.95</v>
      </c>
      <c r="Z12" s="20">
        <v>89.5652173913043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</row>
    <row r="13" spans="1:52" s="39" customFormat="1" ht="14.25">
      <c r="A13" s="28">
        <v>2017011941</v>
      </c>
      <c r="B13" s="29" t="s">
        <v>95</v>
      </c>
      <c r="C13" s="41">
        <v>77</v>
      </c>
      <c r="D13" s="41" t="s">
        <v>87</v>
      </c>
      <c r="E13" s="41" t="s">
        <v>87</v>
      </c>
      <c r="F13" s="41" t="s">
        <v>73</v>
      </c>
      <c r="G13" s="41" t="s">
        <v>83</v>
      </c>
      <c r="H13" s="41" t="s">
        <v>74</v>
      </c>
      <c r="I13" s="41" t="s">
        <v>84</v>
      </c>
      <c r="J13" s="41" t="s">
        <v>72</v>
      </c>
      <c r="K13" s="41" t="s">
        <v>83</v>
      </c>
      <c r="L13" s="41" t="s">
        <v>62</v>
      </c>
      <c r="M13" s="41" t="s">
        <v>60</v>
      </c>
      <c r="N13" s="41" t="s">
        <v>83</v>
      </c>
      <c r="O13" s="41" t="s">
        <v>80</v>
      </c>
      <c r="P13" s="41" t="s">
        <v>68</v>
      </c>
      <c r="Q13" s="41" t="s">
        <v>84</v>
      </c>
      <c r="R13" s="41" t="s">
        <v>80</v>
      </c>
      <c r="S13" s="41" t="s">
        <v>80</v>
      </c>
      <c r="T13" s="41" t="s">
        <v>66</v>
      </c>
      <c r="U13" s="41" t="s">
        <v>79</v>
      </c>
      <c r="V13" s="41" t="s">
        <v>90</v>
      </c>
      <c r="W13" s="24"/>
      <c r="X13" s="24">
        <f t="shared" si="0"/>
        <v>0</v>
      </c>
      <c r="Y13" s="51">
        <v>0.85</v>
      </c>
      <c r="Z13" s="20">
        <v>87.5652173913043</v>
      </c>
      <c r="AA13" s="43"/>
      <c r="AB13" s="43"/>
      <c r="AC13" s="43"/>
      <c r="AD13" s="43"/>
      <c r="AE13" s="44"/>
      <c r="AF13" s="43"/>
      <c r="AG13" s="43"/>
      <c r="AH13" s="43"/>
      <c r="AI13" s="43"/>
      <c r="AJ13" s="43"/>
      <c r="AK13" s="44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</row>
    <row r="14" spans="1:52" s="39" customFormat="1" ht="14.25">
      <c r="A14" s="28">
        <v>2017011942</v>
      </c>
      <c r="B14" s="29" t="s">
        <v>96</v>
      </c>
      <c r="C14" s="41">
        <v>61</v>
      </c>
      <c r="D14" s="41" t="s">
        <v>83</v>
      </c>
      <c r="E14" s="41" t="s">
        <v>66</v>
      </c>
      <c r="F14" s="41" t="s">
        <v>56</v>
      </c>
      <c r="G14" s="41" t="s">
        <v>68</v>
      </c>
      <c r="H14" s="41" t="s">
        <v>59</v>
      </c>
      <c r="I14" s="41" t="s">
        <v>66</v>
      </c>
      <c r="J14" s="41" t="s">
        <v>90</v>
      </c>
      <c r="K14" s="41" t="s">
        <v>87</v>
      </c>
      <c r="L14" s="41" t="s">
        <v>73</v>
      </c>
      <c r="M14" s="41" t="s">
        <v>90</v>
      </c>
      <c r="N14" s="41" t="s">
        <v>65</v>
      </c>
      <c r="O14" s="41" t="s">
        <v>72</v>
      </c>
      <c r="P14" s="41" t="s">
        <v>97</v>
      </c>
      <c r="Q14" s="41" t="s">
        <v>59</v>
      </c>
      <c r="R14" s="41" t="s">
        <v>73</v>
      </c>
      <c r="S14" s="41" t="s">
        <v>56</v>
      </c>
      <c r="T14" s="41" t="s">
        <v>87</v>
      </c>
      <c r="U14" s="41" t="s">
        <v>80</v>
      </c>
      <c r="V14" s="41" t="s">
        <v>73</v>
      </c>
      <c r="W14" s="24"/>
      <c r="X14" s="24">
        <f t="shared" si="0"/>
        <v>0</v>
      </c>
      <c r="Y14" s="51">
        <v>0.8</v>
      </c>
      <c r="Z14" s="20">
        <v>82.195652173913</v>
      </c>
      <c r="AA14" s="43"/>
      <c r="AB14" s="44"/>
      <c r="AC14" s="43"/>
      <c r="AD14" s="43"/>
      <c r="AE14" s="43"/>
      <c r="AF14" s="43"/>
      <c r="AG14" s="43"/>
      <c r="AH14" s="44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</row>
    <row r="15" spans="1:52" s="39" customFormat="1" ht="14.25">
      <c r="A15" s="28">
        <v>2017011944</v>
      </c>
      <c r="B15" s="29" t="s">
        <v>98</v>
      </c>
      <c r="C15" s="41">
        <v>64</v>
      </c>
      <c r="D15" s="41" t="s">
        <v>74</v>
      </c>
      <c r="E15" s="41" t="s">
        <v>80</v>
      </c>
      <c r="F15" s="41" t="s">
        <v>74</v>
      </c>
      <c r="G15" s="41" t="s">
        <v>87</v>
      </c>
      <c r="H15" s="41" t="s">
        <v>74</v>
      </c>
      <c r="I15" s="41" t="s">
        <v>84</v>
      </c>
      <c r="J15" s="41" t="s">
        <v>56</v>
      </c>
      <c r="K15" s="41" t="s">
        <v>72</v>
      </c>
      <c r="L15" s="41" t="s">
        <v>80</v>
      </c>
      <c r="M15" s="41" t="s">
        <v>56</v>
      </c>
      <c r="N15" s="41" t="s">
        <v>99</v>
      </c>
      <c r="O15" s="41" t="s">
        <v>62</v>
      </c>
      <c r="P15" s="41" t="s">
        <v>83</v>
      </c>
      <c r="Q15" s="41" t="s">
        <v>66</v>
      </c>
      <c r="R15" s="41" t="s">
        <v>87</v>
      </c>
      <c r="S15" s="41" t="s">
        <v>78</v>
      </c>
      <c r="T15" s="41" t="s">
        <v>80</v>
      </c>
      <c r="U15" s="41" t="s">
        <v>80</v>
      </c>
      <c r="V15" s="41" t="s">
        <v>76</v>
      </c>
      <c r="W15" s="24"/>
      <c r="X15" s="24">
        <f t="shared" si="0"/>
        <v>0</v>
      </c>
      <c r="Y15" s="51">
        <v>0.85</v>
      </c>
      <c r="Z15" s="20">
        <v>85.3913043478261</v>
      </c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</row>
    <row r="16" spans="1:52" s="39" customFormat="1" ht="14.25">
      <c r="A16" s="28">
        <v>2017011945</v>
      </c>
      <c r="B16" s="29" t="s">
        <v>100</v>
      </c>
      <c r="C16" s="41">
        <v>79</v>
      </c>
      <c r="D16" s="41" t="s">
        <v>62</v>
      </c>
      <c r="E16" s="41" t="s">
        <v>59</v>
      </c>
      <c r="F16" s="41" t="s">
        <v>57</v>
      </c>
      <c r="G16" s="41" t="s">
        <v>68</v>
      </c>
      <c r="H16" s="41" t="s">
        <v>68</v>
      </c>
      <c r="I16" s="41" t="s">
        <v>74</v>
      </c>
      <c r="J16" s="41" t="s">
        <v>60</v>
      </c>
      <c r="K16" s="41" t="s">
        <v>76</v>
      </c>
      <c r="L16" s="41" t="s">
        <v>73</v>
      </c>
      <c r="M16" s="41" t="s">
        <v>76</v>
      </c>
      <c r="N16" s="41" t="s">
        <v>76</v>
      </c>
      <c r="O16" s="41" t="s">
        <v>72</v>
      </c>
      <c r="P16" s="41" t="s">
        <v>90</v>
      </c>
      <c r="Q16" s="41" t="s">
        <v>74</v>
      </c>
      <c r="R16" s="41" t="s">
        <v>79</v>
      </c>
      <c r="S16" s="41" t="s">
        <v>65</v>
      </c>
      <c r="T16" s="41" t="s">
        <v>57</v>
      </c>
      <c r="U16" s="41" t="s">
        <v>87</v>
      </c>
      <c r="V16" s="41" t="s">
        <v>94</v>
      </c>
      <c r="W16" s="24"/>
      <c r="X16" s="24">
        <f t="shared" si="0"/>
        <v>0</v>
      </c>
      <c r="Y16" s="51">
        <v>0.65</v>
      </c>
      <c r="Z16" s="20">
        <v>82.0434782608696</v>
      </c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</row>
    <row r="17" spans="1:52" s="39" customFormat="1" ht="14.25">
      <c r="A17" s="28">
        <v>2017011946</v>
      </c>
      <c r="B17" s="29" t="s">
        <v>101</v>
      </c>
      <c r="C17" s="41">
        <v>68</v>
      </c>
      <c r="D17" s="41" t="s">
        <v>54</v>
      </c>
      <c r="E17" s="41" t="s">
        <v>87</v>
      </c>
      <c r="F17" s="41" t="s">
        <v>65</v>
      </c>
      <c r="G17" s="41" t="s">
        <v>57</v>
      </c>
      <c r="H17" s="41" t="s">
        <v>80</v>
      </c>
      <c r="I17" s="41" t="s">
        <v>58</v>
      </c>
      <c r="J17" s="41" t="s">
        <v>94</v>
      </c>
      <c r="K17" s="41" t="s">
        <v>54</v>
      </c>
      <c r="L17" s="41" t="s">
        <v>72</v>
      </c>
      <c r="M17" s="41" t="s">
        <v>62</v>
      </c>
      <c r="N17" s="41" t="s">
        <v>76</v>
      </c>
      <c r="O17" s="41" t="s">
        <v>56</v>
      </c>
      <c r="P17" s="41" t="s">
        <v>56</v>
      </c>
      <c r="Q17" s="41" t="s">
        <v>58</v>
      </c>
      <c r="R17" s="41" t="s">
        <v>73</v>
      </c>
      <c r="S17" s="41" t="s">
        <v>102</v>
      </c>
      <c r="T17" s="41" t="s">
        <v>62</v>
      </c>
      <c r="U17" s="41" t="s">
        <v>79</v>
      </c>
      <c r="V17" s="41" t="s">
        <v>64</v>
      </c>
      <c r="W17" s="24"/>
      <c r="X17" s="24">
        <f t="shared" si="0"/>
        <v>0</v>
      </c>
      <c r="Y17" s="51">
        <v>0.75</v>
      </c>
      <c r="Z17" s="20">
        <v>82</v>
      </c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</row>
    <row r="18" spans="1:52" s="39" customFormat="1" ht="14.25">
      <c r="A18" s="28">
        <v>2017011947</v>
      </c>
      <c r="B18" s="29" t="s">
        <v>103</v>
      </c>
      <c r="C18" s="41">
        <v>84</v>
      </c>
      <c r="D18" s="41" t="s">
        <v>80</v>
      </c>
      <c r="E18" s="41" t="s">
        <v>71</v>
      </c>
      <c r="F18" s="41" t="s">
        <v>79</v>
      </c>
      <c r="G18" s="41" t="s">
        <v>62</v>
      </c>
      <c r="H18" s="41" t="s">
        <v>80</v>
      </c>
      <c r="I18" s="41" t="s">
        <v>58</v>
      </c>
      <c r="J18" s="41" t="s">
        <v>77</v>
      </c>
      <c r="K18" s="41" t="s">
        <v>87</v>
      </c>
      <c r="L18" s="41" t="s">
        <v>79</v>
      </c>
      <c r="M18" s="41" t="s">
        <v>99</v>
      </c>
      <c r="N18" s="41" t="s">
        <v>72</v>
      </c>
      <c r="O18" s="41" t="s">
        <v>87</v>
      </c>
      <c r="P18" s="41" t="s">
        <v>54</v>
      </c>
      <c r="Q18" s="41" t="s">
        <v>74</v>
      </c>
      <c r="R18" s="41" t="s">
        <v>87</v>
      </c>
      <c r="S18" s="41" t="s">
        <v>73</v>
      </c>
      <c r="T18" s="41" t="s">
        <v>80</v>
      </c>
      <c r="U18" s="41" t="s">
        <v>83</v>
      </c>
      <c r="V18" s="41" t="s">
        <v>76</v>
      </c>
      <c r="W18" s="24"/>
      <c r="X18" s="24">
        <f t="shared" si="0"/>
        <v>0</v>
      </c>
      <c r="Y18" s="51">
        <v>0.85</v>
      </c>
      <c r="Z18" s="20">
        <v>84.695652173913</v>
      </c>
      <c r="AA18" s="43"/>
      <c r="AB18" s="43"/>
      <c r="AC18" s="43"/>
      <c r="AD18" s="43"/>
      <c r="AE18" s="44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</row>
    <row r="19" spans="1:52" s="39" customFormat="1" ht="14.25">
      <c r="A19" s="28">
        <v>2017011948</v>
      </c>
      <c r="B19" s="29" t="s">
        <v>104</v>
      </c>
      <c r="C19" s="41">
        <v>84</v>
      </c>
      <c r="D19" s="41" t="s">
        <v>54</v>
      </c>
      <c r="E19" s="41" t="s">
        <v>74</v>
      </c>
      <c r="F19" s="41" t="s">
        <v>72</v>
      </c>
      <c r="G19" s="41" t="s">
        <v>79</v>
      </c>
      <c r="H19" s="41" t="s">
        <v>83</v>
      </c>
      <c r="I19" s="41" t="s">
        <v>58</v>
      </c>
      <c r="J19" s="41" t="s">
        <v>105</v>
      </c>
      <c r="K19" s="41" t="s">
        <v>78</v>
      </c>
      <c r="L19" s="41" t="s">
        <v>72</v>
      </c>
      <c r="M19" s="41" t="s">
        <v>62</v>
      </c>
      <c r="N19" s="41" t="s">
        <v>87</v>
      </c>
      <c r="O19" s="41" t="s">
        <v>72</v>
      </c>
      <c r="P19" s="41" t="s">
        <v>72</v>
      </c>
      <c r="Q19" s="41" t="s">
        <v>58</v>
      </c>
      <c r="R19" s="41" t="s">
        <v>57</v>
      </c>
      <c r="S19" s="41" t="s">
        <v>56</v>
      </c>
      <c r="T19" s="41" t="s">
        <v>68</v>
      </c>
      <c r="U19" s="41" t="s">
        <v>87</v>
      </c>
      <c r="V19" s="41" t="s">
        <v>90</v>
      </c>
      <c r="W19" s="24"/>
      <c r="X19" s="24">
        <f t="shared" si="0"/>
        <v>0</v>
      </c>
      <c r="Y19" s="51">
        <v>0.9</v>
      </c>
      <c r="Z19" s="20">
        <v>83.8695652173913</v>
      </c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</row>
    <row r="20" spans="1:52" s="39" customFormat="1" ht="14.25">
      <c r="A20" s="28">
        <v>2017011949</v>
      </c>
      <c r="B20" s="29" t="s">
        <v>106</v>
      </c>
      <c r="C20" s="41">
        <v>70</v>
      </c>
      <c r="D20" s="41" t="s">
        <v>62</v>
      </c>
      <c r="E20" s="41" t="s">
        <v>59</v>
      </c>
      <c r="F20" s="41" t="s">
        <v>57</v>
      </c>
      <c r="G20" s="41" t="s">
        <v>79</v>
      </c>
      <c r="H20" s="41" t="s">
        <v>80</v>
      </c>
      <c r="I20" s="41" t="s">
        <v>58</v>
      </c>
      <c r="J20" s="41" t="s">
        <v>67</v>
      </c>
      <c r="K20" s="41" t="s">
        <v>94</v>
      </c>
      <c r="L20" s="41" t="s">
        <v>79</v>
      </c>
      <c r="M20" s="41" t="s">
        <v>54</v>
      </c>
      <c r="N20" s="41" t="s">
        <v>56</v>
      </c>
      <c r="O20" s="41" t="s">
        <v>72</v>
      </c>
      <c r="P20" s="41" t="s">
        <v>65</v>
      </c>
      <c r="Q20" s="41" t="s">
        <v>68</v>
      </c>
      <c r="R20" s="41" t="s">
        <v>57</v>
      </c>
      <c r="S20" s="41" t="s">
        <v>65</v>
      </c>
      <c r="T20" s="41" t="s">
        <v>62</v>
      </c>
      <c r="U20" s="41" t="s">
        <v>73</v>
      </c>
      <c r="V20" s="41" t="s">
        <v>61</v>
      </c>
      <c r="W20" s="24"/>
      <c r="X20" s="24">
        <f t="shared" si="0"/>
        <v>0</v>
      </c>
      <c r="Y20" s="51">
        <v>0.8</v>
      </c>
      <c r="Z20" s="20">
        <v>81.8478260869565</v>
      </c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</row>
    <row r="21" spans="1:52" s="39" customFormat="1" ht="14.25">
      <c r="A21" s="28">
        <v>2017011950</v>
      </c>
      <c r="B21" s="29" t="s">
        <v>107</v>
      </c>
      <c r="C21" s="41">
        <v>69</v>
      </c>
      <c r="D21" s="41" t="s">
        <v>65</v>
      </c>
      <c r="E21" s="41" t="s">
        <v>74</v>
      </c>
      <c r="F21" s="41" t="s">
        <v>54</v>
      </c>
      <c r="G21" s="41" t="s">
        <v>80</v>
      </c>
      <c r="H21" s="41" t="s">
        <v>59</v>
      </c>
      <c r="I21" s="41" t="s">
        <v>58</v>
      </c>
      <c r="J21" s="41" t="s">
        <v>94</v>
      </c>
      <c r="K21" s="41" t="s">
        <v>57</v>
      </c>
      <c r="L21" s="41" t="s">
        <v>62</v>
      </c>
      <c r="M21" s="41" t="s">
        <v>56</v>
      </c>
      <c r="N21" s="41" t="s">
        <v>79</v>
      </c>
      <c r="O21" s="41" t="s">
        <v>68</v>
      </c>
      <c r="P21" s="41" t="s">
        <v>80</v>
      </c>
      <c r="Q21" s="41" t="s">
        <v>58</v>
      </c>
      <c r="R21" s="41" t="s">
        <v>68</v>
      </c>
      <c r="S21" s="41" t="s">
        <v>73</v>
      </c>
      <c r="T21" s="41" t="s">
        <v>74</v>
      </c>
      <c r="U21" s="41" t="s">
        <v>57</v>
      </c>
      <c r="V21" s="41" t="s">
        <v>105</v>
      </c>
      <c r="W21" s="24"/>
      <c r="X21" s="24">
        <f t="shared" si="0"/>
        <v>0</v>
      </c>
      <c r="Y21" s="51">
        <v>0.85</v>
      </c>
      <c r="Z21" s="20">
        <v>85.7608695652174</v>
      </c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</row>
    <row r="22" spans="1:52" s="39" customFormat="1" ht="14.25">
      <c r="A22" s="28">
        <v>2017011951</v>
      </c>
      <c r="B22" s="29" t="s">
        <v>108</v>
      </c>
      <c r="C22" s="41">
        <v>71</v>
      </c>
      <c r="D22" s="41" t="s">
        <v>79</v>
      </c>
      <c r="E22" s="41" t="s">
        <v>68</v>
      </c>
      <c r="F22" s="41" t="s">
        <v>54</v>
      </c>
      <c r="G22" s="41" t="s">
        <v>57</v>
      </c>
      <c r="H22" s="41" t="s">
        <v>58</v>
      </c>
      <c r="I22" s="41" t="s">
        <v>58</v>
      </c>
      <c r="J22" s="41" t="s">
        <v>61</v>
      </c>
      <c r="K22" s="41" t="s">
        <v>87</v>
      </c>
      <c r="L22" s="41" t="s">
        <v>62</v>
      </c>
      <c r="M22" s="41" t="s">
        <v>105</v>
      </c>
      <c r="N22" s="41" t="s">
        <v>65</v>
      </c>
      <c r="O22" s="41" t="s">
        <v>57</v>
      </c>
      <c r="P22" s="41" t="s">
        <v>79</v>
      </c>
      <c r="Q22" s="41" t="s">
        <v>66</v>
      </c>
      <c r="R22" s="41" t="s">
        <v>57</v>
      </c>
      <c r="S22" s="41" t="s">
        <v>87</v>
      </c>
      <c r="T22" s="41" t="s">
        <v>80</v>
      </c>
      <c r="U22" s="41" t="s">
        <v>68</v>
      </c>
      <c r="V22" s="41" t="s">
        <v>85</v>
      </c>
      <c r="W22" s="24"/>
      <c r="X22" s="24">
        <f t="shared" si="0"/>
        <v>0</v>
      </c>
      <c r="Y22" s="51">
        <v>0.8</v>
      </c>
      <c r="Z22" s="20">
        <v>84.2391304347826</v>
      </c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</row>
    <row r="23" spans="1:52" s="39" customFormat="1" ht="14.25">
      <c r="A23" s="28">
        <v>2017011952</v>
      </c>
      <c r="B23" s="29" t="s">
        <v>109</v>
      </c>
      <c r="C23" s="41">
        <v>94</v>
      </c>
      <c r="D23" s="41" t="s">
        <v>78</v>
      </c>
      <c r="E23" s="41" t="s">
        <v>59</v>
      </c>
      <c r="F23" s="41" t="s">
        <v>79</v>
      </c>
      <c r="G23" s="41" t="s">
        <v>57</v>
      </c>
      <c r="H23" s="41" t="s">
        <v>68</v>
      </c>
      <c r="I23" s="41" t="s">
        <v>59</v>
      </c>
      <c r="J23" s="41" t="s">
        <v>85</v>
      </c>
      <c r="K23" s="41" t="s">
        <v>73</v>
      </c>
      <c r="L23" s="41" t="s">
        <v>72</v>
      </c>
      <c r="M23" s="41" t="s">
        <v>60</v>
      </c>
      <c r="N23" s="41" t="s">
        <v>83</v>
      </c>
      <c r="O23" s="41" t="s">
        <v>57</v>
      </c>
      <c r="P23" s="41" t="s">
        <v>56</v>
      </c>
      <c r="Q23" s="41" t="s">
        <v>68</v>
      </c>
      <c r="R23" s="41" t="s">
        <v>73</v>
      </c>
      <c r="S23" s="41" t="s">
        <v>65</v>
      </c>
      <c r="T23" s="41" t="s">
        <v>87</v>
      </c>
      <c r="U23" s="41" t="s">
        <v>78</v>
      </c>
      <c r="V23" s="41" t="s">
        <v>56</v>
      </c>
      <c r="W23" s="24"/>
      <c r="X23" s="24">
        <f t="shared" si="0"/>
        <v>0</v>
      </c>
      <c r="Y23" s="51">
        <v>0.9</v>
      </c>
      <c r="Z23" s="20">
        <v>84.6521739130435</v>
      </c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</row>
    <row r="24" spans="1:52" s="21" customFormat="1" ht="14.25">
      <c r="A24" s="28">
        <v>2017011953</v>
      </c>
      <c r="B24" s="29" t="s">
        <v>110</v>
      </c>
      <c r="C24" s="41">
        <v>98</v>
      </c>
      <c r="D24" s="41" t="s">
        <v>74</v>
      </c>
      <c r="E24" s="41" t="s">
        <v>74</v>
      </c>
      <c r="F24" s="41" t="s">
        <v>58</v>
      </c>
      <c r="G24" s="41" t="s">
        <v>62</v>
      </c>
      <c r="H24" s="41" t="s">
        <v>68</v>
      </c>
      <c r="I24" s="41" t="s">
        <v>59</v>
      </c>
      <c r="J24" s="41" t="s">
        <v>78</v>
      </c>
      <c r="K24" s="41" t="s">
        <v>56</v>
      </c>
      <c r="L24" s="41" t="s">
        <v>54</v>
      </c>
      <c r="M24" s="41" t="s">
        <v>65</v>
      </c>
      <c r="N24" s="41" t="s">
        <v>57</v>
      </c>
      <c r="O24" s="41" t="s">
        <v>87</v>
      </c>
      <c r="P24" s="41" t="s">
        <v>83</v>
      </c>
      <c r="Q24" s="41" t="s">
        <v>74</v>
      </c>
      <c r="R24" s="41" t="s">
        <v>57</v>
      </c>
      <c r="S24" s="41" t="s">
        <v>83</v>
      </c>
      <c r="T24" s="41" t="s">
        <v>62</v>
      </c>
      <c r="U24" s="41" t="s">
        <v>57</v>
      </c>
      <c r="V24" s="41" t="s">
        <v>99</v>
      </c>
      <c r="W24" s="24"/>
      <c r="X24" s="24">
        <f t="shared" si="0"/>
        <v>0</v>
      </c>
      <c r="Y24" s="51">
        <v>0.95</v>
      </c>
      <c r="Z24" s="20">
        <v>87.7608695652174</v>
      </c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</row>
    <row r="25" spans="1:52" s="39" customFormat="1" ht="14.25">
      <c r="A25" s="28">
        <v>2017011954</v>
      </c>
      <c r="B25" s="29" t="s">
        <v>111</v>
      </c>
      <c r="C25" s="42">
        <v>99</v>
      </c>
      <c r="D25" s="42">
        <v>92</v>
      </c>
      <c r="E25" s="42">
        <v>97</v>
      </c>
      <c r="F25" s="42">
        <v>88</v>
      </c>
      <c r="G25" s="42">
        <v>85</v>
      </c>
      <c r="H25" s="42">
        <v>92</v>
      </c>
      <c r="I25" s="42">
        <v>90</v>
      </c>
      <c r="J25" s="42">
        <v>84</v>
      </c>
      <c r="K25" s="42">
        <v>80</v>
      </c>
      <c r="L25" s="42">
        <v>83</v>
      </c>
      <c r="M25" s="42">
        <v>83.1</v>
      </c>
      <c r="N25" s="42">
        <v>76</v>
      </c>
      <c r="O25" s="42">
        <v>85</v>
      </c>
      <c r="P25" s="42">
        <v>85</v>
      </c>
      <c r="Q25" s="42">
        <v>96</v>
      </c>
      <c r="R25" s="42">
        <v>85</v>
      </c>
      <c r="S25" s="42">
        <v>86</v>
      </c>
      <c r="T25" s="42">
        <v>93</v>
      </c>
      <c r="U25" s="42">
        <v>92</v>
      </c>
      <c r="V25" s="42">
        <v>77</v>
      </c>
      <c r="W25" s="48"/>
      <c r="X25" s="24">
        <f t="shared" si="0"/>
        <v>0</v>
      </c>
      <c r="Y25" s="51">
        <v>0.9</v>
      </c>
      <c r="Z25" s="20">
        <v>86.7869565217391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</row>
    <row r="26" spans="1:52" s="39" customFormat="1" ht="14.25">
      <c r="A26" s="28">
        <v>2017011955</v>
      </c>
      <c r="B26" s="29" t="s">
        <v>112</v>
      </c>
      <c r="C26" s="41">
        <v>87</v>
      </c>
      <c r="D26" s="41" t="s">
        <v>65</v>
      </c>
      <c r="E26" s="41" t="s">
        <v>74</v>
      </c>
      <c r="F26" s="41" t="s">
        <v>57</v>
      </c>
      <c r="G26" s="41" t="s">
        <v>57</v>
      </c>
      <c r="H26" s="41" t="s">
        <v>59</v>
      </c>
      <c r="I26" s="41" t="s">
        <v>59</v>
      </c>
      <c r="J26" s="41" t="s">
        <v>85</v>
      </c>
      <c r="K26" s="41" t="s">
        <v>59</v>
      </c>
      <c r="L26" s="41" t="s">
        <v>72</v>
      </c>
      <c r="M26" s="41" t="s">
        <v>72</v>
      </c>
      <c r="N26" s="41" t="s">
        <v>83</v>
      </c>
      <c r="O26" s="41" t="s">
        <v>62</v>
      </c>
      <c r="P26" s="41" t="s">
        <v>57</v>
      </c>
      <c r="Q26" s="41" t="s">
        <v>58</v>
      </c>
      <c r="R26" s="41" t="s">
        <v>68</v>
      </c>
      <c r="S26" s="41" t="s">
        <v>83</v>
      </c>
      <c r="T26" s="41" t="s">
        <v>80</v>
      </c>
      <c r="U26" s="41" t="s">
        <v>83</v>
      </c>
      <c r="V26" s="41" t="s">
        <v>65</v>
      </c>
      <c r="W26" s="20"/>
      <c r="X26" s="24">
        <f t="shared" si="0"/>
        <v>0</v>
      </c>
      <c r="Y26" s="51">
        <v>0.95</v>
      </c>
      <c r="Z26" s="20">
        <v>87.6304347826087</v>
      </c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</row>
    <row r="27" spans="1:52" s="39" customFormat="1" ht="14.25">
      <c r="A27" s="28">
        <v>2017011956</v>
      </c>
      <c r="B27" s="29" t="s">
        <v>113</v>
      </c>
      <c r="C27" s="41">
        <v>95</v>
      </c>
      <c r="D27" s="41" t="s">
        <v>74</v>
      </c>
      <c r="E27" s="41" t="s">
        <v>58</v>
      </c>
      <c r="F27" s="41" t="s">
        <v>62</v>
      </c>
      <c r="G27" s="41" t="s">
        <v>87</v>
      </c>
      <c r="H27" s="41" t="s">
        <v>59</v>
      </c>
      <c r="I27" s="41" t="s">
        <v>59</v>
      </c>
      <c r="J27" s="41" t="s">
        <v>54</v>
      </c>
      <c r="K27" s="41" t="s">
        <v>62</v>
      </c>
      <c r="L27" s="41" t="s">
        <v>73</v>
      </c>
      <c r="M27" s="41" t="s">
        <v>56</v>
      </c>
      <c r="N27" s="41" t="s">
        <v>80</v>
      </c>
      <c r="O27" s="41" t="s">
        <v>62</v>
      </c>
      <c r="P27" s="41" t="s">
        <v>83</v>
      </c>
      <c r="Q27" s="41" t="s">
        <v>66</v>
      </c>
      <c r="R27" s="41" t="s">
        <v>68</v>
      </c>
      <c r="S27" s="41" t="s">
        <v>83</v>
      </c>
      <c r="T27" s="41" t="s">
        <v>58</v>
      </c>
      <c r="U27" s="41" t="s">
        <v>73</v>
      </c>
      <c r="V27" s="41" t="s">
        <v>114</v>
      </c>
      <c r="W27" s="24"/>
      <c r="X27" s="24">
        <f t="shared" si="0"/>
        <v>0</v>
      </c>
      <c r="Y27" s="51">
        <v>0.95</v>
      </c>
      <c r="Z27" s="20">
        <v>88.8913043478261</v>
      </c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</row>
    <row r="28" spans="1:52" s="39" customFormat="1" ht="28.5">
      <c r="A28" s="28">
        <v>2017011957</v>
      </c>
      <c r="B28" s="29" t="s">
        <v>115</v>
      </c>
      <c r="C28" s="41">
        <v>76</v>
      </c>
      <c r="D28" s="41" t="s">
        <v>59</v>
      </c>
      <c r="E28" s="41" t="s">
        <v>58</v>
      </c>
      <c r="F28" s="41" t="s">
        <v>79</v>
      </c>
      <c r="G28" s="41" t="s">
        <v>62</v>
      </c>
      <c r="H28" s="41" t="s">
        <v>58</v>
      </c>
      <c r="I28" s="41" t="s">
        <v>84</v>
      </c>
      <c r="J28" s="41" t="s">
        <v>94</v>
      </c>
      <c r="K28" s="41" t="s">
        <v>78</v>
      </c>
      <c r="L28" s="41" t="s">
        <v>59</v>
      </c>
      <c r="M28" s="41" t="s">
        <v>79</v>
      </c>
      <c r="N28" s="41" t="s">
        <v>73</v>
      </c>
      <c r="O28" s="41" t="s">
        <v>57</v>
      </c>
      <c r="P28" s="41" t="s">
        <v>62</v>
      </c>
      <c r="Q28" s="41" t="s">
        <v>84</v>
      </c>
      <c r="R28" s="41" t="s">
        <v>79</v>
      </c>
      <c r="S28" s="41" t="s">
        <v>79</v>
      </c>
      <c r="T28" s="41" t="s">
        <v>59</v>
      </c>
      <c r="U28" s="41" t="s">
        <v>74</v>
      </c>
      <c r="V28" s="41" t="s">
        <v>61</v>
      </c>
      <c r="W28" s="24"/>
      <c r="X28" s="24">
        <f t="shared" si="0"/>
        <v>0</v>
      </c>
      <c r="Y28" s="51">
        <v>0.85</v>
      </c>
      <c r="Z28" s="20">
        <v>86.5217391304348</v>
      </c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52" s="39" customFormat="1" ht="14.25">
      <c r="A29" s="28">
        <v>2017011958</v>
      </c>
      <c r="B29" s="29" t="s">
        <v>116</v>
      </c>
      <c r="C29" s="41">
        <v>78</v>
      </c>
      <c r="D29" s="41" t="s">
        <v>73</v>
      </c>
      <c r="E29" s="41" t="s">
        <v>58</v>
      </c>
      <c r="F29" s="41" t="s">
        <v>79</v>
      </c>
      <c r="G29" s="41" t="s">
        <v>79</v>
      </c>
      <c r="H29" s="41" t="s">
        <v>58</v>
      </c>
      <c r="I29" s="41" t="s">
        <v>57</v>
      </c>
      <c r="J29" s="41" t="s">
        <v>60</v>
      </c>
      <c r="K29" s="41" t="s">
        <v>78</v>
      </c>
      <c r="L29" s="41" t="s">
        <v>65</v>
      </c>
      <c r="M29" s="41" t="s">
        <v>64</v>
      </c>
      <c r="N29" s="41" t="s">
        <v>99</v>
      </c>
      <c r="O29" s="41" t="s">
        <v>72</v>
      </c>
      <c r="P29" s="41" t="s">
        <v>99</v>
      </c>
      <c r="Q29" s="41" t="s">
        <v>68</v>
      </c>
      <c r="R29" s="41" t="s">
        <v>72</v>
      </c>
      <c r="S29" s="41" t="s">
        <v>91</v>
      </c>
      <c r="T29" s="41" t="s">
        <v>79</v>
      </c>
      <c r="U29" s="41" t="s">
        <v>68</v>
      </c>
      <c r="V29" s="41" t="s">
        <v>56</v>
      </c>
      <c r="W29" s="24"/>
      <c r="X29" s="24">
        <f t="shared" si="0"/>
        <v>0</v>
      </c>
      <c r="Y29" s="51">
        <v>0.7</v>
      </c>
      <c r="Z29" s="20">
        <v>81.2173913043478</v>
      </c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</row>
    <row r="30" spans="1:52" s="39" customFormat="1" ht="14.25">
      <c r="A30" s="28">
        <v>2017011959</v>
      </c>
      <c r="B30" s="29" t="s">
        <v>117</v>
      </c>
      <c r="C30" s="41">
        <v>86</v>
      </c>
      <c r="D30" s="41" t="s">
        <v>54</v>
      </c>
      <c r="E30" s="41" t="s">
        <v>59</v>
      </c>
      <c r="F30" s="41" t="s">
        <v>54</v>
      </c>
      <c r="G30" s="41" t="s">
        <v>59</v>
      </c>
      <c r="H30" s="41" t="s">
        <v>83</v>
      </c>
      <c r="I30" s="41" t="s">
        <v>62</v>
      </c>
      <c r="J30" s="41" t="s">
        <v>75</v>
      </c>
      <c r="K30" s="41" t="s">
        <v>114</v>
      </c>
      <c r="L30" s="41" t="s">
        <v>99</v>
      </c>
      <c r="M30" s="41" t="s">
        <v>61</v>
      </c>
      <c r="N30" s="41" t="s">
        <v>105</v>
      </c>
      <c r="O30" s="41" t="s">
        <v>54</v>
      </c>
      <c r="P30" s="41" t="s">
        <v>114</v>
      </c>
      <c r="Q30" s="41" t="s">
        <v>83</v>
      </c>
      <c r="R30" s="41" t="s">
        <v>78</v>
      </c>
      <c r="S30" s="41" t="s">
        <v>69</v>
      </c>
      <c r="T30" s="41" t="s">
        <v>79</v>
      </c>
      <c r="U30" s="41" t="s">
        <v>80</v>
      </c>
      <c r="V30" s="41" t="s">
        <v>61</v>
      </c>
      <c r="W30" s="24"/>
      <c r="X30" s="24">
        <f t="shared" si="0"/>
        <v>0</v>
      </c>
      <c r="Y30" s="51">
        <v>0.6</v>
      </c>
      <c r="Z30" s="20">
        <v>77.1739130434783</v>
      </c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</row>
    <row r="31" spans="1:52" s="39" customFormat="1" ht="14.25">
      <c r="A31" s="28">
        <v>2017011960</v>
      </c>
      <c r="B31" s="29" t="s">
        <v>118</v>
      </c>
      <c r="C31" s="41">
        <v>91</v>
      </c>
      <c r="D31" s="41" t="s">
        <v>87</v>
      </c>
      <c r="E31" s="41" t="s">
        <v>68</v>
      </c>
      <c r="F31" s="41" t="s">
        <v>87</v>
      </c>
      <c r="G31" s="41" t="s">
        <v>72</v>
      </c>
      <c r="H31" s="41" t="s">
        <v>80</v>
      </c>
      <c r="I31" s="41" t="s">
        <v>62</v>
      </c>
      <c r="J31" s="41" t="s">
        <v>90</v>
      </c>
      <c r="K31" s="41" t="s">
        <v>87</v>
      </c>
      <c r="L31" s="41" t="s">
        <v>65</v>
      </c>
      <c r="M31" s="41" t="s">
        <v>76</v>
      </c>
      <c r="N31" s="41" t="s">
        <v>99</v>
      </c>
      <c r="O31" s="41" t="s">
        <v>73</v>
      </c>
      <c r="P31" s="41" t="s">
        <v>56</v>
      </c>
      <c r="Q31" s="41" t="s">
        <v>84</v>
      </c>
      <c r="R31" s="41" t="s">
        <v>54</v>
      </c>
      <c r="S31" s="41" t="s">
        <v>65</v>
      </c>
      <c r="T31" s="41" t="s">
        <v>62</v>
      </c>
      <c r="U31" s="41" t="s">
        <v>68</v>
      </c>
      <c r="V31" s="41" t="s">
        <v>85</v>
      </c>
      <c r="W31" s="24"/>
      <c r="X31" s="24">
        <f t="shared" si="0"/>
        <v>0</v>
      </c>
      <c r="Y31" s="51">
        <v>0.8</v>
      </c>
      <c r="Z31" s="20">
        <v>84.0434782608696</v>
      </c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</row>
    <row r="32" spans="1:52" s="39" customFormat="1" ht="14.25">
      <c r="A32" s="28">
        <v>2017011961</v>
      </c>
      <c r="B32" s="29" t="s">
        <v>119</v>
      </c>
      <c r="C32" s="41">
        <v>67</v>
      </c>
      <c r="D32" s="41" t="s">
        <v>65</v>
      </c>
      <c r="E32" s="41" t="s">
        <v>66</v>
      </c>
      <c r="F32" s="41" t="s">
        <v>72</v>
      </c>
      <c r="G32" s="41" t="s">
        <v>79</v>
      </c>
      <c r="H32" s="41" t="s">
        <v>69</v>
      </c>
      <c r="I32" s="41" t="s">
        <v>120</v>
      </c>
      <c r="J32" s="41" t="s">
        <v>67</v>
      </c>
      <c r="K32" s="41" t="s">
        <v>97</v>
      </c>
      <c r="L32" s="41" t="s">
        <v>69</v>
      </c>
      <c r="M32" s="41" t="s">
        <v>105</v>
      </c>
      <c r="N32" s="41" t="s">
        <v>121</v>
      </c>
      <c r="O32" s="41" t="s">
        <v>76</v>
      </c>
      <c r="P32" s="41" t="s">
        <v>69</v>
      </c>
      <c r="Q32" s="41" t="s">
        <v>67</v>
      </c>
      <c r="R32" s="41" t="s">
        <v>67</v>
      </c>
      <c r="S32" s="41" t="s">
        <v>69</v>
      </c>
      <c r="T32" s="41" t="s">
        <v>69</v>
      </c>
      <c r="U32" s="41" t="s">
        <v>73</v>
      </c>
      <c r="V32" s="41" t="s">
        <v>97</v>
      </c>
      <c r="W32" s="24"/>
      <c r="X32" s="24">
        <v>1</v>
      </c>
      <c r="Y32" s="51">
        <v>0.25</v>
      </c>
      <c r="Z32" s="20">
        <v>69.8478260869565</v>
      </c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</row>
    <row r="33" spans="1:52" s="39" customFormat="1" ht="14.25">
      <c r="A33" s="28">
        <v>2017011962</v>
      </c>
      <c r="B33" s="29" t="s">
        <v>122</v>
      </c>
      <c r="C33" s="41">
        <v>95</v>
      </c>
      <c r="D33" s="41" t="s">
        <v>54</v>
      </c>
      <c r="E33" s="41" t="s">
        <v>74</v>
      </c>
      <c r="F33" s="41" t="s">
        <v>87</v>
      </c>
      <c r="G33" s="41" t="s">
        <v>62</v>
      </c>
      <c r="H33" s="41" t="s">
        <v>80</v>
      </c>
      <c r="I33" s="41" t="s">
        <v>62</v>
      </c>
      <c r="J33" s="41" t="s">
        <v>121</v>
      </c>
      <c r="K33" s="41" t="s">
        <v>73</v>
      </c>
      <c r="L33" s="41" t="s">
        <v>56</v>
      </c>
      <c r="M33" s="41" t="s">
        <v>105</v>
      </c>
      <c r="N33" s="41" t="s">
        <v>61</v>
      </c>
      <c r="O33" s="41" t="s">
        <v>79</v>
      </c>
      <c r="P33" s="41" t="s">
        <v>65</v>
      </c>
      <c r="Q33" s="41" t="s">
        <v>58</v>
      </c>
      <c r="R33" s="41" t="s">
        <v>73</v>
      </c>
      <c r="S33" s="41" t="s">
        <v>76</v>
      </c>
      <c r="T33" s="41" t="s">
        <v>80</v>
      </c>
      <c r="U33" s="41" t="s">
        <v>59</v>
      </c>
      <c r="V33" s="41" t="s">
        <v>121</v>
      </c>
      <c r="W33" s="24"/>
      <c r="X33" s="24">
        <f t="shared" si="0"/>
        <v>0</v>
      </c>
      <c r="Y33" s="51">
        <v>0.75</v>
      </c>
      <c r="Z33" s="20">
        <v>84.0652173913043</v>
      </c>
      <c r="AA33" s="44"/>
      <c r="AB33" s="44"/>
      <c r="AC33" s="44"/>
      <c r="AD33" s="43"/>
      <c r="AE33" s="43"/>
      <c r="AF33" s="43"/>
      <c r="AG33" s="43"/>
      <c r="AH33" s="43"/>
      <c r="AI33" s="43"/>
      <c r="AJ33" s="43"/>
      <c r="AK33" s="44"/>
      <c r="AL33" s="43"/>
      <c r="AM33" s="43"/>
      <c r="AN33" s="44"/>
      <c r="AO33" s="43"/>
      <c r="AP33" s="43"/>
      <c r="AQ33" s="43"/>
      <c r="AR33" s="44"/>
      <c r="AS33" s="43"/>
      <c r="AT33" s="43"/>
      <c r="AU33" s="43"/>
      <c r="AV33" s="43"/>
      <c r="AW33" s="43"/>
      <c r="AX33" s="43"/>
      <c r="AY33" s="43"/>
      <c r="AZ33" s="43"/>
    </row>
    <row r="34" spans="1:52" s="39" customFormat="1" ht="14.25">
      <c r="A34" s="28">
        <v>2017011963</v>
      </c>
      <c r="B34" s="29" t="s">
        <v>123</v>
      </c>
      <c r="C34" s="41">
        <v>89</v>
      </c>
      <c r="D34" s="41" t="s">
        <v>79</v>
      </c>
      <c r="E34" s="41" t="s">
        <v>73</v>
      </c>
      <c r="F34" s="41" t="s">
        <v>62</v>
      </c>
      <c r="G34" s="41" t="s">
        <v>57</v>
      </c>
      <c r="H34" s="41" t="s">
        <v>80</v>
      </c>
      <c r="I34" s="41" t="s">
        <v>62</v>
      </c>
      <c r="J34" s="41" t="s">
        <v>114</v>
      </c>
      <c r="K34" s="41" t="s">
        <v>67</v>
      </c>
      <c r="L34" s="41" t="s">
        <v>78</v>
      </c>
      <c r="M34" s="41" t="s">
        <v>67</v>
      </c>
      <c r="N34" s="41" t="s">
        <v>97</v>
      </c>
      <c r="O34" s="41" t="s">
        <v>65</v>
      </c>
      <c r="P34" s="41" t="s">
        <v>61</v>
      </c>
      <c r="Q34" s="41" t="s">
        <v>58</v>
      </c>
      <c r="R34" s="41" t="s">
        <v>73</v>
      </c>
      <c r="S34" s="41" t="s">
        <v>69</v>
      </c>
      <c r="T34" s="41" t="s">
        <v>57</v>
      </c>
      <c r="U34" s="41" t="s">
        <v>80</v>
      </c>
      <c r="V34" s="41" t="s">
        <v>94</v>
      </c>
      <c r="W34" s="24"/>
      <c r="X34" s="24">
        <f t="shared" si="0"/>
        <v>0</v>
      </c>
      <c r="Y34" s="51">
        <v>0.65</v>
      </c>
      <c r="Z34" s="20">
        <v>78.5434782608696</v>
      </c>
      <c r="AA34" s="44"/>
      <c r="AB34" s="44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</row>
    <row r="35" spans="1:52" s="39" customFormat="1" ht="14.25">
      <c r="A35" s="28">
        <v>2017011964</v>
      </c>
      <c r="B35" s="29" t="s">
        <v>124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/>
      <c r="Y35"/>
      <c r="Z35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</row>
    <row r="36" spans="1:52" s="39" customFormat="1" ht="14.25">
      <c r="A36" s="28">
        <v>2017011965</v>
      </c>
      <c r="B36" s="29" t="s">
        <v>125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/>
      <c r="Y36"/>
      <c r="Z36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</row>
    <row r="37" spans="1:52" s="39" customFormat="1" ht="14.25">
      <c r="A37" s="28">
        <v>2017011966</v>
      </c>
      <c r="B37" s="29" t="s">
        <v>126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/>
      <c r="Y37"/>
      <c r="Z37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</row>
    <row r="38" spans="1:52" s="39" customFormat="1" ht="14.25">
      <c r="A38" s="28">
        <v>2017011967</v>
      </c>
      <c r="B38" s="29" t="s">
        <v>127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/>
      <c r="Y38"/>
      <c r="Z38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</row>
    <row r="39" spans="1:52" s="39" customFormat="1" ht="14.25">
      <c r="A39" s="28">
        <v>2017011968</v>
      </c>
      <c r="B39" s="29" t="s">
        <v>128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/>
      <c r="Y39"/>
      <c r="Z39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s="39" customFormat="1" ht="14.25">
      <c r="A40" s="28">
        <v>2017011969</v>
      </c>
      <c r="B40" s="29" t="s">
        <v>129</v>
      </c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/>
      <c r="Y40"/>
      <c r="Z40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52" s="39" customFormat="1" ht="14.25">
      <c r="A41" s="28">
        <v>2017011970</v>
      </c>
      <c r="B41" s="29" t="s">
        <v>130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/>
      <c r="Y41"/>
      <c r="Z41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1:52" s="39" customFormat="1" ht="14.25">
      <c r="A42" s="28">
        <v>2017011971</v>
      </c>
      <c r="B42" s="29" t="s">
        <v>131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/>
      <c r="Y42"/>
      <c r="Z42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  <row r="43" spans="1:52" s="39" customFormat="1" ht="14.25">
      <c r="A43" s="28">
        <v>2017011972</v>
      </c>
      <c r="B43" s="29" t="s">
        <v>132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/>
      <c r="Y43"/>
      <c r="Z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</row>
    <row r="44" spans="1:52" s="39" customFormat="1" ht="14.25">
      <c r="A44" s="28">
        <v>2017011973</v>
      </c>
      <c r="B44" s="29" t="s">
        <v>133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/>
      <c r="Y44"/>
      <c r="Z44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</row>
    <row r="45" spans="1:52" s="39" customFormat="1" ht="14.25">
      <c r="A45" s="28">
        <v>2017011974</v>
      </c>
      <c r="B45" s="29" t="s">
        <v>134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/>
      <c r="Y45"/>
      <c r="Z45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</row>
    <row r="46" spans="1:52" s="39" customFormat="1" ht="14.25">
      <c r="A46" s="28">
        <v>2017011975</v>
      </c>
      <c r="B46" s="29" t="s">
        <v>135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/>
      <c r="Y46"/>
      <c r="Z46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52" s="39" customFormat="1" ht="14.25">
      <c r="A47" s="28">
        <v>2017011976</v>
      </c>
      <c r="B47" s="29" t="s">
        <v>136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7"/>
      <c r="O47" s="43"/>
      <c r="P47" s="43"/>
      <c r="Q47" s="43"/>
      <c r="R47" s="43"/>
      <c r="S47" s="43"/>
      <c r="T47" s="43"/>
      <c r="U47" s="43"/>
      <c r="V47" s="43"/>
      <c r="W47" s="47"/>
      <c r="X47"/>
      <c r="Y47"/>
      <c r="Z47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</row>
    <row r="48" spans="1:52" s="39" customFormat="1" ht="14.25">
      <c r="A48" s="28">
        <v>2017011977</v>
      </c>
      <c r="B48" s="29" t="s">
        <v>137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/>
      <c r="Y48"/>
      <c r="Z48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</row>
    <row r="49" spans="1:52" s="39" customFormat="1" ht="14.25">
      <c r="A49" s="28">
        <v>2017011978</v>
      </c>
      <c r="B49" s="29" t="s">
        <v>138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/>
      <c r="Y49"/>
      <c r="Z49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1:52" s="39" customFormat="1" ht="14.25">
      <c r="A50" s="28">
        <v>2017011979</v>
      </c>
      <c r="B50" s="29" t="s">
        <v>139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/>
      <c r="Y50"/>
      <c r="Z50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</row>
    <row r="51" spans="1:52" s="39" customFormat="1" ht="14.25">
      <c r="A51" s="28">
        <v>2017011980</v>
      </c>
      <c r="B51" s="29" t="s">
        <v>140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/>
      <c r="Y51"/>
      <c r="Z51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</row>
    <row r="52" spans="1:52" s="39" customFormat="1" ht="14.25">
      <c r="A52" s="28">
        <v>2017011981</v>
      </c>
      <c r="B52" s="29" t="s">
        <v>141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/>
      <c r="Y52"/>
      <c r="Z52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</row>
    <row r="53" spans="1:52" s="39" customFormat="1" ht="14.25">
      <c r="A53" s="28">
        <v>2017011982</v>
      </c>
      <c r="B53" s="29" t="s">
        <v>142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/>
      <c r="Y53"/>
      <c r="Z5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</row>
    <row r="54" spans="1:52" s="39" customFormat="1" ht="14.25">
      <c r="A54" s="28">
        <v>2017011983</v>
      </c>
      <c r="B54" s="29" t="s">
        <v>143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/>
      <c r="Y54"/>
      <c r="Z54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</row>
    <row r="55" spans="1:52" s="39" customFormat="1" ht="14.25">
      <c r="A55" s="28">
        <v>2017011984</v>
      </c>
      <c r="B55" s="29" t="s">
        <v>144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/>
      <c r="Y55"/>
      <c r="Z55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</row>
    <row r="56" spans="1:52" s="39" customFormat="1" ht="14.25">
      <c r="A56" s="28">
        <v>2017011985</v>
      </c>
      <c r="B56" s="29" t="s">
        <v>145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/>
      <c r="Y56"/>
      <c r="Z56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</row>
    <row r="57" spans="1:52" s="39" customFormat="1" ht="28.5">
      <c r="A57" s="28">
        <v>2017011986</v>
      </c>
      <c r="B57" s="29" t="s">
        <v>146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/>
      <c r="Y57"/>
      <c r="Z57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</row>
    <row r="58" spans="1:52" s="39" customFormat="1" ht="14.25">
      <c r="A58" s="28">
        <v>2017011987</v>
      </c>
      <c r="B58" s="29" t="s">
        <v>147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/>
      <c r="Y58"/>
      <c r="Z58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</row>
    <row r="59" spans="1:52" s="39" customFormat="1" ht="14.25">
      <c r="A59" s="28">
        <v>2017011988</v>
      </c>
      <c r="B59" s="29" t="s">
        <v>148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/>
      <c r="Y59"/>
      <c r="Z59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</row>
    <row r="60" spans="1:52" s="39" customFormat="1" ht="14.25">
      <c r="A60" s="28">
        <v>2017011989</v>
      </c>
      <c r="B60" s="29" t="s">
        <v>149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/>
      <c r="Y60"/>
      <c r="Z60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</row>
    <row r="61" spans="1:52" s="39" customFormat="1" ht="14.25">
      <c r="A61" s="28">
        <v>2017011990</v>
      </c>
      <c r="B61" s="29" t="s">
        <v>150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/>
      <c r="Y61"/>
      <c r="Z61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</row>
    <row r="62" spans="1:2" ht="14.25">
      <c r="A62" s="28">
        <v>2017011991</v>
      </c>
      <c r="B62" s="29" t="s">
        <v>151</v>
      </c>
    </row>
    <row r="63" spans="1:2" ht="14.25">
      <c r="A63" s="28">
        <v>2017011992</v>
      </c>
      <c r="B63" s="29" t="s">
        <v>152</v>
      </c>
    </row>
    <row r="74" ht="13.5">
      <c r="A74" s="53" t="s">
        <v>153</v>
      </c>
    </row>
    <row r="75" ht="13.5">
      <c r="A75" s="53" t="s">
        <v>154</v>
      </c>
    </row>
    <row r="76" ht="13.5">
      <c r="A76" s="53" t="s">
        <v>155</v>
      </c>
    </row>
    <row r="77" ht="13.5">
      <c r="A77" s="53" t="s">
        <v>156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4"/>
  <sheetViews>
    <sheetView zoomScalePageLayoutView="0" workbookViewId="0" topLeftCell="A1">
      <selection activeCell="AO12" sqref="AO12"/>
    </sheetView>
  </sheetViews>
  <sheetFormatPr defaultColWidth="9.00390625" defaultRowHeight="13.5"/>
  <cols>
    <col min="1" max="1" width="17.625" style="0" customWidth="1"/>
    <col min="3" max="8" width="15.75390625" style="0" customWidth="1"/>
    <col min="9" max="9" width="20.125" style="0" customWidth="1"/>
    <col min="10" max="12" width="15.75390625" style="0" customWidth="1"/>
    <col min="13" max="21" width="16.00390625" style="0" customWidth="1"/>
    <col min="22" max="22" width="18.75390625" style="0" customWidth="1"/>
    <col min="23" max="45" width="16.00390625" style="0" customWidth="1"/>
  </cols>
  <sheetData>
    <row r="1" spans="1:45" ht="13.5">
      <c r="A1" s="22"/>
      <c r="B1" s="23" t="s">
        <v>0</v>
      </c>
      <c r="C1" s="24" t="s">
        <v>157</v>
      </c>
      <c r="D1" s="24" t="s">
        <v>158</v>
      </c>
      <c r="E1" s="24" t="s">
        <v>159</v>
      </c>
      <c r="F1" s="24" t="s">
        <v>160</v>
      </c>
      <c r="G1" s="24" t="s">
        <v>161</v>
      </c>
      <c r="H1" s="24" t="s">
        <v>162</v>
      </c>
      <c r="I1" s="24" t="s">
        <v>163</v>
      </c>
      <c r="J1" s="24" t="s">
        <v>164</v>
      </c>
      <c r="K1" s="24" t="s">
        <v>165</v>
      </c>
      <c r="L1" s="24" t="s">
        <v>166</v>
      </c>
      <c r="M1" s="24" t="s">
        <v>167</v>
      </c>
      <c r="N1" s="24" t="s">
        <v>168</v>
      </c>
      <c r="O1" s="24" t="s">
        <v>169</v>
      </c>
      <c r="P1" s="24" t="s">
        <v>170</v>
      </c>
      <c r="Q1" s="24" t="s">
        <v>171</v>
      </c>
      <c r="R1" s="24" t="s">
        <v>172</v>
      </c>
      <c r="S1" s="24" t="s">
        <v>173</v>
      </c>
      <c r="T1" s="24" t="s">
        <v>174</v>
      </c>
      <c r="U1" s="24" t="s">
        <v>175</v>
      </c>
      <c r="V1" s="24" t="s">
        <v>176</v>
      </c>
      <c r="W1" s="24" t="s">
        <v>177</v>
      </c>
      <c r="X1" s="24" t="s">
        <v>178</v>
      </c>
      <c r="Y1" s="24" t="s">
        <v>179</v>
      </c>
      <c r="Z1" s="24" t="s">
        <v>180</v>
      </c>
      <c r="AA1" s="24" t="s">
        <v>181</v>
      </c>
      <c r="AB1" s="24" t="s">
        <v>182</v>
      </c>
      <c r="AC1" s="24" t="s">
        <v>183</v>
      </c>
      <c r="AD1" s="24" t="s">
        <v>184</v>
      </c>
      <c r="AE1" s="24" t="s">
        <v>185</v>
      </c>
      <c r="AF1" s="24" t="s">
        <v>186</v>
      </c>
      <c r="AG1" s="24" t="s">
        <v>187</v>
      </c>
      <c r="AH1" s="24" t="s">
        <v>188</v>
      </c>
      <c r="AI1" s="24" t="s">
        <v>189</v>
      </c>
      <c r="AJ1" s="24" t="s">
        <v>190</v>
      </c>
      <c r="AK1" s="24" t="s">
        <v>191</v>
      </c>
      <c r="AL1" s="24" t="s">
        <v>192</v>
      </c>
      <c r="AM1" s="24" t="s">
        <v>193</v>
      </c>
      <c r="AN1" s="24" t="s">
        <v>194</v>
      </c>
      <c r="AO1" s="24" t="s">
        <v>195</v>
      </c>
      <c r="AP1" s="24" t="s">
        <v>196</v>
      </c>
      <c r="AQ1" s="24" t="s">
        <v>197</v>
      </c>
      <c r="AR1" s="33"/>
      <c r="AS1" s="20"/>
    </row>
    <row r="2" spans="1:45" ht="13.5">
      <c r="A2" s="22"/>
      <c r="B2" s="23" t="s">
        <v>21</v>
      </c>
      <c r="C2" s="25" t="s">
        <v>198</v>
      </c>
      <c r="D2" s="25" t="s">
        <v>199</v>
      </c>
      <c r="E2" s="25" t="s">
        <v>200</v>
      </c>
      <c r="F2" s="25" t="s">
        <v>201</v>
      </c>
      <c r="G2" s="25" t="s">
        <v>202</v>
      </c>
      <c r="H2" s="25" t="s">
        <v>203</v>
      </c>
      <c r="I2" s="25" t="s">
        <v>204</v>
      </c>
      <c r="J2" s="25" t="s">
        <v>205</v>
      </c>
      <c r="K2" s="25" t="s">
        <v>206</v>
      </c>
      <c r="L2" s="25" t="s">
        <v>207</v>
      </c>
      <c r="M2" s="25" t="s">
        <v>208</v>
      </c>
      <c r="N2" s="25" t="s">
        <v>209</v>
      </c>
      <c r="O2" s="25" t="s">
        <v>210</v>
      </c>
      <c r="P2" s="25" t="s">
        <v>211</v>
      </c>
      <c r="Q2" s="25" t="s">
        <v>212</v>
      </c>
      <c r="R2" s="25" t="s">
        <v>213</v>
      </c>
      <c r="S2" s="25" t="s">
        <v>214</v>
      </c>
      <c r="T2" s="25" t="s">
        <v>215</v>
      </c>
      <c r="U2" s="25" t="s">
        <v>216</v>
      </c>
      <c r="V2" s="25" t="s">
        <v>217</v>
      </c>
      <c r="W2" s="25" t="s">
        <v>218</v>
      </c>
      <c r="X2" s="25" t="s">
        <v>219</v>
      </c>
      <c r="Y2" s="25" t="s">
        <v>220</v>
      </c>
      <c r="Z2" s="25" t="s">
        <v>221</v>
      </c>
      <c r="AA2" s="25" t="s">
        <v>222</v>
      </c>
      <c r="AB2" s="25" t="s">
        <v>223</v>
      </c>
      <c r="AC2" s="25" t="s">
        <v>224</v>
      </c>
      <c r="AD2" s="25" t="s">
        <v>225</v>
      </c>
      <c r="AE2" s="25" t="s">
        <v>226</v>
      </c>
      <c r="AF2" s="25" t="s">
        <v>227</v>
      </c>
      <c r="AG2" s="25" t="s">
        <v>228</v>
      </c>
      <c r="AH2" s="25" t="s">
        <v>229</v>
      </c>
      <c r="AI2" s="25" t="s">
        <v>230</v>
      </c>
      <c r="AJ2" s="25" t="s">
        <v>231</v>
      </c>
      <c r="AK2" s="25" t="s">
        <v>232</v>
      </c>
      <c r="AL2" s="25" t="s">
        <v>233</v>
      </c>
      <c r="AM2" s="25" t="s">
        <v>234</v>
      </c>
      <c r="AN2" s="25" t="s">
        <v>235</v>
      </c>
      <c r="AO2" s="25" t="s">
        <v>236</v>
      </c>
      <c r="AP2" s="25" t="s">
        <v>237</v>
      </c>
      <c r="AQ2" s="25" t="s">
        <v>238</v>
      </c>
      <c r="AR2" s="34"/>
      <c r="AS2" s="20"/>
    </row>
    <row r="3" spans="1:45" ht="22.5">
      <c r="A3" s="26" t="s">
        <v>45</v>
      </c>
      <c r="B3" s="26" t="s">
        <v>46</v>
      </c>
      <c r="C3" s="24" t="s">
        <v>49</v>
      </c>
      <c r="D3" s="24" t="s">
        <v>48</v>
      </c>
      <c r="E3" s="24" t="s">
        <v>49</v>
      </c>
      <c r="F3" s="24" t="s">
        <v>48</v>
      </c>
      <c r="G3" s="24" t="s">
        <v>49</v>
      </c>
      <c r="H3" s="24" t="s">
        <v>48</v>
      </c>
      <c r="I3" s="24" t="s">
        <v>48</v>
      </c>
      <c r="J3" s="24" t="s">
        <v>48</v>
      </c>
      <c r="K3" s="24" t="s">
        <v>48</v>
      </c>
      <c r="L3" s="24" t="s">
        <v>48</v>
      </c>
      <c r="M3" s="24" t="s">
        <v>48</v>
      </c>
      <c r="N3" s="24" t="s">
        <v>48</v>
      </c>
      <c r="O3" s="24" t="s">
        <v>49</v>
      </c>
      <c r="P3" s="24" t="s">
        <v>48</v>
      </c>
      <c r="Q3" s="24" t="s">
        <v>48</v>
      </c>
      <c r="R3" s="24" t="s">
        <v>48</v>
      </c>
      <c r="S3" s="24" t="s">
        <v>48</v>
      </c>
      <c r="T3" s="24" t="s">
        <v>48</v>
      </c>
      <c r="U3" s="24" t="s">
        <v>239</v>
      </c>
      <c r="V3" s="24" t="s">
        <v>49</v>
      </c>
      <c r="W3" s="24" t="s">
        <v>48</v>
      </c>
      <c r="X3" s="24" t="s">
        <v>48</v>
      </c>
      <c r="Y3" s="24" t="s">
        <v>48</v>
      </c>
      <c r="Z3" s="24" t="s">
        <v>48</v>
      </c>
      <c r="AA3" s="24" t="s">
        <v>48</v>
      </c>
      <c r="AB3" s="24" t="s">
        <v>48</v>
      </c>
      <c r="AC3" s="24" t="s">
        <v>48</v>
      </c>
      <c r="AD3" s="24" t="s">
        <v>48</v>
      </c>
      <c r="AE3" s="24" t="s">
        <v>239</v>
      </c>
      <c r="AF3" s="24" t="s">
        <v>49</v>
      </c>
      <c r="AG3" s="24" t="s">
        <v>48</v>
      </c>
      <c r="AH3" s="24" t="s">
        <v>48</v>
      </c>
      <c r="AI3" s="24" t="s">
        <v>48</v>
      </c>
      <c r="AJ3" s="24" t="s">
        <v>239</v>
      </c>
      <c r="AK3" s="24" t="s">
        <v>49</v>
      </c>
      <c r="AL3" s="24" t="s">
        <v>48</v>
      </c>
      <c r="AM3" s="24" t="s">
        <v>48</v>
      </c>
      <c r="AN3" s="24" t="s">
        <v>48</v>
      </c>
      <c r="AO3" s="24" t="s">
        <v>48</v>
      </c>
      <c r="AP3" s="24" t="s">
        <v>48</v>
      </c>
      <c r="AQ3" s="24" t="s">
        <v>48</v>
      </c>
      <c r="AR3" s="35" t="s">
        <v>240</v>
      </c>
      <c r="AS3" s="36" t="s">
        <v>241</v>
      </c>
    </row>
    <row r="4" spans="1:44" ht="13.5">
      <c r="A4" s="26"/>
      <c r="B4" s="27" t="s">
        <v>50</v>
      </c>
      <c r="C4">
        <v>0.012987013</v>
      </c>
      <c r="D4">
        <v>0.025974026</v>
      </c>
      <c r="E4">
        <v>0.012987013</v>
      </c>
      <c r="F4">
        <v>0.025974026</v>
      </c>
      <c r="G4">
        <v>0.012987013</v>
      </c>
      <c r="H4">
        <v>0.025974026</v>
      </c>
      <c r="I4">
        <v>0.025974026</v>
      </c>
      <c r="J4">
        <v>0.025974026</v>
      </c>
      <c r="K4">
        <v>0.025974026</v>
      </c>
      <c r="L4">
        <v>0.025974026</v>
      </c>
      <c r="M4">
        <v>0.025974026</v>
      </c>
      <c r="N4">
        <v>0.025974026</v>
      </c>
      <c r="O4">
        <v>0.012987013</v>
      </c>
      <c r="P4">
        <v>0.025974026</v>
      </c>
      <c r="Q4">
        <v>0.025974026</v>
      </c>
      <c r="R4">
        <v>0.025974026</v>
      </c>
      <c r="S4">
        <v>0.025974026</v>
      </c>
      <c r="T4">
        <v>0.025974026</v>
      </c>
      <c r="U4">
        <v>0.051948052</v>
      </c>
      <c r="V4">
        <v>0.012987013</v>
      </c>
      <c r="W4">
        <v>0.025974026</v>
      </c>
      <c r="X4">
        <v>0.025974026</v>
      </c>
      <c r="Y4">
        <v>0.025974026</v>
      </c>
      <c r="Z4">
        <v>0.025974026</v>
      </c>
      <c r="AA4">
        <v>0.025974026</v>
      </c>
      <c r="AB4">
        <v>0.025974026</v>
      </c>
      <c r="AC4">
        <v>0.025974026</v>
      </c>
      <c r="AD4">
        <v>0.025974026</v>
      </c>
      <c r="AE4">
        <v>0.051948052</v>
      </c>
      <c r="AF4">
        <v>0.012987013</v>
      </c>
      <c r="AG4">
        <v>0.025974026</v>
      </c>
      <c r="AH4">
        <v>0.025974026</v>
      </c>
      <c r="AI4">
        <v>0.025974026</v>
      </c>
      <c r="AJ4">
        <v>0.051948052</v>
      </c>
      <c r="AK4">
        <v>0.012987013</v>
      </c>
      <c r="AL4">
        <v>0.025974026</v>
      </c>
      <c r="AM4">
        <v>0.025974026</v>
      </c>
      <c r="AN4">
        <v>0.025974026</v>
      </c>
      <c r="AO4">
        <v>0.025974026</v>
      </c>
      <c r="AP4">
        <v>0.025974026</v>
      </c>
      <c r="AQ4">
        <v>0.025974026</v>
      </c>
      <c r="AR4">
        <v>1</v>
      </c>
    </row>
    <row r="5" spans="1:2" ht="13.5">
      <c r="A5" s="26" t="s">
        <v>51</v>
      </c>
      <c r="B5" s="26" t="s">
        <v>52</v>
      </c>
    </row>
    <row r="6" spans="1:45" ht="42.75">
      <c r="A6" s="28">
        <v>2017011934</v>
      </c>
      <c r="B6" s="29" t="s">
        <v>53</v>
      </c>
      <c r="C6" s="30">
        <v>86</v>
      </c>
      <c r="D6" s="30">
        <v>86</v>
      </c>
      <c r="E6" s="30">
        <v>90</v>
      </c>
      <c r="F6" s="30">
        <v>87</v>
      </c>
      <c r="G6" s="30">
        <v>73</v>
      </c>
      <c r="H6" s="30">
        <v>85</v>
      </c>
      <c r="I6" s="30">
        <v>67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7">
        <f>16.34545454/0.2</f>
        <v>81.72727269999999</v>
      </c>
      <c r="AS6">
        <v>0</v>
      </c>
    </row>
    <row r="7" spans="1:45" ht="14.25">
      <c r="A7" s="28">
        <v>2017011935</v>
      </c>
      <c r="B7" s="29" t="s">
        <v>70</v>
      </c>
      <c r="C7" s="30">
        <v>93</v>
      </c>
      <c r="D7" s="30"/>
      <c r="E7" s="30">
        <v>94</v>
      </c>
      <c r="F7" s="30">
        <v>90</v>
      </c>
      <c r="G7" s="30">
        <v>85</v>
      </c>
      <c r="H7" s="30">
        <v>82</v>
      </c>
      <c r="I7" s="30"/>
      <c r="J7" s="30">
        <v>86</v>
      </c>
      <c r="K7" s="30">
        <v>62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7">
        <f>16.58181818/0.2</f>
        <v>82.9090909</v>
      </c>
      <c r="AS7">
        <v>0</v>
      </c>
    </row>
    <row r="8" spans="1:45" ht="14.25">
      <c r="A8" s="28">
        <v>2017011936</v>
      </c>
      <c r="B8" s="29" t="s">
        <v>82</v>
      </c>
      <c r="C8" s="30">
        <v>97</v>
      </c>
      <c r="D8" s="30"/>
      <c r="E8" s="30">
        <v>89</v>
      </c>
      <c r="F8" s="30">
        <v>87</v>
      </c>
      <c r="G8" s="30">
        <v>94</v>
      </c>
      <c r="H8" s="30">
        <v>93</v>
      </c>
      <c r="I8" s="30">
        <v>90</v>
      </c>
      <c r="J8" s="30"/>
      <c r="K8" s="30"/>
      <c r="L8" s="30">
        <v>95</v>
      </c>
      <c r="M8" s="30">
        <v>90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7">
        <f>18.3076923/0.2</f>
        <v>91.5384615</v>
      </c>
      <c r="AS8">
        <v>0</v>
      </c>
    </row>
    <row r="9" spans="1:45" ht="14.25">
      <c r="A9" s="28">
        <v>2017011937</v>
      </c>
      <c r="B9" s="29" t="s">
        <v>86</v>
      </c>
      <c r="C9" s="30">
        <v>98</v>
      </c>
      <c r="D9" s="30">
        <v>92</v>
      </c>
      <c r="E9" s="30">
        <v>92</v>
      </c>
      <c r="F9" s="30">
        <v>87</v>
      </c>
      <c r="G9" s="30">
        <v>94</v>
      </c>
      <c r="H9" s="30">
        <v>94</v>
      </c>
      <c r="I9" s="30"/>
      <c r="J9" s="30"/>
      <c r="K9" s="30"/>
      <c r="L9" s="30"/>
      <c r="M9" s="30"/>
      <c r="N9" s="30">
        <v>91</v>
      </c>
      <c r="O9" s="30">
        <v>96</v>
      </c>
      <c r="P9" s="30">
        <v>90</v>
      </c>
      <c r="Q9" s="30">
        <v>89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7">
        <f>18.325/0.2</f>
        <v>91.62499999999999</v>
      </c>
      <c r="AS9">
        <v>0</v>
      </c>
    </row>
    <row r="10" spans="1:45" ht="14.25">
      <c r="A10" s="28">
        <v>2017011938</v>
      </c>
      <c r="B10" s="29" t="s">
        <v>88</v>
      </c>
      <c r="E10">
        <v>94</v>
      </c>
      <c r="G10">
        <v>94</v>
      </c>
      <c r="I10">
        <v>88</v>
      </c>
      <c r="K10">
        <v>73</v>
      </c>
      <c r="L10">
        <v>94</v>
      </c>
      <c r="S10">
        <v>94</v>
      </c>
      <c r="AA10">
        <v>96</v>
      </c>
      <c r="AR10">
        <f>17.966666667/0.2</f>
        <v>89.83333333499999</v>
      </c>
      <c r="AS10">
        <v>0</v>
      </c>
    </row>
    <row r="11" spans="1:45" ht="14.25">
      <c r="A11" s="28">
        <v>2017011939</v>
      </c>
      <c r="B11" s="29" t="s">
        <v>89</v>
      </c>
      <c r="C11" s="30">
        <v>86</v>
      </c>
      <c r="D11" s="30"/>
      <c r="E11" s="30">
        <v>95</v>
      </c>
      <c r="F11" s="30">
        <v>83</v>
      </c>
      <c r="G11" s="30">
        <v>93</v>
      </c>
      <c r="H11" s="30">
        <v>78</v>
      </c>
      <c r="I11" s="30">
        <v>80</v>
      </c>
      <c r="J11" s="30"/>
      <c r="K11" s="30"/>
      <c r="L11" s="30"/>
      <c r="M11" s="30"/>
      <c r="N11" s="30"/>
      <c r="O11" s="30"/>
      <c r="P11" s="30"/>
      <c r="Q11" s="30"/>
      <c r="R11" s="30">
        <v>88</v>
      </c>
      <c r="S11" s="30">
        <v>91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7">
        <f>17.13846153/0.2</f>
        <v>85.69230765</v>
      </c>
      <c r="AS11">
        <v>0</v>
      </c>
    </row>
    <row r="12" spans="1:45" ht="14.25">
      <c r="A12" s="28">
        <v>2017011940</v>
      </c>
      <c r="B12" s="29" t="s">
        <v>93</v>
      </c>
      <c r="C12" s="30"/>
      <c r="D12" s="30"/>
      <c r="E12" s="30">
        <v>92</v>
      </c>
      <c r="F12" s="30"/>
      <c r="G12" s="30">
        <v>93</v>
      </c>
      <c r="H12" s="30">
        <v>91</v>
      </c>
      <c r="I12" s="30"/>
      <c r="J12" s="30"/>
      <c r="K12" s="30"/>
      <c r="L12" s="30">
        <v>93</v>
      </c>
      <c r="M12" s="30"/>
      <c r="N12" s="30"/>
      <c r="O12" s="30"/>
      <c r="P12" s="30"/>
      <c r="Q12" s="30"/>
      <c r="R12" s="30"/>
      <c r="S12" s="30"/>
      <c r="T12" s="30">
        <v>98</v>
      </c>
      <c r="U12" s="30">
        <v>99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7">
        <f>19.08333333/0.2</f>
        <v>95.41666664999998</v>
      </c>
      <c r="AS12">
        <v>0</v>
      </c>
    </row>
    <row r="13" spans="1:45" ht="14.25">
      <c r="A13" s="28">
        <v>2017011941</v>
      </c>
      <c r="B13" s="29" t="s">
        <v>95</v>
      </c>
      <c r="C13" s="30">
        <v>82</v>
      </c>
      <c r="D13" s="30">
        <v>90</v>
      </c>
      <c r="E13" s="30">
        <v>94</v>
      </c>
      <c r="F13" s="30">
        <v>88</v>
      </c>
      <c r="G13" s="30">
        <v>95</v>
      </c>
      <c r="H13" s="30">
        <v>85</v>
      </c>
      <c r="I13" s="30"/>
      <c r="J13" s="30"/>
      <c r="K13" s="30"/>
      <c r="L13" s="30"/>
      <c r="M13" s="30"/>
      <c r="N13" s="30"/>
      <c r="O13" s="30"/>
      <c r="P13" s="30"/>
      <c r="Q13" s="30">
        <v>91</v>
      </c>
      <c r="R13" s="30"/>
      <c r="S13" s="30"/>
      <c r="T13" s="30"/>
      <c r="U13" s="30">
        <v>94</v>
      </c>
      <c r="V13" s="30">
        <v>94</v>
      </c>
      <c r="W13" s="30">
        <v>89</v>
      </c>
      <c r="X13" s="30">
        <v>90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7">
        <f>18.07/0.2</f>
        <v>90.35</v>
      </c>
      <c r="AS13">
        <v>0</v>
      </c>
    </row>
    <row r="14" spans="1:45" ht="14.25">
      <c r="A14" s="28">
        <v>2017011942</v>
      </c>
      <c r="B14" s="29" t="s">
        <v>96</v>
      </c>
      <c r="C14" s="30"/>
      <c r="D14" s="30"/>
      <c r="E14" s="30">
        <v>97</v>
      </c>
      <c r="F14" s="30">
        <v>90</v>
      </c>
      <c r="G14" s="30">
        <v>90</v>
      </c>
      <c r="H14" s="30"/>
      <c r="I14" s="30">
        <v>77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>
        <v>83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7">
        <f>17.175/0.2</f>
        <v>85.875</v>
      </c>
      <c r="AS14">
        <v>0</v>
      </c>
    </row>
    <row r="15" spans="1:45" ht="14.25">
      <c r="A15" s="28">
        <v>2017011944</v>
      </c>
      <c r="B15" s="29" t="s">
        <v>98</v>
      </c>
      <c r="C15" s="30"/>
      <c r="D15" s="30"/>
      <c r="E15" s="30">
        <v>93</v>
      </c>
      <c r="F15" s="30"/>
      <c r="G15" s="30">
        <v>92</v>
      </c>
      <c r="H15" s="30">
        <v>87</v>
      </c>
      <c r="I15" s="30"/>
      <c r="J15" s="30"/>
      <c r="K15" s="30"/>
      <c r="L15" s="30">
        <v>96</v>
      </c>
      <c r="M15" s="30">
        <v>94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>
        <v>90</v>
      </c>
      <c r="AA15" s="30">
        <v>91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7">
        <f>18.35/0.2</f>
        <v>91.75</v>
      </c>
      <c r="AS15">
        <v>0</v>
      </c>
    </row>
    <row r="16" spans="1:45" ht="14.25">
      <c r="A16" s="28">
        <v>2017011945</v>
      </c>
      <c r="B16" s="29" t="s">
        <v>100</v>
      </c>
      <c r="C16" s="31">
        <v>95</v>
      </c>
      <c r="E16" s="31">
        <v>93</v>
      </c>
      <c r="F16" s="31"/>
      <c r="G16" s="31">
        <v>90</v>
      </c>
      <c r="H16" s="31">
        <v>83</v>
      </c>
      <c r="I16" s="31"/>
      <c r="J16" s="31"/>
      <c r="K16" s="31"/>
      <c r="L16" s="31">
        <v>88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R16">
        <f>17.71428571/0.2</f>
        <v>88.57142855</v>
      </c>
      <c r="AS16">
        <v>0</v>
      </c>
    </row>
    <row r="17" spans="1:45" ht="14.25">
      <c r="A17" s="28">
        <v>2017011946</v>
      </c>
      <c r="B17" s="29" t="s">
        <v>101</v>
      </c>
      <c r="C17" s="31"/>
      <c r="E17" s="31">
        <v>91</v>
      </c>
      <c r="F17" s="31">
        <v>81</v>
      </c>
      <c r="G17" s="31">
        <v>88</v>
      </c>
      <c r="H17" s="31">
        <v>87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>
        <v>92</v>
      </c>
      <c r="V17" s="31"/>
      <c r="W17" s="31">
        <v>85</v>
      </c>
      <c r="X17" s="31">
        <v>89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R17">
        <f>17.58571429/0.2</f>
        <v>87.92857144999999</v>
      </c>
      <c r="AS17">
        <v>0</v>
      </c>
    </row>
    <row r="18" spans="1:45" ht="14.25">
      <c r="A18" s="28">
        <v>2017011947</v>
      </c>
      <c r="B18" s="29" t="s">
        <v>103</v>
      </c>
      <c r="C18" s="31">
        <v>91</v>
      </c>
      <c r="E18" s="31">
        <v>92</v>
      </c>
      <c r="F18" s="31">
        <v>82</v>
      </c>
      <c r="G18" s="31">
        <v>87</v>
      </c>
      <c r="H18" s="31">
        <v>79</v>
      </c>
      <c r="I18" s="31">
        <v>89</v>
      </c>
      <c r="J18" s="31"/>
      <c r="K18" s="31"/>
      <c r="L18" s="31"/>
      <c r="M18" s="31"/>
      <c r="N18" s="31"/>
      <c r="O18" s="31">
        <v>88</v>
      </c>
      <c r="P18" s="31"/>
      <c r="Q18" s="31"/>
      <c r="R18" s="31"/>
      <c r="S18" s="31"/>
      <c r="T18" s="31"/>
      <c r="U18" s="31"/>
      <c r="V18" s="31"/>
      <c r="W18" s="31"/>
      <c r="X18" s="31">
        <v>86</v>
      </c>
      <c r="Y18" s="31"/>
      <c r="Z18" s="31"/>
      <c r="AA18" s="31"/>
      <c r="AB18" s="31">
        <v>93</v>
      </c>
      <c r="AC18" s="31">
        <v>85</v>
      </c>
      <c r="AD18" s="31">
        <v>79</v>
      </c>
      <c r="AE18" s="31"/>
      <c r="AF18" s="31"/>
      <c r="AG18" s="31"/>
      <c r="AH18" s="31"/>
      <c r="AI18" s="31"/>
      <c r="AR18">
        <f>17.075/0.2</f>
        <v>85.37499999999999</v>
      </c>
      <c r="AS18">
        <v>0</v>
      </c>
    </row>
    <row r="19" spans="1:45" ht="14.25">
      <c r="A19" s="28">
        <v>2017011948</v>
      </c>
      <c r="B19" s="29" t="s">
        <v>104</v>
      </c>
      <c r="C19" s="31">
        <v>97</v>
      </c>
      <c r="E19" s="31">
        <v>86</v>
      </c>
      <c r="F19" s="31">
        <v>86</v>
      </c>
      <c r="G19" s="31">
        <v>87</v>
      </c>
      <c r="H19" s="31">
        <v>88</v>
      </c>
      <c r="I19" s="31"/>
      <c r="J19" s="31"/>
      <c r="K19" s="31"/>
      <c r="L19" s="31"/>
      <c r="M19" s="31">
        <v>80</v>
      </c>
      <c r="N19" s="31"/>
      <c r="O19" s="31">
        <v>92</v>
      </c>
      <c r="P19" s="31"/>
      <c r="Q19" s="31"/>
      <c r="R19" s="31"/>
      <c r="S19" s="31"/>
      <c r="T19" s="31"/>
      <c r="U19" s="31"/>
      <c r="V19" s="31"/>
      <c r="W19" s="31"/>
      <c r="X19" s="31">
        <v>83</v>
      </c>
      <c r="Y19" s="31"/>
      <c r="Z19" s="31"/>
      <c r="AA19" s="31"/>
      <c r="AB19" s="31">
        <v>85</v>
      </c>
      <c r="AC19" s="31">
        <v>86</v>
      </c>
      <c r="AD19" s="31"/>
      <c r="AE19" s="31">
        <v>93</v>
      </c>
      <c r="AF19" s="31"/>
      <c r="AG19" s="31"/>
      <c r="AH19" s="31"/>
      <c r="AI19" s="31"/>
      <c r="AR19">
        <f>17.5/0.2</f>
        <v>87.5</v>
      </c>
      <c r="AS19">
        <v>0</v>
      </c>
    </row>
    <row r="20" spans="1:45" ht="14.25">
      <c r="A20" s="28">
        <v>2017011949</v>
      </c>
      <c r="B20" s="29" t="s">
        <v>106</v>
      </c>
      <c r="C20" s="31"/>
      <c r="E20" s="31">
        <v>93</v>
      </c>
      <c r="F20" s="31">
        <v>89</v>
      </c>
      <c r="G20" s="31">
        <v>87</v>
      </c>
      <c r="H20" s="31">
        <v>77</v>
      </c>
      <c r="I20" s="31"/>
      <c r="J20" s="31"/>
      <c r="K20" s="31"/>
      <c r="L20" s="31">
        <v>94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>
        <v>77</v>
      </c>
      <c r="Y20" s="31"/>
      <c r="Z20" s="31"/>
      <c r="AA20" s="31"/>
      <c r="AB20" s="31"/>
      <c r="AC20" s="31"/>
      <c r="AD20" s="31"/>
      <c r="AE20" s="31"/>
      <c r="AF20" s="31">
        <v>78</v>
      </c>
      <c r="AG20" s="31">
        <v>87</v>
      </c>
      <c r="AH20" s="31"/>
      <c r="AI20" s="31"/>
      <c r="AR20">
        <f>17.01538462/0.2</f>
        <v>85.07692309999999</v>
      </c>
      <c r="AS20">
        <v>0</v>
      </c>
    </row>
    <row r="21" spans="1:45" ht="14.25">
      <c r="A21" s="28">
        <v>2017011950</v>
      </c>
      <c r="B21" s="29" t="s">
        <v>107</v>
      </c>
      <c r="C21" s="31"/>
      <c r="E21" s="31">
        <v>91</v>
      </c>
      <c r="F21" s="31">
        <v>86</v>
      </c>
      <c r="G21" s="31">
        <v>90</v>
      </c>
      <c r="H21" s="31">
        <v>78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>
        <v>92</v>
      </c>
      <c r="V21" s="31"/>
      <c r="W21" s="31"/>
      <c r="X21" s="31">
        <v>81</v>
      </c>
      <c r="Y21" s="31"/>
      <c r="Z21" s="31"/>
      <c r="AA21" s="31"/>
      <c r="AB21" s="31"/>
      <c r="AC21" s="31">
        <v>80</v>
      </c>
      <c r="AD21" s="31"/>
      <c r="AE21" s="31"/>
      <c r="AF21" s="31"/>
      <c r="AG21" s="31"/>
      <c r="AH21" s="31"/>
      <c r="AI21" s="31"/>
      <c r="AR21">
        <f>17.12857143/0.2</f>
        <v>85.64285715</v>
      </c>
      <c r="AS21">
        <v>0</v>
      </c>
    </row>
    <row r="22" spans="1:45" ht="14.25">
      <c r="A22" s="28">
        <v>2017011951</v>
      </c>
      <c r="B22" s="29" t="s">
        <v>108</v>
      </c>
      <c r="C22" s="31"/>
      <c r="E22" s="31">
        <v>90</v>
      </c>
      <c r="F22" s="31">
        <v>79</v>
      </c>
      <c r="G22" s="31">
        <v>83</v>
      </c>
      <c r="H22" s="31">
        <v>78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>
        <v>90</v>
      </c>
      <c r="V22" s="31"/>
      <c r="W22" s="31">
        <v>84</v>
      </c>
      <c r="X22" s="31">
        <v>80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R22">
        <f>16.78571429/0.2</f>
        <v>83.92857145</v>
      </c>
      <c r="AS22">
        <v>0</v>
      </c>
    </row>
    <row r="23" spans="1:45" ht="14.25">
      <c r="A23" s="28">
        <v>2017011952</v>
      </c>
      <c r="B23" s="29" t="s">
        <v>109</v>
      </c>
      <c r="C23" s="31">
        <v>62</v>
      </c>
      <c r="E23" s="31">
        <v>91</v>
      </c>
      <c r="F23" s="31"/>
      <c r="G23" s="31">
        <v>88</v>
      </c>
      <c r="H23" s="31">
        <v>94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>
        <v>95</v>
      </c>
      <c r="AC23" s="31"/>
      <c r="AD23" s="31">
        <v>84</v>
      </c>
      <c r="AE23" s="31"/>
      <c r="AF23" s="31"/>
      <c r="AG23" s="31"/>
      <c r="AH23" s="31">
        <v>81</v>
      </c>
      <c r="AI23" s="31">
        <v>94</v>
      </c>
      <c r="AR23">
        <f>17.49230769/0.2</f>
        <v>87.46153844999999</v>
      </c>
      <c r="AS23">
        <v>0</v>
      </c>
    </row>
    <row r="24" spans="1:45" ht="14.25">
      <c r="A24" s="28">
        <v>2017011953</v>
      </c>
      <c r="B24" s="29" t="s">
        <v>110</v>
      </c>
      <c r="D24" s="31">
        <v>87</v>
      </c>
      <c r="E24" s="31">
        <v>96</v>
      </c>
      <c r="F24" s="31">
        <v>90</v>
      </c>
      <c r="G24" s="31">
        <v>94</v>
      </c>
      <c r="H24" s="31">
        <v>95</v>
      </c>
      <c r="I24" s="31">
        <v>85</v>
      </c>
      <c r="J24" s="31"/>
      <c r="K24" s="31"/>
      <c r="L24" s="31"/>
      <c r="M24" s="31"/>
      <c r="N24" s="31"/>
      <c r="O24" s="31"/>
      <c r="P24" s="31"/>
      <c r="Q24" s="31"/>
      <c r="R24" s="31"/>
      <c r="S24" s="31">
        <v>88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>
        <v>89</v>
      </c>
      <c r="AH24" s="31"/>
      <c r="AI24" s="31"/>
      <c r="AR24">
        <f>17.97142857/0.2</f>
        <v>89.85714285</v>
      </c>
      <c r="AS24">
        <v>0</v>
      </c>
    </row>
    <row r="25" spans="1:45" ht="14.25">
      <c r="A25" s="28">
        <v>2017011954</v>
      </c>
      <c r="B25" s="29" t="s">
        <v>111</v>
      </c>
      <c r="C25">
        <v>73</v>
      </c>
      <c r="E25">
        <v>89</v>
      </c>
      <c r="F25">
        <v>79</v>
      </c>
      <c r="G25">
        <v>92</v>
      </c>
      <c r="X25">
        <v>96</v>
      </c>
      <c r="AB25">
        <v>89</v>
      </c>
      <c r="AG25" s="32"/>
      <c r="AI25">
        <v>90</v>
      </c>
      <c r="AR25">
        <f>17.490909091/0.2</f>
        <v>87.45454545499999</v>
      </c>
      <c r="AS25">
        <v>0</v>
      </c>
    </row>
    <row r="26" spans="1:45" ht="14.25">
      <c r="A26" s="28">
        <v>2017011955</v>
      </c>
      <c r="B26" s="29" t="s">
        <v>112</v>
      </c>
      <c r="C26">
        <v>91</v>
      </c>
      <c r="G26" s="32">
        <v>93</v>
      </c>
      <c r="I26" s="32">
        <v>85</v>
      </c>
      <c r="K26" s="32">
        <v>81</v>
      </c>
      <c r="AJ26" s="32">
        <v>88</v>
      </c>
      <c r="AR26">
        <f>17.36/0.2</f>
        <v>86.8</v>
      </c>
      <c r="AS26">
        <v>0</v>
      </c>
    </row>
    <row r="27" spans="1:45" ht="14.25">
      <c r="A27" s="28">
        <v>2017011956</v>
      </c>
      <c r="B27" s="29" t="s">
        <v>113</v>
      </c>
      <c r="E27" s="32">
        <v>92</v>
      </c>
      <c r="G27" s="32">
        <v>94</v>
      </c>
      <c r="H27" s="32">
        <v>91</v>
      </c>
      <c r="I27" s="32">
        <v>88</v>
      </c>
      <c r="W27" s="32">
        <v>88</v>
      </c>
      <c r="AA27" s="32"/>
      <c r="AB27" s="32">
        <v>95</v>
      </c>
      <c r="AR27">
        <f>18.2/0.2</f>
        <v>90.99999999999999</v>
      </c>
      <c r="AS27">
        <v>0</v>
      </c>
    </row>
    <row r="28" spans="1:45" ht="28.5">
      <c r="A28" s="28">
        <v>2017011957</v>
      </c>
      <c r="B28" s="29" t="s">
        <v>115</v>
      </c>
      <c r="E28" s="32">
        <v>93</v>
      </c>
      <c r="F28" s="32">
        <v>90</v>
      </c>
      <c r="G28" s="32">
        <v>83</v>
      </c>
      <c r="H28" s="32">
        <v>89</v>
      </c>
      <c r="N28" s="32">
        <v>77</v>
      </c>
      <c r="Q28" s="32">
        <v>87</v>
      </c>
      <c r="AL28" s="32">
        <v>80</v>
      </c>
      <c r="AR28">
        <f>17.033333333/0.2</f>
        <v>85.16666666500001</v>
      </c>
      <c r="AS28">
        <v>0</v>
      </c>
    </row>
    <row r="29" spans="1:45" ht="14.25">
      <c r="A29" s="28">
        <v>2017011958</v>
      </c>
      <c r="B29" s="29" t="s">
        <v>116</v>
      </c>
      <c r="C29">
        <v>87</v>
      </c>
      <c r="D29" s="32">
        <v>94</v>
      </c>
      <c r="E29" s="32">
        <v>96</v>
      </c>
      <c r="F29" s="32">
        <v>75</v>
      </c>
      <c r="G29" s="32">
        <v>77</v>
      </c>
      <c r="H29" s="32">
        <v>81</v>
      </c>
      <c r="N29" s="32">
        <v>76</v>
      </c>
      <c r="AA29" s="32">
        <v>91</v>
      </c>
      <c r="AK29" s="32">
        <v>87</v>
      </c>
      <c r="AM29" s="32">
        <v>87</v>
      </c>
      <c r="AR29">
        <f>16.9375/0.2</f>
        <v>84.6875</v>
      </c>
      <c r="AS29">
        <v>0</v>
      </c>
    </row>
    <row r="30" spans="1:45" ht="14.25">
      <c r="A30" s="28">
        <v>2017011959</v>
      </c>
      <c r="B30" s="29" t="s">
        <v>117</v>
      </c>
      <c r="C30">
        <v>62</v>
      </c>
      <c r="E30" s="32">
        <v>91</v>
      </c>
      <c r="F30" s="32">
        <v>75</v>
      </c>
      <c r="G30" s="32">
        <v>80</v>
      </c>
      <c r="H30" s="32">
        <v>64</v>
      </c>
      <c r="K30" s="32">
        <v>73</v>
      </c>
      <c r="Q30" s="32">
        <v>87</v>
      </c>
      <c r="AM30" s="32">
        <v>77</v>
      </c>
      <c r="AR30">
        <f>15.153846154/0.2</f>
        <v>75.76923077</v>
      </c>
      <c r="AS30">
        <v>0</v>
      </c>
    </row>
    <row r="31" spans="1:45" ht="14.25">
      <c r="A31" s="28">
        <v>2017011960</v>
      </c>
      <c r="B31" s="29" t="s">
        <v>118</v>
      </c>
      <c r="C31">
        <v>81</v>
      </c>
      <c r="E31" s="32">
        <v>96</v>
      </c>
      <c r="F31" s="32">
        <v>79</v>
      </c>
      <c r="G31" s="32">
        <v>84</v>
      </c>
      <c r="H31" s="32">
        <v>77</v>
      </c>
      <c r="N31" s="32">
        <v>74</v>
      </c>
      <c r="Y31" s="32"/>
      <c r="Z31" s="32">
        <v>87</v>
      </c>
      <c r="AN31" s="32">
        <v>92</v>
      </c>
      <c r="AR31">
        <f>16.6/0.2</f>
        <v>83</v>
      </c>
      <c r="AS31">
        <v>0</v>
      </c>
    </row>
    <row r="32" spans="1:45" ht="14.25">
      <c r="A32" s="28">
        <v>2017011961</v>
      </c>
      <c r="B32" s="29" t="s">
        <v>119</v>
      </c>
      <c r="C32">
        <v>73</v>
      </c>
      <c r="E32" s="32">
        <v>89</v>
      </c>
      <c r="G32" s="32">
        <v>66</v>
      </c>
      <c r="R32" s="32">
        <v>86</v>
      </c>
      <c r="AO32" s="32">
        <v>90</v>
      </c>
      <c r="AP32" s="32">
        <v>87</v>
      </c>
      <c r="AR32">
        <f>16.755555556/0.2</f>
        <v>83.77777778</v>
      </c>
      <c r="AS32">
        <v>0</v>
      </c>
    </row>
    <row r="33" spans="1:45" ht="14.25">
      <c r="A33" s="28">
        <v>2017011962</v>
      </c>
      <c r="B33" s="29" t="s">
        <v>122</v>
      </c>
      <c r="C33">
        <v>77</v>
      </c>
      <c r="E33" s="32">
        <v>94</v>
      </c>
      <c r="F33" s="32">
        <v>86</v>
      </c>
      <c r="G33" s="32">
        <v>86</v>
      </c>
      <c r="H33" s="32">
        <v>88</v>
      </c>
      <c r="I33" s="32">
        <v>89</v>
      </c>
      <c r="Y33" s="32"/>
      <c r="Z33" s="32">
        <v>87</v>
      </c>
      <c r="AN33" s="32">
        <v>85</v>
      </c>
      <c r="AR33">
        <f>17.64/0.2</f>
        <v>88.2</v>
      </c>
      <c r="AS33">
        <v>0</v>
      </c>
    </row>
    <row r="34" spans="1:45" ht="14.25">
      <c r="A34" s="28">
        <v>2017011963</v>
      </c>
      <c r="B34" s="29" t="s">
        <v>123</v>
      </c>
      <c r="C34">
        <v>91</v>
      </c>
      <c r="E34" s="32">
        <v>82</v>
      </c>
      <c r="G34" s="32">
        <v>87</v>
      </c>
      <c r="H34" s="32"/>
      <c r="I34" s="32"/>
      <c r="AJ34" s="32">
        <v>83</v>
      </c>
      <c r="AK34" s="32">
        <v>80</v>
      </c>
      <c r="AQ34" s="32">
        <v>83</v>
      </c>
      <c r="AR34">
        <f>15.236363636/0.2</f>
        <v>76.18181818</v>
      </c>
      <c r="AS34">
        <v>0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:A29"/>
    </sheetView>
  </sheetViews>
  <sheetFormatPr defaultColWidth="9.00390625" defaultRowHeight="13.5"/>
  <cols>
    <col min="2" max="2" width="18.875" style="0" customWidth="1"/>
    <col min="3" max="3" width="22.50390625" style="0" customWidth="1"/>
  </cols>
  <sheetData>
    <row r="1" spans="1:12" ht="29.25" customHeight="1">
      <c r="A1" s="56" t="s">
        <v>242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9.25" customHeight="1">
      <c r="A2" s="1" t="s">
        <v>243</v>
      </c>
      <c r="B2" s="1" t="s">
        <v>244</v>
      </c>
      <c r="C2" s="1" t="s">
        <v>245</v>
      </c>
      <c r="D2" s="2" t="s">
        <v>246</v>
      </c>
      <c r="E2" s="2" t="s">
        <v>247</v>
      </c>
      <c r="F2" s="2" t="s">
        <v>248</v>
      </c>
      <c r="G2" s="2" t="s">
        <v>249</v>
      </c>
      <c r="H2" s="1" t="s">
        <v>250</v>
      </c>
      <c r="I2" s="1" t="s">
        <v>251</v>
      </c>
      <c r="J2" s="13" t="s">
        <v>252</v>
      </c>
      <c r="K2" s="14" t="s">
        <v>253</v>
      </c>
      <c r="L2" s="1" t="s">
        <v>254</v>
      </c>
    </row>
    <row r="3" spans="1:12" ht="15.75">
      <c r="A3" s="3">
        <v>1</v>
      </c>
      <c r="B3" s="4" t="s">
        <v>257</v>
      </c>
      <c r="C3" s="5" t="s">
        <v>258</v>
      </c>
      <c r="D3" s="6">
        <v>107</v>
      </c>
      <c r="E3" s="7">
        <v>85.3913043478261</v>
      </c>
      <c r="F3" s="8">
        <v>91</v>
      </c>
      <c r="G3" s="9">
        <v>0.947368421052632</v>
      </c>
      <c r="H3" s="10">
        <v>90.5144204347826</v>
      </c>
      <c r="I3" s="15" t="s">
        <v>255</v>
      </c>
      <c r="J3" s="16">
        <v>77</v>
      </c>
      <c r="K3" s="17">
        <v>0</v>
      </c>
      <c r="L3" s="18" t="s">
        <v>255</v>
      </c>
    </row>
    <row r="4" spans="1:12" ht="15.75">
      <c r="A4" s="3">
        <v>2</v>
      </c>
      <c r="B4" s="4" t="s">
        <v>259</v>
      </c>
      <c r="C4" s="5" t="s">
        <v>260</v>
      </c>
      <c r="D4" s="6">
        <v>110.8</v>
      </c>
      <c r="E4" s="7">
        <v>82.4202898550725</v>
      </c>
      <c r="F4" s="8">
        <v>83</v>
      </c>
      <c r="G4" s="9">
        <v>0.789473684210526</v>
      </c>
      <c r="H4" s="10">
        <v>88.6491623188406</v>
      </c>
      <c r="I4" s="15" t="s">
        <v>255</v>
      </c>
      <c r="J4" s="16">
        <v>69</v>
      </c>
      <c r="K4" s="17">
        <v>0</v>
      </c>
      <c r="L4" s="18" t="s">
        <v>255</v>
      </c>
    </row>
    <row r="5" spans="1:12" ht="15.75">
      <c r="A5" s="3">
        <v>3</v>
      </c>
      <c r="B5" s="4" t="s">
        <v>261</v>
      </c>
      <c r="C5" s="5" t="s">
        <v>262</v>
      </c>
      <c r="D5" s="6">
        <v>105.7</v>
      </c>
      <c r="E5" s="7">
        <v>86.1884057971015</v>
      </c>
      <c r="F5" s="8">
        <v>76</v>
      </c>
      <c r="G5" s="9">
        <v>0.894736842105263</v>
      </c>
      <c r="H5" s="10">
        <v>88.6742572463768</v>
      </c>
      <c r="I5" s="15" t="s">
        <v>255</v>
      </c>
      <c r="J5" s="16" t="s">
        <v>263</v>
      </c>
      <c r="K5" s="17">
        <v>0</v>
      </c>
      <c r="L5" s="18" t="s">
        <v>255</v>
      </c>
    </row>
    <row r="6" spans="1:12" ht="15.75">
      <c r="A6" s="3">
        <v>4</v>
      </c>
      <c r="B6" s="4" t="s">
        <v>264</v>
      </c>
      <c r="C6" s="5" t="s">
        <v>265</v>
      </c>
      <c r="D6" s="6">
        <v>100.8</v>
      </c>
      <c r="E6" s="7">
        <v>83.2608695652174</v>
      </c>
      <c r="F6" s="8">
        <v>78</v>
      </c>
      <c r="G6" s="9">
        <v>0.789473684210526</v>
      </c>
      <c r="H6" s="10">
        <v>86.7814769565217</v>
      </c>
      <c r="I6" s="15" t="s">
        <v>255</v>
      </c>
      <c r="J6" s="16">
        <v>67.8</v>
      </c>
      <c r="K6" s="17">
        <v>0</v>
      </c>
      <c r="L6" s="18" t="s">
        <v>255</v>
      </c>
    </row>
    <row r="7" spans="1:12" ht="15" customHeight="1">
      <c r="A7" s="3">
        <v>5</v>
      </c>
      <c r="B7" s="4" t="s">
        <v>266</v>
      </c>
      <c r="C7" s="5" t="s">
        <v>267</v>
      </c>
      <c r="D7" s="6">
        <v>92</v>
      </c>
      <c r="E7" s="7">
        <v>75.231884057971</v>
      </c>
      <c r="F7" s="8">
        <v>83</v>
      </c>
      <c r="G7" s="9">
        <v>0.421052631578947</v>
      </c>
      <c r="H7" s="10">
        <v>80.2851450724638</v>
      </c>
      <c r="I7" s="15" t="s">
        <v>255</v>
      </c>
      <c r="J7" s="16">
        <v>71.1</v>
      </c>
      <c r="K7" s="17">
        <v>0</v>
      </c>
      <c r="L7" s="18" t="s">
        <v>255</v>
      </c>
    </row>
    <row r="8" spans="1:12" ht="15.75">
      <c r="A8" s="3">
        <v>6</v>
      </c>
      <c r="B8" s="4" t="s">
        <v>268</v>
      </c>
      <c r="C8" s="5" t="s">
        <v>269</v>
      </c>
      <c r="D8" s="6">
        <v>99.5</v>
      </c>
      <c r="E8" s="7">
        <v>71.7826086956522</v>
      </c>
      <c r="F8" s="8">
        <v>84</v>
      </c>
      <c r="G8" s="9">
        <v>0.263157894736842</v>
      </c>
      <c r="H8" s="10">
        <v>78.1242008695652</v>
      </c>
      <c r="I8" s="15" t="s">
        <v>255</v>
      </c>
      <c r="J8" s="16">
        <v>67.4</v>
      </c>
      <c r="K8" s="17">
        <v>1</v>
      </c>
      <c r="L8" s="18" t="s">
        <v>255</v>
      </c>
    </row>
    <row r="9" spans="1:12" ht="15.75">
      <c r="A9" s="3">
        <v>7</v>
      </c>
      <c r="B9" s="4" t="s">
        <v>270</v>
      </c>
      <c r="C9" s="5" t="s">
        <v>271</v>
      </c>
      <c r="D9" s="6">
        <v>103.5</v>
      </c>
      <c r="E9" s="7">
        <v>75.463768115942</v>
      </c>
      <c r="F9" s="8">
        <v>62</v>
      </c>
      <c r="G9" s="9">
        <v>0.526315789473684</v>
      </c>
      <c r="H9" s="10">
        <v>80.1197101449275</v>
      </c>
      <c r="I9" s="15" t="s">
        <v>255</v>
      </c>
      <c r="J9" s="16" t="s">
        <v>263</v>
      </c>
      <c r="K9" s="17">
        <v>1</v>
      </c>
      <c r="L9" s="18" t="s">
        <v>255</v>
      </c>
    </row>
    <row r="10" spans="1:12" ht="15.75">
      <c r="A10" s="3">
        <v>8</v>
      </c>
      <c r="B10" s="4" t="s">
        <v>272</v>
      </c>
      <c r="C10" s="5" t="s">
        <v>273</v>
      </c>
      <c r="D10" s="6">
        <v>104</v>
      </c>
      <c r="E10" s="7">
        <v>86.463768115942</v>
      </c>
      <c r="F10" s="8">
        <v>97.5</v>
      </c>
      <c r="G10" s="9">
        <v>0.894736842105263</v>
      </c>
      <c r="H10" s="10">
        <v>92.5512701449275</v>
      </c>
      <c r="I10" s="15" t="s">
        <v>255</v>
      </c>
      <c r="J10" s="16">
        <v>76.5</v>
      </c>
      <c r="K10" s="17">
        <v>0</v>
      </c>
      <c r="L10" s="18" t="s">
        <v>255</v>
      </c>
    </row>
    <row r="11" spans="1:12" ht="15.75">
      <c r="A11" s="3">
        <v>9</v>
      </c>
      <c r="B11" s="4" t="s">
        <v>274</v>
      </c>
      <c r="C11" s="5" t="s">
        <v>275</v>
      </c>
      <c r="D11" s="6">
        <v>105</v>
      </c>
      <c r="E11" s="7">
        <v>87.2173913043478</v>
      </c>
      <c r="F11" s="8">
        <v>79</v>
      </c>
      <c r="G11" s="9">
        <v>0.842105263157895</v>
      </c>
      <c r="H11" s="10">
        <v>90.2417391304348</v>
      </c>
      <c r="I11" s="15" t="s">
        <v>255</v>
      </c>
      <c r="J11" s="16">
        <v>60.6</v>
      </c>
      <c r="K11" s="17">
        <v>0</v>
      </c>
      <c r="L11" s="18" t="s">
        <v>255</v>
      </c>
    </row>
    <row r="12" spans="1:12" ht="15.75">
      <c r="A12" s="3">
        <v>10</v>
      </c>
      <c r="B12" s="4" t="s">
        <v>276</v>
      </c>
      <c r="C12" s="5" t="s">
        <v>277</v>
      </c>
      <c r="D12" s="6">
        <v>105.5</v>
      </c>
      <c r="E12" s="7">
        <v>80.768115942029</v>
      </c>
      <c r="F12" s="8">
        <v>73.5</v>
      </c>
      <c r="G12" s="9">
        <v>0.631578947368421</v>
      </c>
      <c r="H12" s="10">
        <v>85.5340449275362</v>
      </c>
      <c r="I12" s="15" t="s">
        <v>255</v>
      </c>
      <c r="J12" s="16">
        <v>64.15</v>
      </c>
      <c r="K12" s="17">
        <v>0</v>
      </c>
      <c r="L12" s="18" t="s">
        <v>255</v>
      </c>
    </row>
    <row r="13" spans="1:12" ht="15.75">
      <c r="A13" s="3">
        <v>11</v>
      </c>
      <c r="B13" s="4" t="s">
        <v>278</v>
      </c>
      <c r="C13" s="5" t="s">
        <v>279</v>
      </c>
      <c r="D13" s="6">
        <v>108.3</v>
      </c>
      <c r="E13" s="7">
        <v>83.8840579710145</v>
      </c>
      <c r="F13" s="8">
        <v>92</v>
      </c>
      <c r="G13" s="9">
        <v>0.736842105263158</v>
      </c>
      <c r="H13" s="10">
        <v>90.2300724637681</v>
      </c>
      <c r="I13" s="15" t="s">
        <v>255</v>
      </c>
      <c r="J13" s="16">
        <v>77.3</v>
      </c>
      <c r="K13" s="17">
        <v>0</v>
      </c>
      <c r="L13" s="18" t="s">
        <v>255</v>
      </c>
    </row>
    <row r="14" spans="1:12" ht="15.75">
      <c r="A14" s="3">
        <v>12</v>
      </c>
      <c r="B14" s="4" t="s">
        <v>280</v>
      </c>
      <c r="C14" s="5" t="s">
        <v>281</v>
      </c>
      <c r="D14" s="6">
        <v>112.1</v>
      </c>
      <c r="E14" s="7">
        <v>79.4782608695652</v>
      </c>
      <c r="F14" s="8">
        <v>79.5</v>
      </c>
      <c r="G14" s="9">
        <v>0.526315789473684</v>
      </c>
      <c r="H14" s="10">
        <v>90.0378260869565</v>
      </c>
      <c r="I14" s="15" t="s">
        <v>255</v>
      </c>
      <c r="J14" s="16">
        <v>68.8</v>
      </c>
      <c r="K14" s="17">
        <v>0</v>
      </c>
      <c r="L14" s="18" t="s">
        <v>255</v>
      </c>
    </row>
    <row r="15" spans="1:12" ht="15.75">
      <c r="A15" s="3">
        <v>13</v>
      </c>
      <c r="B15" s="4" t="s">
        <v>282</v>
      </c>
      <c r="C15" s="5" t="s">
        <v>283</v>
      </c>
      <c r="D15" s="6">
        <v>109.3</v>
      </c>
      <c r="E15" s="7">
        <v>82.4782608695652</v>
      </c>
      <c r="F15" s="8">
        <v>91</v>
      </c>
      <c r="G15" s="9">
        <v>0.631578947368421</v>
      </c>
      <c r="H15" s="10">
        <v>89.7548560869565</v>
      </c>
      <c r="I15" s="15" t="s">
        <v>255</v>
      </c>
      <c r="J15" s="16">
        <v>73.9</v>
      </c>
      <c r="K15" s="17">
        <v>0</v>
      </c>
      <c r="L15" s="18" t="s">
        <v>255</v>
      </c>
    </row>
    <row r="16" spans="1:12" ht="15.75">
      <c r="A16" s="3">
        <v>14</v>
      </c>
      <c r="B16" s="4" t="s">
        <v>284</v>
      </c>
      <c r="C16" s="5" t="s">
        <v>285</v>
      </c>
      <c r="D16" s="6">
        <v>110.3</v>
      </c>
      <c r="E16" s="7">
        <v>86</v>
      </c>
      <c r="F16" s="8">
        <v>83</v>
      </c>
      <c r="G16" s="9">
        <v>0.789473684210526</v>
      </c>
      <c r="H16" s="10">
        <v>90.7644</v>
      </c>
      <c r="I16" s="15" t="s">
        <v>255</v>
      </c>
      <c r="J16" s="16">
        <v>69</v>
      </c>
      <c r="K16" s="17">
        <v>0</v>
      </c>
      <c r="L16" s="18" t="s">
        <v>255</v>
      </c>
    </row>
    <row r="17" spans="1:12" ht="15.75">
      <c r="A17" s="3">
        <v>15</v>
      </c>
      <c r="B17" s="4" t="s">
        <v>286</v>
      </c>
      <c r="C17" s="5" t="s">
        <v>287</v>
      </c>
      <c r="D17" s="6">
        <v>107.8</v>
      </c>
      <c r="E17" s="7">
        <v>87.1739130434783</v>
      </c>
      <c r="F17" s="8">
        <v>84.5</v>
      </c>
      <c r="G17" s="9">
        <v>0.894736842105263</v>
      </c>
      <c r="H17" s="10">
        <v>91.1347913043478</v>
      </c>
      <c r="I17" s="15" t="s">
        <v>255</v>
      </c>
      <c r="J17" s="16">
        <v>74</v>
      </c>
      <c r="K17" s="17">
        <v>0</v>
      </c>
      <c r="L17" s="18" t="s">
        <v>255</v>
      </c>
    </row>
    <row r="18" spans="1:12" ht="15.75">
      <c r="A18" s="3">
        <v>16</v>
      </c>
      <c r="B18" s="4" t="s">
        <v>288</v>
      </c>
      <c r="C18" s="5" t="s">
        <v>289</v>
      </c>
      <c r="D18" s="6">
        <v>112.8</v>
      </c>
      <c r="E18" s="7">
        <v>89.8985507246377</v>
      </c>
      <c r="F18" s="8">
        <v>86</v>
      </c>
      <c r="G18" s="9">
        <v>0.947368421052632</v>
      </c>
      <c r="H18" s="10">
        <v>97.3197884057971</v>
      </c>
      <c r="I18" s="15" t="s">
        <v>255</v>
      </c>
      <c r="J18" s="16">
        <v>74.6</v>
      </c>
      <c r="K18" s="17">
        <v>0</v>
      </c>
      <c r="L18" s="18" t="s">
        <v>255</v>
      </c>
    </row>
    <row r="19" spans="1:12" ht="15.75">
      <c r="A19" s="3">
        <v>17</v>
      </c>
      <c r="B19" s="4" t="s">
        <v>290</v>
      </c>
      <c r="C19" s="5" t="s">
        <v>291</v>
      </c>
      <c r="D19" s="6">
        <v>115</v>
      </c>
      <c r="E19" s="7">
        <v>68.7536231884058</v>
      </c>
      <c r="F19" s="8">
        <v>89.5</v>
      </c>
      <c r="G19" s="9">
        <v>0.421052631578947</v>
      </c>
      <c r="H19" s="10">
        <v>80.7874049855072</v>
      </c>
      <c r="I19" s="15" t="s">
        <v>255</v>
      </c>
      <c r="J19" s="16">
        <v>79.7</v>
      </c>
      <c r="K19" s="17">
        <v>3</v>
      </c>
      <c r="L19" s="18" t="s">
        <v>255</v>
      </c>
    </row>
    <row r="20" spans="1:12" ht="15.75">
      <c r="A20" s="3">
        <v>18</v>
      </c>
      <c r="B20" s="4" t="s">
        <v>292</v>
      </c>
      <c r="C20" s="5" t="s">
        <v>293</v>
      </c>
      <c r="D20" s="6">
        <v>107.6</v>
      </c>
      <c r="E20" s="7">
        <v>84.231884057971</v>
      </c>
      <c r="F20" s="8">
        <v>83.5</v>
      </c>
      <c r="G20" s="9">
        <v>0.789473684210526</v>
      </c>
      <c r="H20" s="10">
        <v>89.1090890724638</v>
      </c>
      <c r="I20" s="15" t="s">
        <v>255</v>
      </c>
      <c r="J20" s="16">
        <v>75.4</v>
      </c>
      <c r="K20" s="17">
        <v>0</v>
      </c>
      <c r="L20" s="18" t="s">
        <v>255</v>
      </c>
    </row>
    <row r="21" spans="1:12" ht="15.75">
      <c r="A21" s="3">
        <v>19</v>
      </c>
      <c r="B21" s="4" t="s">
        <v>294</v>
      </c>
      <c r="C21" s="5" t="s">
        <v>295</v>
      </c>
      <c r="D21" s="6">
        <v>103.5</v>
      </c>
      <c r="E21" s="7">
        <v>71.9130434782609</v>
      </c>
      <c r="F21" s="8">
        <v>82.5</v>
      </c>
      <c r="G21" s="9">
        <v>0.526315789473684</v>
      </c>
      <c r="H21" s="10">
        <v>79.7465623478261</v>
      </c>
      <c r="I21" s="15" t="s">
        <v>255</v>
      </c>
      <c r="J21" s="16">
        <v>66.3</v>
      </c>
      <c r="K21" s="17">
        <v>2</v>
      </c>
      <c r="L21" s="18" t="s">
        <v>255</v>
      </c>
    </row>
    <row r="22" spans="1:12" ht="15.75">
      <c r="A22" s="3">
        <v>20</v>
      </c>
      <c r="B22" s="4" t="s">
        <v>296</v>
      </c>
      <c r="C22" s="5" t="s">
        <v>297</v>
      </c>
      <c r="D22" s="6">
        <v>112.3</v>
      </c>
      <c r="E22" s="7">
        <v>87.4492753623188</v>
      </c>
      <c r="F22" s="8">
        <v>94</v>
      </c>
      <c r="G22" s="9">
        <v>0.947368421052632</v>
      </c>
      <c r="H22" s="10">
        <v>94.6445362028986</v>
      </c>
      <c r="I22" s="15" t="s">
        <v>255</v>
      </c>
      <c r="J22" s="16">
        <v>77.5</v>
      </c>
      <c r="K22" s="17">
        <v>0</v>
      </c>
      <c r="L22" s="18" t="s">
        <v>255</v>
      </c>
    </row>
    <row r="23" spans="1:12" ht="15.75">
      <c r="A23" s="3">
        <v>21</v>
      </c>
      <c r="B23" s="4" t="s">
        <v>298</v>
      </c>
      <c r="C23" s="5" t="s">
        <v>299</v>
      </c>
      <c r="D23" s="6">
        <v>115.8</v>
      </c>
      <c r="E23" s="7">
        <v>87.7971014492754</v>
      </c>
      <c r="F23" s="8">
        <v>93.5</v>
      </c>
      <c r="G23" s="9">
        <v>0.947368421052632</v>
      </c>
      <c r="H23" s="10">
        <v>101.427038811594</v>
      </c>
      <c r="I23" s="15" t="s">
        <v>255</v>
      </c>
      <c r="J23" s="16">
        <v>74.8</v>
      </c>
      <c r="K23" s="17">
        <v>0</v>
      </c>
      <c r="L23" s="18" t="s">
        <v>255</v>
      </c>
    </row>
    <row r="24" spans="1:12" ht="15.75">
      <c r="A24" s="3">
        <v>22</v>
      </c>
      <c r="B24" s="4" t="s">
        <v>300</v>
      </c>
      <c r="C24" s="5" t="s">
        <v>301</v>
      </c>
      <c r="D24" s="6">
        <v>98.1</v>
      </c>
      <c r="E24" s="7">
        <v>83.8405797101449</v>
      </c>
      <c r="F24" s="8">
        <v>91</v>
      </c>
      <c r="G24" s="9">
        <v>0.736842105263158</v>
      </c>
      <c r="H24" s="10">
        <v>88.2182246376811</v>
      </c>
      <c r="I24" s="15" t="s">
        <v>255</v>
      </c>
      <c r="J24" s="16">
        <v>71.8</v>
      </c>
      <c r="K24" s="17">
        <v>0</v>
      </c>
      <c r="L24" s="18" t="s">
        <v>255</v>
      </c>
    </row>
    <row r="25" spans="1:12" ht="15.75">
      <c r="A25" s="3">
        <v>23</v>
      </c>
      <c r="B25" s="4" t="s">
        <v>302</v>
      </c>
      <c r="C25" s="5" t="s">
        <v>303</v>
      </c>
      <c r="D25" s="6">
        <v>107.8</v>
      </c>
      <c r="E25" s="7">
        <v>84.7101449275362</v>
      </c>
      <c r="F25" s="8">
        <v>84.5</v>
      </c>
      <c r="G25" s="9">
        <v>0.789473684210526</v>
      </c>
      <c r="H25" s="10">
        <v>89.7423431594203</v>
      </c>
      <c r="I25" s="15" t="s">
        <v>255</v>
      </c>
      <c r="J25" s="16">
        <v>65.1</v>
      </c>
      <c r="K25" s="17">
        <v>0</v>
      </c>
      <c r="L25" s="18" t="s">
        <v>255</v>
      </c>
    </row>
    <row r="26" spans="1:12" ht="15.75">
      <c r="A26" s="3">
        <v>24</v>
      </c>
      <c r="B26" s="4" t="s">
        <v>304</v>
      </c>
      <c r="C26" s="5" t="s">
        <v>305</v>
      </c>
      <c r="D26" s="6">
        <v>107.1</v>
      </c>
      <c r="E26" s="7">
        <v>79.6521739130435</v>
      </c>
      <c r="F26" s="8">
        <v>84</v>
      </c>
      <c r="G26" s="9">
        <v>0.631578947368421</v>
      </c>
      <c r="H26" s="10">
        <v>86.3345553913044</v>
      </c>
      <c r="I26" s="15" t="s">
        <v>255</v>
      </c>
      <c r="J26" s="16">
        <v>72.3</v>
      </c>
      <c r="K26" s="17">
        <v>0</v>
      </c>
      <c r="L26" s="18" t="s">
        <v>255</v>
      </c>
    </row>
    <row r="27" spans="1:12" ht="15.75">
      <c r="A27" s="3">
        <v>25</v>
      </c>
      <c r="B27" s="4" t="s">
        <v>306</v>
      </c>
      <c r="C27" s="5" t="s">
        <v>307</v>
      </c>
      <c r="D27" s="6">
        <v>110.8</v>
      </c>
      <c r="E27" s="7">
        <v>86.6811594202899</v>
      </c>
      <c r="F27" s="8">
        <v>82.5</v>
      </c>
      <c r="G27" s="9">
        <v>0.894736842105263</v>
      </c>
      <c r="H27" s="10">
        <v>91.0655652753623</v>
      </c>
      <c r="I27" s="15" t="s">
        <v>255</v>
      </c>
      <c r="J27" s="16">
        <v>56.6</v>
      </c>
      <c r="K27" s="17">
        <v>0</v>
      </c>
      <c r="L27" s="18" t="s">
        <v>255</v>
      </c>
    </row>
    <row r="28" spans="1:12" ht="15.75">
      <c r="A28" s="3">
        <v>26</v>
      </c>
      <c r="B28" s="4" t="s">
        <v>308</v>
      </c>
      <c r="C28" s="11" t="s">
        <v>309</v>
      </c>
      <c r="D28" s="6">
        <v>109</v>
      </c>
      <c r="E28" s="7">
        <v>76.0579710144928</v>
      </c>
      <c r="F28" s="8">
        <v>69.5</v>
      </c>
      <c r="G28" s="9">
        <v>0.473684210526316</v>
      </c>
      <c r="H28" s="10">
        <v>82.9931257681159</v>
      </c>
      <c r="I28" s="15" t="s">
        <v>255</v>
      </c>
      <c r="J28" s="16">
        <v>37.7</v>
      </c>
      <c r="K28" s="17">
        <v>0</v>
      </c>
      <c r="L28" s="18" t="s">
        <v>255</v>
      </c>
    </row>
    <row r="29" spans="1:12" ht="15.75">
      <c r="A29" s="3">
        <v>27</v>
      </c>
      <c r="B29" s="4" t="s">
        <v>310</v>
      </c>
      <c r="C29" s="5" t="s">
        <v>311</v>
      </c>
      <c r="D29" s="6">
        <v>89</v>
      </c>
      <c r="E29" s="7">
        <v>72.2463768115942</v>
      </c>
      <c r="F29" s="8">
        <v>72</v>
      </c>
      <c r="G29" s="9">
        <v>0.473684210526316</v>
      </c>
      <c r="H29" s="12">
        <v>76.58</v>
      </c>
      <c r="I29" s="19" t="s">
        <v>255</v>
      </c>
      <c r="J29" s="16">
        <v>51</v>
      </c>
      <c r="K29" s="17">
        <v>0</v>
      </c>
      <c r="L29" s="18" t="s">
        <v>255</v>
      </c>
    </row>
  </sheetData>
  <sheetProtection/>
  <mergeCells count="1">
    <mergeCell ref="A1:L1"/>
  </mergeCells>
  <printOptions/>
  <pageMargins left="0.7" right="0.7" top="0.75" bottom="0.75" header="0.3" footer="0.3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N81" sqref="N81"/>
    </sheetView>
  </sheetViews>
  <sheetFormatPr defaultColWidth="9.00390625" defaultRowHeight="13.5"/>
  <cols>
    <col min="1" max="1" width="9.00390625" style="69" customWidth="1"/>
    <col min="2" max="2" width="19.375" style="69" customWidth="1"/>
    <col min="3" max="8" width="14.25390625" style="69" customWidth="1"/>
    <col min="9" max="9" width="9.00390625" style="69" customWidth="1"/>
    <col min="10" max="10" width="12.25390625" style="69" customWidth="1"/>
    <col min="11" max="11" width="16.625" style="69" customWidth="1"/>
    <col min="12" max="16384" width="9.00390625" style="66" customWidth="1"/>
  </cols>
  <sheetData>
    <row r="1" spans="1:11" ht="41.25" customHeight="1">
      <c r="A1" s="71" t="s">
        <v>313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8.5" customHeight="1">
      <c r="A2" s="57" t="s">
        <v>314</v>
      </c>
      <c r="B2" s="57" t="s">
        <v>244</v>
      </c>
      <c r="C2" s="58" t="s">
        <v>246</v>
      </c>
      <c r="D2" s="58" t="s">
        <v>247</v>
      </c>
      <c r="E2" s="58" t="s">
        <v>248</v>
      </c>
      <c r="F2" s="58" t="s">
        <v>249</v>
      </c>
      <c r="G2" s="57" t="s">
        <v>250</v>
      </c>
      <c r="H2" s="57" t="s">
        <v>251</v>
      </c>
      <c r="I2" s="57" t="s">
        <v>252</v>
      </c>
      <c r="J2" s="59" t="s">
        <v>253</v>
      </c>
      <c r="K2" s="57" t="s">
        <v>254</v>
      </c>
    </row>
    <row r="3" spans="1:11" s="68" customFormat="1" ht="28.5" customHeight="1">
      <c r="A3" s="54">
        <v>1</v>
      </c>
      <c r="B3" s="70">
        <v>2020012230</v>
      </c>
      <c r="C3" s="54">
        <v>118.2</v>
      </c>
      <c r="D3" s="60">
        <v>107.25</v>
      </c>
      <c r="E3" s="54">
        <v>103.5</v>
      </c>
      <c r="F3" s="72">
        <v>1</v>
      </c>
      <c r="G3" s="55">
        <f>C3*0.2+D3*0.7+E3*0.1</f>
        <v>109.065</v>
      </c>
      <c r="H3" s="55" t="s">
        <v>255</v>
      </c>
      <c r="I3" s="67">
        <v>82.5</v>
      </c>
      <c r="J3" s="61">
        <v>0</v>
      </c>
      <c r="K3" s="55" t="s">
        <v>255</v>
      </c>
    </row>
    <row r="4" spans="1:11" s="68" customFormat="1" ht="28.5" customHeight="1">
      <c r="A4" s="54">
        <v>2</v>
      </c>
      <c r="B4" s="61">
        <v>2020012256</v>
      </c>
      <c r="C4" s="54">
        <v>115.3</v>
      </c>
      <c r="D4" s="55">
        <v>97.02434115942</v>
      </c>
      <c r="E4" s="54">
        <v>93.5</v>
      </c>
      <c r="F4" s="73">
        <v>0.947368421052632</v>
      </c>
      <c r="G4" s="55">
        <f aca="true" t="shared" si="0" ref="G4:G67">C4*0.2+D4*0.7+E4*0.1</f>
        <v>100.327038811594</v>
      </c>
      <c r="H4" s="55" t="s">
        <v>255</v>
      </c>
      <c r="I4" s="54">
        <v>74.8</v>
      </c>
      <c r="J4" s="54">
        <v>0</v>
      </c>
      <c r="K4" s="55" t="s">
        <v>255</v>
      </c>
    </row>
    <row r="5" spans="1:11" s="68" customFormat="1" ht="28.5" customHeight="1">
      <c r="A5" s="54">
        <v>3</v>
      </c>
      <c r="B5" s="70">
        <v>2020012231</v>
      </c>
      <c r="C5" s="54">
        <v>112.3</v>
      </c>
      <c r="D5" s="60">
        <v>96.72</v>
      </c>
      <c r="E5" s="54">
        <v>100.6</v>
      </c>
      <c r="F5" s="72">
        <v>1</v>
      </c>
      <c r="G5" s="55">
        <f t="shared" si="0"/>
        <v>100.22399999999999</v>
      </c>
      <c r="H5" s="55" t="s">
        <v>255</v>
      </c>
      <c r="I5" s="67">
        <v>79.7</v>
      </c>
      <c r="J5" s="61">
        <v>0</v>
      </c>
      <c r="K5" s="55" t="s">
        <v>255</v>
      </c>
    </row>
    <row r="6" spans="1:11" s="68" customFormat="1" ht="28.5" customHeight="1">
      <c r="A6" s="54">
        <v>4</v>
      </c>
      <c r="B6" s="70">
        <v>2020012219</v>
      </c>
      <c r="C6" s="55">
        <v>124.2</v>
      </c>
      <c r="D6" s="60">
        <v>92.84</v>
      </c>
      <c r="E6" s="54">
        <v>98.6</v>
      </c>
      <c r="F6" s="72">
        <v>1</v>
      </c>
      <c r="G6" s="55">
        <f t="shared" si="0"/>
        <v>99.688</v>
      </c>
      <c r="H6" s="55" t="s">
        <v>255</v>
      </c>
      <c r="I6" s="67">
        <v>73.1</v>
      </c>
      <c r="J6" s="61">
        <v>0</v>
      </c>
      <c r="K6" s="55" t="s">
        <v>255</v>
      </c>
    </row>
    <row r="7" spans="1:11" s="68" customFormat="1" ht="28.5" customHeight="1">
      <c r="A7" s="54">
        <v>5</v>
      </c>
      <c r="B7" s="70">
        <v>2020012228</v>
      </c>
      <c r="C7" s="55">
        <v>123.55</v>
      </c>
      <c r="D7" s="60">
        <v>90.74</v>
      </c>
      <c r="E7" s="54">
        <v>110.5</v>
      </c>
      <c r="F7" s="72">
        <v>0.8333</v>
      </c>
      <c r="G7" s="55">
        <f t="shared" si="0"/>
        <v>99.27799999999999</v>
      </c>
      <c r="H7" s="55" t="s">
        <v>255</v>
      </c>
      <c r="I7" s="67">
        <v>80.55</v>
      </c>
      <c r="J7" s="61">
        <v>0</v>
      </c>
      <c r="K7" s="55" t="s">
        <v>255</v>
      </c>
    </row>
    <row r="8" spans="1:11" s="68" customFormat="1" ht="28.5" customHeight="1">
      <c r="A8" s="54">
        <v>6</v>
      </c>
      <c r="B8" s="61">
        <v>2020012251</v>
      </c>
      <c r="C8" s="54">
        <v>112.8</v>
      </c>
      <c r="D8" s="55">
        <v>94.6568405797101</v>
      </c>
      <c r="E8" s="54">
        <v>86</v>
      </c>
      <c r="F8" s="73">
        <v>0.947368421052632</v>
      </c>
      <c r="G8" s="55">
        <f t="shared" si="0"/>
        <v>97.41978840579706</v>
      </c>
      <c r="H8" s="55" t="s">
        <v>255</v>
      </c>
      <c r="I8" s="54">
        <v>74.6</v>
      </c>
      <c r="J8" s="54">
        <v>0</v>
      </c>
      <c r="K8" s="55" t="s">
        <v>255</v>
      </c>
    </row>
    <row r="9" spans="1:11" s="68" customFormat="1" ht="28.5" customHeight="1">
      <c r="A9" s="54">
        <v>7</v>
      </c>
      <c r="B9" s="61">
        <v>2020012281</v>
      </c>
      <c r="C9" s="55">
        <v>121.7</v>
      </c>
      <c r="D9" s="55">
        <v>90</v>
      </c>
      <c r="E9" s="54">
        <v>100.3</v>
      </c>
      <c r="F9" s="62">
        <v>0.95</v>
      </c>
      <c r="G9" s="55">
        <f t="shared" si="0"/>
        <v>97.37</v>
      </c>
      <c r="H9" s="55" t="s">
        <v>255</v>
      </c>
      <c r="I9" s="61">
        <v>81.8</v>
      </c>
      <c r="J9" s="61">
        <v>0</v>
      </c>
      <c r="K9" s="55" t="s">
        <v>255</v>
      </c>
    </row>
    <row r="10" spans="1:11" s="68" customFormat="1" ht="28.5" customHeight="1">
      <c r="A10" s="54">
        <v>8</v>
      </c>
      <c r="B10" s="70">
        <v>2020012229</v>
      </c>
      <c r="C10" s="54">
        <v>114.75</v>
      </c>
      <c r="D10" s="60">
        <v>92.87</v>
      </c>
      <c r="E10" s="54">
        <v>93</v>
      </c>
      <c r="F10" s="72">
        <v>0.9444</v>
      </c>
      <c r="G10" s="55">
        <f t="shared" si="0"/>
        <v>97.259</v>
      </c>
      <c r="H10" s="55" t="s">
        <v>255</v>
      </c>
      <c r="I10" s="67" t="s">
        <v>256</v>
      </c>
      <c r="J10" s="61">
        <v>0</v>
      </c>
      <c r="K10" s="55" t="s">
        <v>255</v>
      </c>
    </row>
    <row r="11" spans="1:11" s="68" customFormat="1" ht="28.5" customHeight="1">
      <c r="A11" s="54">
        <v>9</v>
      </c>
      <c r="B11" s="61">
        <v>2020012283</v>
      </c>
      <c r="C11" s="55">
        <v>116.2</v>
      </c>
      <c r="D11" s="55">
        <v>91</v>
      </c>
      <c r="E11" s="54">
        <v>102.7</v>
      </c>
      <c r="F11" s="63">
        <v>0.95</v>
      </c>
      <c r="G11" s="55">
        <f t="shared" si="0"/>
        <v>97.21</v>
      </c>
      <c r="H11" s="55" t="s">
        <v>255</v>
      </c>
      <c r="I11" s="61">
        <v>79.5</v>
      </c>
      <c r="J11" s="61">
        <v>0</v>
      </c>
      <c r="K11" s="55" t="s">
        <v>255</v>
      </c>
    </row>
    <row r="12" spans="1:11" s="68" customFormat="1" ht="28.5" customHeight="1">
      <c r="A12" s="54">
        <v>10</v>
      </c>
      <c r="B12" s="70">
        <v>2020012216</v>
      </c>
      <c r="C12" s="54">
        <v>113.3</v>
      </c>
      <c r="D12" s="60">
        <v>90.11</v>
      </c>
      <c r="E12" s="54">
        <v>106.4</v>
      </c>
      <c r="F12" s="72">
        <v>0.8889</v>
      </c>
      <c r="G12" s="55">
        <f t="shared" si="0"/>
        <v>96.377</v>
      </c>
      <c r="H12" s="55" t="s">
        <v>255</v>
      </c>
      <c r="I12" s="67">
        <v>80.4</v>
      </c>
      <c r="J12" s="61">
        <v>0</v>
      </c>
      <c r="K12" s="55" t="s">
        <v>255</v>
      </c>
    </row>
    <row r="13" spans="1:11" s="68" customFormat="1" ht="28.5" customHeight="1">
      <c r="A13" s="54">
        <v>11</v>
      </c>
      <c r="B13" s="70">
        <v>2020012210</v>
      </c>
      <c r="C13" s="54">
        <v>111</v>
      </c>
      <c r="D13" s="60">
        <v>91.72</v>
      </c>
      <c r="E13" s="54">
        <v>97.7</v>
      </c>
      <c r="F13" s="72">
        <v>0.778</v>
      </c>
      <c r="G13" s="55">
        <f t="shared" si="0"/>
        <v>96.17399999999999</v>
      </c>
      <c r="H13" s="55" t="s">
        <v>255</v>
      </c>
      <c r="I13" s="67">
        <v>79</v>
      </c>
      <c r="J13" s="61">
        <v>0</v>
      </c>
      <c r="K13" s="55" t="s">
        <v>255</v>
      </c>
    </row>
    <row r="14" spans="1:11" ht="28.5" customHeight="1">
      <c r="A14" s="54">
        <v>12</v>
      </c>
      <c r="B14" s="70">
        <v>2020012212</v>
      </c>
      <c r="C14" s="54">
        <v>113.55</v>
      </c>
      <c r="D14" s="60">
        <v>90.46</v>
      </c>
      <c r="E14" s="54">
        <v>99.7</v>
      </c>
      <c r="F14" s="72">
        <v>0.6667</v>
      </c>
      <c r="G14" s="55">
        <f t="shared" si="0"/>
        <v>96.00199999999998</v>
      </c>
      <c r="H14" s="55" t="s">
        <v>255</v>
      </c>
      <c r="I14" s="67">
        <v>68.7</v>
      </c>
      <c r="J14" s="61">
        <v>0</v>
      </c>
      <c r="K14" s="55" t="s">
        <v>255</v>
      </c>
    </row>
    <row r="15" spans="1:11" ht="28.5" customHeight="1">
      <c r="A15" s="54">
        <v>13</v>
      </c>
      <c r="B15" s="61">
        <v>2020012279</v>
      </c>
      <c r="C15" s="55">
        <v>108.2</v>
      </c>
      <c r="D15" s="55">
        <v>92</v>
      </c>
      <c r="E15" s="54">
        <v>93.9</v>
      </c>
      <c r="F15" s="64">
        <v>1</v>
      </c>
      <c r="G15" s="55">
        <f t="shared" si="0"/>
        <v>95.42999999999999</v>
      </c>
      <c r="H15" s="55" t="s">
        <v>255</v>
      </c>
      <c r="I15" s="61">
        <v>79.6</v>
      </c>
      <c r="J15" s="61">
        <v>0</v>
      </c>
      <c r="K15" s="55" t="s">
        <v>255</v>
      </c>
    </row>
    <row r="16" spans="1:11" ht="28.5" customHeight="1">
      <c r="A16" s="54">
        <v>14</v>
      </c>
      <c r="B16" s="70">
        <v>2020012214</v>
      </c>
      <c r="C16" s="54">
        <v>119.4</v>
      </c>
      <c r="D16" s="60">
        <v>87.37</v>
      </c>
      <c r="E16" s="54">
        <v>101.6</v>
      </c>
      <c r="F16" s="72">
        <v>0.7222</v>
      </c>
      <c r="G16" s="55">
        <f t="shared" si="0"/>
        <v>95.199</v>
      </c>
      <c r="H16" s="55" t="s">
        <v>255</v>
      </c>
      <c r="I16" s="67">
        <v>69.3</v>
      </c>
      <c r="J16" s="61">
        <v>0</v>
      </c>
      <c r="K16" s="55" t="s">
        <v>255</v>
      </c>
    </row>
    <row r="17" spans="1:11" ht="28.5" customHeight="1">
      <c r="A17" s="54">
        <v>15</v>
      </c>
      <c r="B17" s="61">
        <v>2020012255</v>
      </c>
      <c r="C17" s="54">
        <v>111.8</v>
      </c>
      <c r="D17" s="55">
        <v>90.4064802898551</v>
      </c>
      <c r="E17" s="54">
        <v>94</v>
      </c>
      <c r="F17" s="73">
        <v>0.947368421052632</v>
      </c>
      <c r="G17" s="55">
        <f t="shared" si="0"/>
        <v>95.04453620289857</v>
      </c>
      <c r="H17" s="55" t="s">
        <v>255</v>
      </c>
      <c r="I17" s="54">
        <v>77.5</v>
      </c>
      <c r="J17" s="54">
        <v>0</v>
      </c>
      <c r="K17" s="55" t="s">
        <v>255</v>
      </c>
    </row>
    <row r="18" spans="1:11" ht="28.5" customHeight="1">
      <c r="A18" s="54">
        <v>16</v>
      </c>
      <c r="B18" s="70">
        <v>2020012215</v>
      </c>
      <c r="C18" s="54">
        <v>114.8</v>
      </c>
      <c r="D18" s="60">
        <v>88.24</v>
      </c>
      <c r="E18" s="54">
        <v>101.8</v>
      </c>
      <c r="F18" s="72">
        <v>0.8333</v>
      </c>
      <c r="G18" s="55">
        <f t="shared" si="0"/>
        <v>94.90799999999999</v>
      </c>
      <c r="H18" s="55" t="s">
        <v>255</v>
      </c>
      <c r="I18" s="67">
        <v>76.05</v>
      </c>
      <c r="J18" s="61">
        <v>0</v>
      </c>
      <c r="K18" s="55" t="s">
        <v>255</v>
      </c>
    </row>
    <row r="19" spans="1:11" ht="28.5" customHeight="1">
      <c r="A19" s="54">
        <v>17</v>
      </c>
      <c r="B19" s="70">
        <v>2020012218</v>
      </c>
      <c r="C19" s="54">
        <v>103.3</v>
      </c>
      <c r="D19" s="60">
        <v>90.02</v>
      </c>
      <c r="E19" s="54">
        <v>103.8</v>
      </c>
      <c r="F19" s="72">
        <v>0.8889</v>
      </c>
      <c r="G19" s="55">
        <f t="shared" si="0"/>
        <v>94.05399999999999</v>
      </c>
      <c r="H19" s="55" t="s">
        <v>255</v>
      </c>
      <c r="I19" s="67">
        <v>81.7</v>
      </c>
      <c r="J19" s="61">
        <v>0</v>
      </c>
      <c r="K19" s="55" t="s">
        <v>255</v>
      </c>
    </row>
    <row r="20" spans="1:11" ht="28.5" customHeight="1">
      <c r="A20" s="54">
        <v>18</v>
      </c>
      <c r="B20" s="61">
        <v>2020012270</v>
      </c>
      <c r="C20" s="55">
        <v>108</v>
      </c>
      <c r="D20" s="55">
        <v>88</v>
      </c>
      <c r="E20" s="54">
        <v>103.4</v>
      </c>
      <c r="F20" s="65">
        <v>1</v>
      </c>
      <c r="G20" s="55">
        <f t="shared" si="0"/>
        <v>93.53999999999999</v>
      </c>
      <c r="H20" s="55" t="s">
        <v>255</v>
      </c>
      <c r="I20" s="61">
        <v>78.2</v>
      </c>
      <c r="J20" s="61">
        <v>0</v>
      </c>
      <c r="K20" s="55" t="s">
        <v>255</v>
      </c>
    </row>
    <row r="21" spans="1:11" ht="28.5" customHeight="1">
      <c r="A21" s="54">
        <v>19</v>
      </c>
      <c r="B21" s="70">
        <v>2020012232</v>
      </c>
      <c r="C21" s="54">
        <v>107.8</v>
      </c>
      <c r="D21" s="60">
        <v>87.15</v>
      </c>
      <c r="E21" s="54">
        <v>100.3</v>
      </c>
      <c r="F21" s="72">
        <v>0.7222</v>
      </c>
      <c r="G21" s="55">
        <f t="shared" si="0"/>
        <v>92.595</v>
      </c>
      <c r="H21" s="55" t="s">
        <v>255</v>
      </c>
      <c r="I21" s="67">
        <v>81.85</v>
      </c>
      <c r="J21" s="61">
        <v>0</v>
      </c>
      <c r="K21" s="55" t="s">
        <v>255</v>
      </c>
    </row>
    <row r="22" spans="1:11" ht="28.5" customHeight="1">
      <c r="A22" s="54">
        <v>20</v>
      </c>
      <c r="B22" s="61">
        <v>2020012265</v>
      </c>
      <c r="C22" s="55">
        <v>113.2</v>
      </c>
      <c r="D22" s="55">
        <v>86</v>
      </c>
      <c r="E22" s="54">
        <v>97.3</v>
      </c>
      <c r="F22" s="65">
        <v>1</v>
      </c>
      <c r="G22" s="55">
        <f t="shared" si="0"/>
        <v>92.57000000000001</v>
      </c>
      <c r="H22" s="55" t="s">
        <v>255</v>
      </c>
      <c r="I22" s="61">
        <v>66.9</v>
      </c>
      <c r="J22" s="61">
        <v>0</v>
      </c>
      <c r="K22" s="55" t="s">
        <v>255</v>
      </c>
    </row>
    <row r="23" spans="1:11" ht="28.5" customHeight="1">
      <c r="A23" s="54">
        <v>21</v>
      </c>
      <c r="B23" s="61">
        <v>2020012285</v>
      </c>
      <c r="C23" s="55">
        <v>121.2</v>
      </c>
      <c r="D23" s="55">
        <v>83</v>
      </c>
      <c r="E23" s="54">
        <v>101.9</v>
      </c>
      <c r="F23" s="63">
        <v>0.74</v>
      </c>
      <c r="G23" s="55">
        <f t="shared" si="0"/>
        <v>92.53</v>
      </c>
      <c r="H23" s="55" t="s">
        <v>255</v>
      </c>
      <c r="I23" s="61">
        <v>73.5</v>
      </c>
      <c r="J23" s="61">
        <v>0</v>
      </c>
      <c r="K23" s="55" t="s">
        <v>255</v>
      </c>
    </row>
    <row r="24" spans="1:11" ht="28.5" customHeight="1">
      <c r="A24" s="54">
        <v>22</v>
      </c>
      <c r="B24" s="61">
        <v>2020012272</v>
      </c>
      <c r="C24" s="55">
        <v>108.7</v>
      </c>
      <c r="D24" s="55">
        <v>87</v>
      </c>
      <c r="E24" s="54">
        <v>95.4</v>
      </c>
      <c r="F24" s="65">
        <v>0.84</v>
      </c>
      <c r="G24" s="55">
        <f t="shared" si="0"/>
        <v>92.18</v>
      </c>
      <c r="H24" s="55" t="s">
        <v>255</v>
      </c>
      <c r="I24" s="61">
        <v>76.5</v>
      </c>
      <c r="J24" s="54">
        <v>0</v>
      </c>
      <c r="K24" s="55" t="s">
        <v>255</v>
      </c>
    </row>
    <row r="25" spans="1:11" ht="28.5" customHeight="1">
      <c r="A25" s="54">
        <v>23</v>
      </c>
      <c r="B25" s="61">
        <v>2020012243</v>
      </c>
      <c r="C25" s="54">
        <v>107.5</v>
      </c>
      <c r="D25" s="55">
        <v>87.0018144927536</v>
      </c>
      <c r="E25" s="54">
        <v>97.5</v>
      </c>
      <c r="F25" s="73">
        <v>0.894736842105263</v>
      </c>
      <c r="G25" s="55">
        <f t="shared" si="0"/>
        <v>92.15127014492751</v>
      </c>
      <c r="H25" s="55" t="s">
        <v>255</v>
      </c>
      <c r="I25" s="54">
        <v>76.5</v>
      </c>
      <c r="J25" s="54">
        <v>0</v>
      </c>
      <c r="K25" s="55" t="s">
        <v>255</v>
      </c>
    </row>
    <row r="26" spans="1:11" ht="28.5" customHeight="1">
      <c r="A26" s="54">
        <v>24</v>
      </c>
      <c r="B26" s="70">
        <v>2020012213</v>
      </c>
      <c r="C26" s="54">
        <v>108.8</v>
      </c>
      <c r="D26" s="60">
        <v>86.26</v>
      </c>
      <c r="E26" s="54">
        <v>100</v>
      </c>
      <c r="F26" s="72">
        <v>0.7222</v>
      </c>
      <c r="G26" s="55">
        <f t="shared" si="0"/>
        <v>92.142</v>
      </c>
      <c r="H26" s="55" t="s">
        <v>255</v>
      </c>
      <c r="I26" s="67">
        <v>75.1</v>
      </c>
      <c r="J26" s="61">
        <v>0</v>
      </c>
      <c r="K26" s="55" t="s">
        <v>255</v>
      </c>
    </row>
    <row r="27" spans="1:11" ht="28.5" customHeight="1">
      <c r="A27" s="54">
        <v>25</v>
      </c>
      <c r="B27" s="70">
        <v>2020012221</v>
      </c>
      <c r="C27" s="54">
        <v>110.3</v>
      </c>
      <c r="D27" s="60">
        <v>85.23</v>
      </c>
      <c r="E27" s="54">
        <v>101.9</v>
      </c>
      <c r="F27" s="72">
        <v>0.5556</v>
      </c>
      <c r="G27" s="55">
        <f t="shared" si="0"/>
        <v>91.911</v>
      </c>
      <c r="H27" s="55" t="s">
        <v>255</v>
      </c>
      <c r="I27" s="67">
        <v>75</v>
      </c>
      <c r="J27" s="61">
        <v>0</v>
      </c>
      <c r="K27" s="55" t="s">
        <v>255</v>
      </c>
    </row>
    <row r="28" spans="1:11" ht="28.5" customHeight="1">
      <c r="A28" s="54">
        <v>26</v>
      </c>
      <c r="B28" s="61">
        <v>2020012284</v>
      </c>
      <c r="C28" s="55">
        <v>122</v>
      </c>
      <c r="D28" s="55">
        <v>82</v>
      </c>
      <c r="E28" s="54">
        <v>100.3</v>
      </c>
      <c r="F28" s="63">
        <v>0.74</v>
      </c>
      <c r="G28" s="55">
        <f t="shared" si="0"/>
        <v>91.83</v>
      </c>
      <c r="H28" s="55" t="s">
        <v>255</v>
      </c>
      <c r="I28" s="61">
        <v>75.4</v>
      </c>
      <c r="J28" s="61">
        <v>0</v>
      </c>
      <c r="K28" s="55" t="s">
        <v>255</v>
      </c>
    </row>
    <row r="29" spans="1:11" ht="28.5" customHeight="1">
      <c r="A29" s="54">
        <v>27</v>
      </c>
      <c r="B29" s="61">
        <v>2020012249</v>
      </c>
      <c r="C29" s="54">
        <v>113.3</v>
      </c>
      <c r="D29" s="55">
        <v>86.292</v>
      </c>
      <c r="E29" s="54">
        <v>83</v>
      </c>
      <c r="F29" s="73">
        <v>0.789473684210526</v>
      </c>
      <c r="G29" s="55">
        <f t="shared" si="0"/>
        <v>91.36439999999999</v>
      </c>
      <c r="H29" s="55" t="s">
        <v>255</v>
      </c>
      <c r="I29" s="54">
        <v>69</v>
      </c>
      <c r="J29" s="54">
        <v>0</v>
      </c>
      <c r="K29" s="55" t="s">
        <v>255</v>
      </c>
    </row>
    <row r="30" spans="1:11" ht="28.5" customHeight="1">
      <c r="A30" s="54">
        <v>28</v>
      </c>
      <c r="B30" s="61">
        <v>2020012250</v>
      </c>
      <c r="C30" s="54">
        <v>108.8</v>
      </c>
      <c r="D30" s="55">
        <v>87.3211304347826</v>
      </c>
      <c r="E30" s="54">
        <v>84.5</v>
      </c>
      <c r="F30" s="73">
        <v>0.894736842105263</v>
      </c>
      <c r="G30" s="55">
        <f t="shared" si="0"/>
        <v>91.33479130434782</v>
      </c>
      <c r="H30" s="55" t="s">
        <v>255</v>
      </c>
      <c r="I30" s="54">
        <v>74</v>
      </c>
      <c r="J30" s="54">
        <v>0</v>
      </c>
      <c r="K30" s="55" t="s">
        <v>255</v>
      </c>
    </row>
    <row r="31" spans="1:11" ht="28.5" customHeight="1">
      <c r="A31" s="54">
        <v>29</v>
      </c>
      <c r="B31" s="61">
        <v>2020012260</v>
      </c>
      <c r="C31" s="54">
        <v>111.3</v>
      </c>
      <c r="D31" s="55">
        <v>86.6508075362319</v>
      </c>
      <c r="E31" s="54">
        <v>82.5</v>
      </c>
      <c r="F31" s="73">
        <v>0.894736842105263</v>
      </c>
      <c r="G31" s="55">
        <f t="shared" si="0"/>
        <v>91.16556527536233</v>
      </c>
      <c r="H31" s="55" t="s">
        <v>255</v>
      </c>
      <c r="I31" s="54">
        <v>56.6</v>
      </c>
      <c r="J31" s="54">
        <v>0</v>
      </c>
      <c r="K31" s="55" t="s">
        <v>255</v>
      </c>
    </row>
    <row r="32" spans="1:11" ht="28.5" customHeight="1">
      <c r="A32" s="54">
        <v>30</v>
      </c>
      <c r="B32" s="61">
        <v>2020012236</v>
      </c>
      <c r="C32" s="54">
        <v>108</v>
      </c>
      <c r="D32" s="55">
        <v>85.8777434782609</v>
      </c>
      <c r="E32" s="54">
        <v>91</v>
      </c>
      <c r="F32" s="73">
        <v>0.947368421052632</v>
      </c>
      <c r="G32" s="55">
        <f t="shared" si="0"/>
        <v>90.81442043478262</v>
      </c>
      <c r="H32" s="55" t="s">
        <v>255</v>
      </c>
      <c r="I32" s="54">
        <v>77</v>
      </c>
      <c r="J32" s="54">
        <v>0</v>
      </c>
      <c r="K32" s="55" t="s">
        <v>255</v>
      </c>
    </row>
    <row r="33" spans="1:11" ht="28.5" customHeight="1">
      <c r="A33" s="54">
        <v>31</v>
      </c>
      <c r="B33" s="61">
        <v>2020012246</v>
      </c>
      <c r="C33" s="54">
        <v>110.3</v>
      </c>
      <c r="D33" s="55">
        <v>84.9572463768116</v>
      </c>
      <c r="E33" s="54">
        <v>92</v>
      </c>
      <c r="F33" s="73">
        <v>0.736842105263158</v>
      </c>
      <c r="G33" s="55">
        <f t="shared" si="0"/>
        <v>90.73007246376811</v>
      </c>
      <c r="H33" s="55" t="s">
        <v>255</v>
      </c>
      <c r="I33" s="54">
        <v>77.3</v>
      </c>
      <c r="J33" s="54">
        <v>0</v>
      </c>
      <c r="K33" s="55" t="s">
        <v>255</v>
      </c>
    </row>
    <row r="34" spans="1:11" ht="28.5" customHeight="1">
      <c r="A34" s="54">
        <v>32</v>
      </c>
      <c r="B34" s="61">
        <v>2020012278</v>
      </c>
      <c r="C34" s="55">
        <v>104.3</v>
      </c>
      <c r="D34" s="55">
        <v>87</v>
      </c>
      <c r="E34" s="54">
        <v>89.2</v>
      </c>
      <c r="F34" s="64">
        <v>0.89</v>
      </c>
      <c r="G34" s="55">
        <f t="shared" si="0"/>
        <v>90.67999999999999</v>
      </c>
      <c r="H34" s="55" t="s">
        <v>255</v>
      </c>
      <c r="I34" s="61">
        <v>69.5</v>
      </c>
      <c r="J34" s="61">
        <v>0</v>
      </c>
      <c r="K34" s="55" t="s">
        <v>255</v>
      </c>
    </row>
    <row r="35" spans="1:11" ht="28.5" customHeight="1">
      <c r="A35" s="54">
        <v>33</v>
      </c>
      <c r="B35" s="61">
        <v>2020012244</v>
      </c>
      <c r="C35" s="54">
        <v>106</v>
      </c>
      <c r="D35" s="55">
        <v>87.7739130434783</v>
      </c>
      <c r="E35" s="54">
        <v>79</v>
      </c>
      <c r="F35" s="73">
        <v>0.842105263157895</v>
      </c>
      <c r="G35" s="55">
        <f t="shared" si="0"/>
        <v>90.54173913043482</v>
      </c>
      <c r="H35" s="55" t="s">
        <v>255</v>
      </c>
      <c r="I35" s="54">
        <v>60.6</v>
      </c>
      <c r="J35" s="54">
        <v>0</v>
      </c>
      <c r="K35" s="55" t="s">
        <v>255</v>
      </c>
    </row>
    <row r="36" spans="1:11" ht="28.5" customHeight="1">
      <c r="A36" s="54">
        <v>34</v>
      </c>
      <c r="B36" s="61">
        <v>2020012247</v>
      </c>
      <c r="C36" s="54">
        <v>113.1</v>
      </c>
      <c r="D36" s="55">
        <v>85.3826086956522</v>
      </c>
      <c r="E36" s="54">
        <v>79.5</v>
      </c>
      <c r="F36" s="73">
        <v>0.526315789473684</v>
      </c>
      <c r="G36" s="55">
        <f t="shared" si="0"/>
        <v>90.33782608695654</v>
      </c>
      <c r="H36" s="55" t="s">
        <v>255</v>
      </c>
      <c r="I36" s="54">
        <v>68.8</v>
      </c>
      <c r="J36" s="54">
        <v>0</v>
      </c>
      <c r="K36" s="55" t="s">
        <v>255</v>
      </c>
    </row>
    <row r="37" spans="1:11" ht="28.5" customHeight="1">
      <c r="A37" s="54">
        <v>35</v>
      </c>
      <c r="B37" s="61">
        <v>2020012258</v>
      </c>
      <c r="C37" s="54">
        <v>108.6</v>
      </c>
      <c r="D37" s="55">
        <v>85.474775942029</v>
      </c>
      <c r="E37" s="54">
        <v>84.5</v>
      </c>
      <c r="F37" s="73">
        <v>0.789473684210526</v>
      </c>
      <c r="G37" s="55">
        <f t="shared" si="0"/>
        <v>90.0023431594203</v>
      </c>
      <c r="H37" s="55" t="s">
        <v>255</v>
      </c>
      <c r="I37" s="54">
        <v>65.1</v>
      </c>
      <c r="J37" s="54">
        <v>0</v>
      </c>
      <c r="K37" s="55" t="s">
        <v>255</v>
      </c>
    </row>
    <row r="38" spans="1:11" ht="28.5" customHeight="1">
      <c r="A38" s="54">
        <v>36</v>
      </c>
      <c r="B38" s="70">
        <v>2020012222</v>
      </c>
      <c r="C38" s="54">
        <v>106.5</v>
      </c>
      <c r="D38" s="60">
        <v>82.73</v>
      </c>
      <c r="E38" s="54">
        <v>107.7</v>
      </c>
      <c r="F38" s="72">
        <v>0.6111</v>
      </c>
      <c r="G38" s="55">
        <f t="shared" si="0"/>
        <v>89.981</v>
      </c>
      <c r="H38" s="55" t="s">
        <v>255</v>
      </c>
      <c r="I38" s="67">
        <v>79.2</v>
      </c>
      <c r="J38" s="61">
        <v>0</v>
      </c>
      <c r="K38" s="55" t="s">
        <v>255</v>
      </c>
    </row>
    <row r="39" spans="1:11" ht="28.5" customHeight="1">
      <c r="A39" s="54">
        <v>37</v>
      </c>
      <c r="B39" s="61">
        <v>2020012248</v>
      </c>
      <c r="C39" s="54">
        <v>109.3</v>
      </c>
      <c r="D39" s="55">
        <v>84.1355086956522</v>
      </c>
      <c r="E39" s="54">
        <v>91</v>
      </c>
      <c r="F39" s="73">
        <v>0.631578947368421</v>
      </c>
      <c r="G39" s="55">
        <f t="shared" si="0"/>
        <v>89.85485608695653</v>
      </c>
      <c r="H39" s="55" t="s">
        <v>255</v>
      </c>
      <c r="I39" s="54">
        <v>73.9</v>
      </c>
      <c r="J39" s="54">
        <v>0</v>
      </c>
      <c r="K39" s="55" t="s">
        <v>255</v>
      </c>
    </row>
    <row r="40" spans="1:11" ht="28.5" customHeight="1">
      <c r="A40" s="54">
        <v>38</v>
      </c>
      <c r="B40" s="70">
        <v>2020012226</v>
      </c>
      <c r="C40" s="54">
        <v>95</v>
      </c>
      <c r="D40" s="60">
        <v>86.95</v>
      </c>
      <c r="E40" s="54">
        <v>99.4</v>
      </c>
      <c r="F40" s="72">
        <v>0.8333</v>
      </c>
      <c r="G40" s="55">
        <f t="shared" si="0"/>
        <v>89.80499999999999</v>
      </c>
      <c r="H40" s="55" t="s">
        <v>255</v>
      </c>
      <c r="I40" s="67">
        <v>78</v>
      </c>
      <c r="J40" s="61">
        <v>0</v>
      </c>
      <c r="K40" s="55" t="s">
        <v>255</v>
      </c>
    </row>
    <row r="41" spans="1:11" ht="28.5" customHeight="1">
      <c r="A41" s="54">
        <v>39</v>
      </c>
      <c r="B41" s="61">
        <v>2020012282</v>
      </c>
      <c r="C41" s="55">
        <v>125.7</v>
      </c>
      <c r="D41" s="55">
        <v>77</v>
      </c>
      <c r="E41" s="54">
        <v>105.9</v>
      </c>
      <c r="F41" s="62">
        <v>0.47</v>
      </c>
      <c r="G41" s="55">
        <f t="shared" si="0"/>
        <v>89.63</v>
      </c>
      <c r="H41" s="55" t="s">
        <v>255</v>
      </c>
      <c r="I41" s="61">
        <v>82.95</v>
      </c>
      <c r="J41" s="61">
        <v>2</v>
      </c>
      <c r="K41" s="55" t="s">
        <v>255</v>
      </c>
    </row>
    <row r="42" spans="1:11" ht="28.5" customHeight="1">
      <c r="A42" s="54">
        <v>40</v>
      </c>
      <c r="B42" s="61">
        <v>2020012276</v>
      </c>
      <c r="C42" s="55">
        <v>103.5</v>
      </c>
      <c r="D42" s="55">
        <v>85</v>
      </c>
      <c r="E42" s="54">
        <v>92.5</v>
      </c>
      <c r="F42" s="65">
        <v>0.89</v>
      </c>
      <c r="G42" s="55">
        <f t="shared" si="0"/>
        <v>89.44999999999999</v>
      </c>
      <c r="H42" s="55" t="s">
        <v>255</v>
      </c>
      <c r="I42" s="61">
        <v>69.5</v>
      </c>
      <c r="J42" s="61">
        <v>0</v>
      </c>
      <c r="K42" s="55" t="s">
        <v>255</v>
      </c>
    </row>
    <row r="43" spans="1:11" ht="28.5" customHeight="1">
      <c r="A43" s="54">
        <v>41</v>
      </c>
      <c r="B43" s="61">
        <v>2020012253</v>
      </c>
      <c r="C43" s="54">
        <v>108.6</v>
      </c>
      <c r="D43" s="55">
        <v>84.7701272463768</v>
      </c>
      <c r="E43" s="54">
        <v>83.5</v>
      </c>
      <c r="F43" s="73">
        <v>0.789473684210526</v>
      </c>
      <c r="G43" s="55">
        <f t="shared" si="0"/>
        <v>89.40908907246376</v>
      </c>
      <c r="H43" s="55" t="s">
        <v>255</v>
      </c>
      <c r="I43" s="54">
        <v>75.4</v>
      </c>
      <c r="J43" s="54">
        <v>0</v>
      </c>
      <c r="K43" s="55" t="s">
        <v>255</v>
      </c>
    </row>
    <row r="44" spans="1:11" ht="28.5" customHeight="1">
      <c r="A44" s="54">
        <v>42</v>
      </c>
      <c r="B44" s="61">
        <v>2020012257</v>
      </c>
      <c r="C44" s="54">
        <v>103.3</v>
      </c>
      <c r="D44" s="55">
        <v>84.9974637681159</v>
      </c>
      <c r="E44" s="54">
        <v>91</v>
      </c>
      <c r="F44" s="73">
        <v>0.736842105263158</v>
      </c>
      <c r="G44" s="55">
        <f t="shared" si="0"/>
        <v>89.25822463768112</v>
      </c>
      <c r="H44" s="55" t="s">
        <v>255</v>
      </c>
      <c r="I44" s="54">
        <v>71.8</v>
      </c>
      <c r="J44" s="54">
        <v>0</v>
      </c>
      <c r="K44" s="55" t="s">
        <v>255</v>
      </c>
    </row>
    <row r="45" spans="1:11" ht="28.5" customHeight="1">
      <c r="A45" s="54">
        <v>43</v>
      </c>
      <c r="B45" s="70">
        <v>2020012211</v>
      </c>
      <c r="C45" s="54">
        <v>107</v>
      </c>
      <c r="D45" s="60">
        <v>83.33</v>
      </c>
      <c r="E45" s="54">
        <v>94.1</v>
      </c>
      <c r="F45" s="72">
        <v>0.6111</v>
      </c>
      <c r="G45" s="55">
        <f t="shared" si="0"/>
        <v>89.14099999999999</v>
      </c>
      <c r="H45" s="55" t="s">
        <v>255</v>
      </c>
      <c r="I45" s="67">
        <v>56</v>
      </c>
      <c r="J45" s="61">
        <v>1</v>
      </c>
      <c r="K45" s="55" t="s">
        <v>255</v>
      </c>
    </row>
    <row r="46" spans="1:11" ht="28.5" customHeight="1">
      <c r="A46" s="54">
        <v>44</v>
      </c>
      <c r="B46" s="61">
        <v>2020012263</v>
      </c>
      <c r="C46" s="55">
        <v>103.5</v>
      </c>
      <c r="D46" s="55">
        <v>84</v>
      </c>
      <c r="E46" s="54">
        <v>95</v>
      </c>
      <c r="F46" s="65">
        <v>0.89</v>
      </c>
      <c r="G46" s="55">
        <f t="shared" si="0"/>
        <v>89</v>
      </c>
      <c r="H46" s="55" t="s">
        <v>255</v>
      </c>
      <c r="I46" s="61">
        <v>68.2</v>
      </c>
      <c r="J46" s="61">
        <v>0</v>
      </c>
      <c r="K46" s="55" t="s">
        <v>255</v>
      </c>
    </row>
    <row r="47" spans="1:11" ht="28.5" customHeight="1">
      <c r="A47" s="54">
        <v>45</v>
      </c>
      <c r="B47" s="70">
        <v>2020012225</v>
      </c>
      <c r="C47" s="54">
        <v>100</v>
      </c>
      <c r="D47" s="60">
        <v>85.93</v>
      </c>
      <c r="E47" s="54">
        <v>87.7</v>
      </c>
      <c r="F47" s="72">
        <v>0.7222</v>
      </c>
      <c r="G47" s="55">
        <f t="shared" si="0"/>
        <v>88.921</v>
      </c>
      <c r="H47" s="55" t="s">
        <v>255</v>
      </c>
      <c r="I47" s="67">
        <v>71.6</v>
      </c>
      <c r="J47" s="61">
        <v>0</v>
      </c>
      <c r="K47" s="55" t="s">
        <v>255</v>
      </c>
    </row>
    <row r="48" spans="1:11" ht="28.5" customHeight="1">
      <c r="A48" s="54">
        <v>46</v>
      </c>
      <c r="B48" s="61">
        <v>2020012238</v>
      </c>
      <c r="C48" s="54">
        <v>105.7</v>
      </c>
      <c r="D48" s="55">
        <v>85.7632246376812</v>
      </c>
      <c r="E48" s="54">
        <v>76</v>
      </c>
      <c r="F48" s="73">
        <v>0.894736842105263</v>
      </c>
      <c r="G48" s="55">
        <f t="shared" si="0"/>
        <v>88.77425724637683</v>
      </c>
      <c r="H48" s="55" t="s">
        <v>255</v>
      </c>
      <c r="I48" s="54" t="s">
        <v>315</v>
      </c>
      <c r="J48" s="54">
        <v>0</v>
      </c>
      <c r="K48" s="55" t="s">
        <v>255</v>
      </c>
    </row>
    <row r="49" spans="1:11" ht="28.5" customHeight="1">
      <c r="A49" s="54">
        <v>47</v>
      </c>
      <c r="B49" s="61">
        <v>2020012237</v>
      </c>
      <c r="C49" s="54">
        <v>110.8</v>
      </c>
      <c r="D49" s="55">
        <v>83.270231884058</v>
      </c>
      <c r="E49" s="54">
        <v>83</v>
      </c>
      <c r="F49" s="73">
        <v>0.789473684210526</v>
      </c>
      <c r="G49" s="55">
        <f t="shared" si="0"/>
        <v>88.7491623188406</v>
      </c>
      <c r="H49" s="55" t="s">
        <v>255</v>
      </c>
      <c r="I49" s="54">
        <v>69</v>
      </c>
      <c r="J49" s="54">
        <v>0</v>
      </c>
      <c r="K49" s="55" t="s">
        <v>255</v>
      </c>
    </row>
    <row r="50" spans="1:11" ht="28.5" customHeight="1">
      <c r="A50" s="54">
        <v>48</v>
      </c>
      <c r="B50" s="70">
        <v>2020012223</v>
      </c>
      <c r="C50" s="54">
        <v>104.5</v>
      </c>
      <c r="D50" s="60">
        <v>84.44</v>
      </c>
      <c r="E50" s="54">
        <v>87.2</v>
      </c>
      <c r="F50" s="72">
        <v>0.6667</v>
      </c>
      <c r="G50" s="55">
        <f t="shared" si="0"/>
        <v>88.728</v>
      </c>
      <c r="H50" s="55" t="s">
        <v>255</v>
      </c>
      <c r="I50" s="67">
        <v>71.4</v>
      </c>
      <c r="J50" s="61">
        <v>0</v>
      </c>
      <c r="K50" s="55" t="s">
        <v>255</v>
      </c>
    </row>
    <row r="51" spans="1:11" ht="28.5" customHeight="1">
      <c r="A51" s="54">
        <v>49</v>
      </c>
      <c r="B51" s="61">
        <v>2020012286</v>
      </c>
      <c r="C51" s="55">
        <v>117.7</v>
      </c>
      <c r="D51" s="55">
        <v>79</v>
      </c>
      <c r="E51" s="54">
        <v>98.6</v>
      </c>
      <c r="F51" s="62">
        <v>0.68</v>
      </c>
      <c r="G51" s="55">
        <f t="shared" si="0"/>
        <v>88.7</v>
      </c>
      <c r="H51" s="55" t="s">
        <v>255</v>
      </c>
      <c r="I51" s="61">
        <v>73.3</v>
      </c>
      <c r="J51" s="61">
        <v>1</v>
      </c>
      <c r="K51" s="55" t="s">
        <v>255</v>
      </c>
    </row>
    <row r="52" spans="1:11" ht="28.5" customHeight="1">
      <c r="A52" s="54">
        <v>50</v>
      </c>
      <c r="B52" s="61">
        <v>2020012269</v>
      </c>
      <c r="C52" s="55">
        <v>112.7</v>
      </c>
      <c r="D52" s="55">
        <v>80</v>
      </c>
      <c r="E52" s="54">
        <v>96.4</v>
      </c>
      <c r="F52" s="65">
        <v>0.63</v>
      </c>
      <c r="G52" s="55">
        <f t="shared" si="0"/>
        <v>88.18</v>
      </c>
      <c r="H52" s="55" t="s">
        <v>255</v>
      </c>
      <c r="I52" s="61">
        <v>62.9</v>
      </c>
      <c r="J52" s="61">
        <v>0</v>
      </c>
      <c r="K52" s="55" t="s">
        <v>255</v>
      </c>
    </row>
    <row r="53" spans="1:11" ht="28.5" customHeight="1">
      <c r="A53" s="54">
        <v>51</v>
      </c>
      <c r="B53" s="70">
        <v>2020012227</v>
      </c>
      <c r="C53" s="54">
        <v>100</v>
      </c>
      <c r="D53" s="60">
        <v>84.56</v>
      </c>
      <c r="E53" s="54">
        <v>89.4</v>
      </c>
      <c r="F53" s="72">
        <v>0.6111</v>
      </c>
      <c r="G53" s="55">
        <f t="shared" si="0"/>
        <v>88.132</v>
      </c>
      <c r="H53" s="55" t="s">
        <v>255</v>
      </c>
      <c r="I53" s="67">
        <v>69.7</v>
      </c>
      <c r="J53" s="61">
        <v>0</v>
      </c>
      <c r="K53" s="55" t="s">
        <v>255</v>
      </c>
    </row>
    <row r="54" spans="1:11" ht="28.5" customHeight="1">
      <c r="A54" s="54">
        <v>52</v>
      </c>
      <c r="B54" s="61">
        <v>2020012266</v>
      </c>
      <c r="C54" s="55">
        <v>122.8</v>
      </c>
      <c r="D54" s="55">
        <v>77</v>
      </c>
      <c r="E54" s="54">
        <v>95.5</v>
      </c>
      <c r="F54" s="65">
        <v>0.63</v>
      </c>
      <c r="G54" s="55">
        <f t="shared" si="0"/>
        <v>88.01</v>
      </c>
      <c r="H54" s="55" t="s">
        <v>255</v>
      </c>
      <c r="I54" s="61">
        <v>77</v>
      </c>
      <c r="J54" s="61">
        <v>0</v>
      </c>
      <c r="K54" s="55" t="s">
        <v>255</v>
      </c>
    </row>
    <row r="55" spans="1:11" ht="28.5" customHeight="1">
      <c r="A55" s="54">
        <v>53</v>
      </c>
      <c r="B55" s="61">
        <v>2020012273</v>
      </c>
      <c r="C55" s="55">
        <v>108</v>
      </c>
      <c r="D55" s="55">
        <v>82</v>
      </c>
      <c r="E55" s="54">
        <v>86.7</v>
      </c>
      <c r="F55" s="64">
        <v>0.68</v>
      </c>
      <c r="G55" s="55">
        <f t="shared" si="0"/>
        <v>87.67</v>
      </c>
      <c r="H55" s="55" t="s">
        <v>255</v>
      </c>
      <c r="I55" s="61">
        <v>63.3</v>
      </c>
      <c r="J55" s="61">
        <v>0</v>
      </c>
      <c r="K55" s="55" t="s">
        <v>255</v>
      </c>
    </row>
    <row r="56" spans="1:11" ht="28.5" customHeight="1">
      <c r="A56" s="54">
        <v>54</v>
      </c>
      <c r="B56" s="61">
        <v>2020012239</v>
      </c>
      <c r="C56" s="54">
        <v>102.8</v>
      </c>
      <c r="D56" s="55">
        <v>84.3163956521739</v>
      </c>
      <c r="E56" s="54">
        <v>78</v>
      </c>
      <c r="F56" s="73">
        <v>0.789473684210526</v>
      </c>
      <c r="G56" s="55">
        <f t="shared" si="0"/>
        <v>87.38147695652172</v>
      </c>
      <c r="H56" s="55" t="s">
        <v>255</v>
      </c>
      <c r="I56" s="54">
        <v>67.8</v>
      </c>
      <c r="J56" s="54">
        <v>0</v>
      </c>
      <c r="K56" s="55" t="s">
        <v>255</v>
      </c>
    </row>
    <row r="57" spans="1:11" ht="28.5" customHeight="1">
      <c r="A57" s="54">
        <v>55</v>
      </c>
      <c r="B57" s="61">
        <v>2020012264</v>
      </c>
      <c r="C57" s="55">
        <v>104.5</v>
      </c>
      <c r="D57" s="55">
        <v>81</v>
      </c>
      <c r="E57" s="54">
        <v>95.1</v>
      </c>
      <c r="F57" s="65">
        <v>0.79</v>
      </c>
      <c r="G57" s="55">
        <f t="shared" si="0"/>
        <v>87.11</v>
      </c>
      <c r="H57" s="55" t="s">
        <v>255</v>
      </c>
      <c r="I57" s="61">
        <v>70.5</v>
      </c>
      <c r="J57" s="61">
        <v>0</v>
      </c>
      <c r="K57" s="55" t="s">
        <v>255</v>
      </c>
    </row>
    <row r="58" spans="1:11" ht="28.5" customHeight="1">
      <c r="A58" s="54">
        <v>56</v>
      </c>
      <c r="B58" s="61">
        <v>2020012288</v>
      </c>
      <c r="C58" s="55">
        <v>117.5</v>
      </c>
      <c r="D58" s="55">
        <v>76</v>
      </c>
      <c r="E58" s="54">
        <v>100.6</v>
      </c>
      <c r="F58" s="62">
        <v>0.58</v>
      </c>
      <c r="G58" s="55">
        <f t="shared" si="0"/>
        <v>86.75999999999999</v>
      </c>
      <c r="H58" s="55" t="s">
        <v>255</v>
      </c>
      <c r="I58" s="61">
        <v>62.7</v>
      </c>
      <c r="J58" s="61">
        <v>2</v>
      </c>
      <c r="K58" s="55" t="s">
        <v>255</v>
      </c>
    </row>
    <row r="59" spans="1:11" ht="28.5" customHeight="1">
      <c r="A59" s="54">
        <v>57</v>
      </c>
      <c r="B59" s="61">
        <v>2020012259</v>
      </c>
      <c r="C59" s="54">
        <v>108.1</v>
      </c>
      <c r="D59" s="55">
        <v>80.7350791304348</v>
      </c>
      <c r="E59" s="54">
        <v>84</v>
      </c>
      <c r="F59" s="73">
        <v>0.631578947368421</v>
      </c>
      <c r="G59" s="55">
        <f t="shared" si="0"/>
        <v>86.53455539130437</v>
      </c>
      <c r="H59" s="55" t="s">
        <v>255</v>
      </c>
      <c r="I59" s="54">
        <v>72.3</v>
      </c>
      <c r="J59" s="54">
        <v>0</v>
      </c>
      <c r="K59" s="55" t="s">
        <v>255</v>
      </c>
    </row>
    <row r="60" spans="1:11" ht="28.5" customHeight="1">
      <c r="A60" s="54">
        <v>58</v>
      </c>
      <c r="B60" s="61">
        <v>2020012245</v>
      </c>
      <c r="C60" s="54">
        <v>106.5</v>
      </c>
      <c r="D60" s="55">
        <v>81.6914927536232</v>
      </c>
      <c r="E60" s="54">
        <v>73.5</v>
      </c>
      <c r="F60" s="73">
        <v>0.631578947368421</v>
      </c>
      <c r="G60" s="55">
        <f t="shared" si="0"/>
        <v>85.83404492753623</v>
      </c>
      <c r="H60" s="55" t="s">
        <v>255</v>
      </c>
      <c r="I60" s="54">
        <v>64.15</v>
      </c>
      <c r="J60" s="54">
        <v>0</v>
      </c>
      <c r="K60" s="55" t="s">
        <v>255</v>
      </c>
    </row>
    <row r="61" spans="1:11" ht="28.5" customHeight="1">
      <c r="A61" s="54">
        <v>59</v>
      </c>
      <c r="B61" s="70">
        <v>2020012220</v>
      </c>
      <c r="C61" s="54">
        <v>109</v>
      </c>
      <c r="D61" s="60">
        <v>73.52</v>
      </c>
      <c r="E61" s="54">
        <v>123.6</v>
      </c>
      <c r="F61" s="72">
        <v>0.2778</v>
      </c>
      <c r="G61" s="55">
        <f t="shared" si="0"/>
        <v>85.624</v>
      </c>
      <c r="H61" s="55" t="s">
        <v>255</v>
      </c>
      <c r="I61" s="67">
        <v>83.75</v>
      </c>
      <c r="J61" s="61">
        <v>2</v>
      </c>
      <c r="K61" s="55" t="s">
        <v>255</v>
      </c>
    </row>
    <row r="62" spans="1:11" ht="28.5" customHeight="1">
      <c r="A62" s="54">
        <v>60</v>
      </c>
      <c r="B62" s="61">
        <v>2020012277</v>
      </c>
      <c r="C62" s="55">
        <v>104.5</v>
      </c>
      <c r="D62" s="55">
        <v>79</v>
      </c>
      <c r="E62" s="54">
        <v>94</v>
      </c>
      <c r="F62" s="65">
        <v>0.53</v>
      </c>
      <c r="G62" s="55">
        <f t="shared" si="0"/>
        <v>85.60000000000001</v>
      </c>
      <c r="H62" s="55" t="s">
        <v>255</v>
      </c>
      <c r="I62" s="61">
        <v>77.85</v>
      </c>
      <c r="J62" s="61">
        <v>0</v>
      </c>
      <c r="K62" s="55" t="s">
        <v>255</v>
      </c>
    </row>
    <row r="63" spans="1:11" ht="28.5" customHeight="1">
      <c r="A63" s="54">
        <v>61</v>
      </c>
      <c r="B63" s="61">
        <v>2020012271</v>
      </c>
      <c r="C63" s="55">
        <v>108.5</v>
      </c>
      <c r="D63" s="55">
        <v>76</v>
      </c>
      <c r="E63" s="54">
        <v>102.8</v>
      </c>
      <c r="F63" s="65">
        <v>0.53</v>
      </c>
      <c r="G63" s="55">
        <f t="shared" si="0"/>
        <v>85.18</v>
      </c>
      <c r="H63" s="55" t="s">
        <v>255</v>
      </c>
      <c r="I63" s="61">
        <v>77.9</v>
      </c>
      <c r="J63" s="61">
        <v>1</v>
      </c>
      <c r="K63" s="55" t="s">
        <v>255</v>
      </c>
    </row>
    <row r="64" spans="1:11" ht="28.5" customHeight="1">
      <c r="A64" s="54">
        <v>62</v>
      </c>
      <c r="B64" s="70">
        <v>2020012233</v>
      </c>
      <c r="C64" s="54">
        <v>103.9</v>
      </c>
      <c r="D64" s="60">
        <v>80.33</v>
      </c>
      <c r="E64" s="54">
        <v>77.8</v>
      </c>
      <c r="F64" s="72">
        <v>0.6667</v>
      </c>
      <c r="G64" s="55">
        <f t="shared" si="0"/>
        <v>84.791</v>
      </c>
      <c r="H64" s="55" t="s">
        <v>255</v>
      </c>
      <c r="I64" s="67">
        <v>44.1</v>
      </c>
      <c r="J64" s="61">
        <v>1</v>
      </c>
      <c r="K64" s="55" t="s">
        <v>255</v>
      </c>
    </row>
    <row r="65" spans="1:11" ht="28.5" customHeight="1">
      <c r="A65" s="54">
        <v>63</v>
      </c>
      <c r="B65" s="61">
        <v>2020012280</v>
      </c>
      <c r="C65" s="55">
        <v>104.5</v>
      </c>
      <c r="D65" s="55">
        <v>79</v>
      </c>
      <c r="E65" s="54">
        <v>85.8</v>
      </c>
      <c r="F65" s="64">
        <v>0.68</v>
      </c>
      <c r="G65" s="55">
        <f t="shared" si="0"/>
        <v>84.78</v>
      </c>
      <c r="H65" s="55" t="s">
        <v>255</v>
      </c>
      <c r="I65" s="61">
        <v>70.75</v>
      </c>
      <c r="J65" s="61">
        <v>0</v>
      </c>
      <c r="K65" s="55" t="s">
        <v>255</v>
      </c>
    </row>
    <row r="66" spans="1:11" ht="28.5" customHeight="1">
      <c r="A66" s="54">
        <v>64</v>
      </c>
      <c r="B66" s="70">
        <v>2020012224</v>
      </c>
      <c r="C66" s="54">
        <v>95.8</v>
      </c>
      <c r="D66" s="60">
        <v>78.64</v>
      </c>
      <c r="E66" s="54">
        <v>91.9</v>
      </c>
      <c r="F66" s="72">
        <v>0.5</v>
      </c>
      <c r="G66" s="55">
        <f t="shared" si="0"/>
        <v>83.398</v>
      </c>
      <c r="H66" s="55" t="s">
        <v>255</v>
      </c>
      <c r="I66" s="67">
        <v>68.9</v>
      </c>
      <c r="J66" s="61">
        <v>0</v>
      </c>
      <c r="K66" s="55" t="s">
        <v>255</v>
      </c>
    </row>
    <row r="67" spans="1:11" ht="28.5" customHeight="1">
      <c r="A67" s="54">
        <v>65</v>
      </c>
      <c r="B67" s="61">
        <v>2020012261</v>
      </c>
      <c r="C67" s="54">
        <v>109</v>
      </c>
      <c r="D67" s="55">
        <v>77.6330368115942</v>
      </c>
      <c r="E67" s="54">
        <v>69.5</v>
      </c>
      <c r="F67" s="73">
        <v>0.473684210526316</v>
      </c>
      <c r="G67" s="55">
        <f t="shared" si="0"/>
        <v>83.09312576811594</v>
      </c>
      <c r="H67" s="55" t="s">
        <v>255</v>
      </c>
      <c r="I67" s="54">
        <v>37.7</v>
      </c>
      <c r="J67" s="54">
        <v>0</v>
      </c>
      <c r="K67" s="55" t="s">
        <v>255</v>
      </c>
    </row>
    <row r="68" spans="1:11" ht="28.5" customHeight="1">
      <c r="A68" s="54">
        <v>66</v>
      </c>
      <c r="B68" s="61">
        <v>2020012287</v>
      </c>
      <c r="C68" s="55">
        <v>111.5</v>
      </c>
      <c r="D68" s="55">
        <v>77</v>
      </c>
      <c r="E68" s="54">
        <v>66.1</v>
      </c>
      <c r="F68" s="63">
        <v>0.53</v>
      </c>
      <c r="G68" s="55">
        <f aca="true" t="shared" si="1" ref="G68:G81">C68*0.2+D68*0.7+E68*0.1</f>
        <v>82.81</v>
      </c>
      <c r="H68" s="55" t="s">
        <v>255</v>
      </c>
      <c r="I68" s="61">
        <v>36.5</v>
      </c>
      <c r="J68" s="61">
        <v>2</v>
      </c>
      <c r="K68" s="55" t="s">
        <v>255</v>
      </c>
    </row>
    <row r="69" spans="1:11" ht="28.5" customHeight="1">
      <c r="A69" s="54">
        <v>67</v>
      </c>
      <c r="B69" s="61">
        <v>2020012268</v>
      </c>
      <c r="C69" s="55">
        <v>107.1</v>
      </c>
      <c r="D69" s="55">
        <v>74</v>
      </c>
      <c r="E69" s="54">
        <v>93.1</v>
      </c>
      <c r="F69" s="65">
        <v>0.47</v>
      </c>
      <c r="G69" s="55">
        <f t="shared" si="1"/>
        <v>82.53</v>
      </c>
      <c r="H69" s="55" t="s">
        <v>255</v>
      </c>
      <c r="I69" s="61">
        <v>76</v>
      </c>
      <c r="J69" s="61">
        <v>1</v>
      </c>
      <c r="K69" s="55" t="s">
        <v>255</v>
      </c>
    </row>
    <row r="70" spans="1:11" ht="28.5" customHeight="1">
      <c r="A70" s="54">
        <v>68</v>
      </c>
      <c r="B70" s="61">
        <v>2020012240</v>
      </c>
      <c r="C70" s="54">
        <v>97</v>
      </c>
      <c r="D70" s="55">
        <v>76.5502072463768</v>
      </c>
      <c r="E70" s="54">
        <v>83</v>
      </c>
      <c r="F70" s="73">
        <v>0.421052631578947</v>
      </c>
      <c r="G70" s="55">
        <f t="shared" si="1"/>
        <v>81.28514507246376</v>
      </c>
      <c r="H70" s="55" t="s">
        <v>255</v>
      </c>
      <c r="I70" s="54">
        <v>71.1</v>
      </c>
      <c r="J70" s="54">
        <v>0</v>
      </c>
      <c r="K70" s="55" t="s">
        <v>255</v>
      </c>
    </row>
    <row r="71" spans="1:11" ht="28.5" customHeight="1">
      <c r="A71" s="54">
        <v>69</v>
      </c>
      <c r="B71" s="61">
        <v>2020012274</v>
      </c>
      <c r="C71" s="55">
        <v>110.2</v>
      </c>
      <c r="D71" s="55">
        <v>73</v>
      </c>
      <c r="E71" s="54">
        <v>79.5</v>
      </c>
      <c r="F71" s="64">
        <v>0.36</v>
      </c>
      <c r="G71" s="55">
        <f t="shared" si="1"/>
        <v>81.09</v>
      </c>
      <c r="H71" s="55" t="s">
        <v>255</v>
      </c>
      <c r="I71" s="61">
        <v>37.7</v>
      </c>
      <c r="J71" s="61">
        <v>2</v>
      </c>
      <c r="K71" s="55" t="s">
        <v>255</v>
      </c>
    </row>
    <row r="72" spans="1:11" ht="28.5" customHeight="1">
      <c r="A72" s="54">
        <v>70</v>
      </c>
      <c r="B72" s="61">
        <v>2020012242</v>
      </c>
      <c r="C72" s="54">
        <v>104.5</v>
      </c>
      <c r="D72" s="55">
        <v>76.1710144927536</v>
      </c>
      <c r="E72" s="54">
        <v>62</v>
      </c>
      <c r="F72" s="73">
        <v>0.526315789473684</v>
      </c>
      <c r="G72" s="55">
        <f t="shared" si="1"/>
        <v>80.41971014492752</v>
      </c>
      <c r="H72" s="55" t="s">
        <v>255</v>
      </c>
      <c r="I72" s="54" t="s">
        <v>315</v>
      </c>
      <c r="J72" s="54">
        <v>1</v>
      </c>
      <c r="K72" s="55" t="s">
        <v>255</v>
      </c>
    </row>
    <row r="73" spans="1:11" ht="28.5" customHeight="1">
      <c r="A73" s="54">
        <v>71</v>
      </c>
      <c r="B73" s="70">
        <v>2020012217</v>
      </c>
      <c r="C73" s="54">
        <v>94.5</v>
      </c>
      <c r="D73" s="60">
        <v>75.59</v>
      </c>
      <c r="E73" s="54">
        <v>85.5</v>
      </c>
      <c r="F73" s="72">
        <v>0.3333</v>
      </c>
      <c r="G73" s="55">
        <f t="shared" si="1"/>
        <v>80.363</v>
      </c>
      <c r="H73" s="55" t="s">
        <v>255</v>
      </c>
      <c r="I73" s="67">
        <v>50.5</v>
      </c>
      <c r="J73" s="61">
        <v>2</v>
      </c>
      <c r="K73" s="55" t="s">
        <v>255</v>
      </c>
    </row>
    <row r="74" spans="1:11" ht="28.5" customHeight="1">
      <c r="A74" s="54">
        <v>72</v>
      </c>
      <c r="B74" s="61">
        <v>2020012254</v>
      </c>
      <c r="C74" s="54">
        <v>106</v>
      </c>
      <c r="D74" s="55">
        <v>72.7093747826087</v>
      </c>
      <c r="E74" s="54">
        <v>82.5</v>
      </c>
      <c r="F74" s="73">
        <v>0.526315789473684</v>
      </c>
      <c r="G74" s="55">
        <f t="shared" si="1"/>
        <v>80.3465623478261</v>
      </c>
      <c r="H74" s="55" t="s">
        <v>255</v>
      </c>
      <c r="I74" s="54">
        <v>66.3</v>
      </c>
      <c r="J74" s="54">
        <v>2</v>
      </c>
      <c r="K74" s="55" t="s">
        <v>255</v>
      </c>
    </row>
    <row r="75" spans="1:11" ht="28.5" customHeight="1">
      <c r="A75" s="54">
        <v>73</v>
      </c>
      <c r="B75" s="61">
        <v>2020012252</v>
      </c>
      <c r="C75" s="54">
        <v>111.4</v>
      </c>
      <c r="D75" s="55">
        <v>69.9105785507246</v>
      </c>
      <c r="E75" s="54">
        <v>89.5</v>
      </c>
      <c r="F75" s="73">
        <v>0.421052631578947</v>
      </c>
      <c r="G75" s="55">
        <f t="shared" si="1"/>
        <v>80.16740498550722</v>
      </c>
      <c r="H75" s="55" t="s">
        <v>255</v>
      </c>
      <c r="I75" s="54">
        <v>79.7</v>
      </c>
      <c r="J75" s="54">
        <v>3</v>
      </c>
      <c r="K75" s="55" t="s">
        <v>255</v>
      </c>
    </row>
    <row r="76" spans="1:11" ht="28.5" customHeight="1">
      <c r="A76" s="54">
        <v>74</v>
      </c>
      <c r="B76" s="70">
        <v>2020012235</v>
      </c>
      <c r="C76" s="54">
        <v>86</v>
      </c>
      <c r="D76" s="60">
        <v>77.8</v>
      </c>
      <c r="E76" s="54">
        <v>83.4</v>
      </c>
      <c r="F76" s="72">
        <v>0.3333</v>
      </c>
      <c r="G76" s="55">
        <f t="shared" si="1"/>
        <v>80</v>
      </c>
      <c r="H76" s="55" t="s">
        <v>255</v>
      </c>
      <c r="I76" s="67">
        <v>74.5</v>
      </c>
      <c r="J76" s="61">
        <v>1</v>
      </c>
      <c r="K76" s="55" t="s">
        <v>255</v>
      </c>
    </row>
    <row r="77" spans="1:11" ht="28.5" customHeight="1">
      <c r="A77" s="54">
        <v>75</v>
      </c>
      <c r="B77" s="61">
        <v>2020012289</v>
      </c>
      <c r="C77" s="55">
        <v>90</v>
      </c>
      <c r="D77" s="55">
        <v>76</v>
      </c>
      <c r="E77" s="54">
        <v>84.7</v>
      </c>
      <c r="F77" s="62">
        <v>0.47</v>
      </c>
      <c r="G77" s="55">
        <f t="shared" si="1"/>
        <v>79.66999999999999</v>
      </c>
      <c r="H77" s="55" t="s">
        <v>255</v>
      </c>
      <c r="I77" s="61">
        <v>60.55</v>
      </c>
      <c r="J77" s="61">
        <v>1</v>
      </c>
      <c r="K77" s="55" t="s">
        <v>255</v>
      </c>
    </row>
    <row r="78" spans="1:11" ht="28.5" customHeight="1">
      <c r="A78" s="54">
        <v>76</v>
      </c>
      <c r="B78" s="70">
        <v>2020012234</v>
      </c>
      <c r="C78" s="54">
        <v>80</v>
      </c>
      <c r="D78" s="60">
        <v>81.61</v>
      </c>
      <c r="E78" s="54">
        <v>58.3</v>
      </c>
      <c r="F78" s="72">
        <v>0.4375</v>
      </c>
      <c r="G78" s="55">
        <f t="shared" si="1"/>
        <v>78.957</v>
      </c>
      <c r="H78" s="55" t="s">
        <v>255</v>
      </c>
      <c r="I78" s="67">
        <v>60.2</v>
      </c>
      <c r="J78" s="61">
        <v>2</v>
      </c>
      <c r="K78" s="55" t="s">
        <v>255</v>
      </c>
    </row>
    <row r="79" spans="1:11" ht="28.5" customHeight="1">
      <c r="A79" s="54">
        <v>77</v>
      </c>
      <c r="B79" s="61">
        <v>2020012241</v>
      </c>
      <c r="C79" s="54">
        <v>100.5</v>
      </c>
      <c r="D79" s="55">
        <v>71.3202869565217</v>
      </c>
      <c r="E79" s="54">
        <v>84</v>
      </c>
      <c r="F79" s="73">
        <v>0.263157894736842</v>
      </c>
      <c r="G79" s="55">
        <f t="shared" si="1"/>
        <v>78.4242008695652</v>
      </c>
      <c r="H79" s="55" t="s">
        <v>255</v>
      </c>
      <c r="I79" s="54">
        <v>67.4</v>
      </c>
      <c r="J79" s="54">
        <v>1</v>
      </c>
      <c r="K79" s="55" t="s">
        <v>255</v>
      </c>
    </row>
    <row r="80" spans="1:11" ht="28.5" customHeight="1">
      <c r="A80" s="54">
        <v>78</v>
      </c>
      <c r="B80" s="61">
        <v>2020012262</v>
      </c>
      <c r="C80" s="54">
        <v>92</v>
      </c>
      <c r="D80" s="55">
        <v>73.8371014492754</v>
      </c>
      <c r="E80" s="54">
        <v>72</v>
      </c>
      <c r="F80" s="73">
        <v>0.473684210526316</v>
      </c>
      <c r="G80" s="55">
        <f t="shared" si="1"/>
        <v>77.28597101449277</v>
      </c>
      <c r="H80" s="54" t="s">
        <v>255</v>
      </c>
      <c r="I80" s="54">
        <v>51</v>
      </c>
      <c r="J80" s="54">
        <v>0</v>
      </c>
      <c r="K80" s="55" t="s">
        <v>255</v>
      </c>
    </row>
    <row r="81" spans="1:11" ht="28.5" customHeight="1">
      <c r="A81" s="54">
        <v>79</v>
      </c>
      <c r="B81" s="61">
        <v>2020012275</v>
      </c>
      <c r="C81" s="55">
        <v>45</v>
      </c>
      <c r="D81" s="55">
        <v>80</v>
      </c>
      <c r="E81" s="54">
        <v>97.3</v>
      </c>
      <c r="F81" s="64">
        <v>0.63</v>
      </c>
      <c r="G81" s="55">
        <f t="shared" si="1"/>
        <v>74.73</v>
      </c>
      <c r="H81" s="55" t="s">
        <v>255</v>
      </c>
      <c r="I81" s="61">
        <v>69.8</v>
      </c>
      <c r="J81" s="61">
        <v>1</v>
      </c>
      <c r="K81" s="55" t="s">
        <v>312</v>
      </c>
    </row>
  </sheetData>
  <sheetProtection/>
  <mergeCells count="1">
    <mergeCell ref="A1:K1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刘思航</cp:lastModifiedBy>
  <cp:lastPrinted>2021-09-23T03:53:47Z</cp:lastPrinted>
  <dcterms:created xsi:type="dcterms:W3CDTF">2006-09-13T03:21:00Z</dcterms:created>
  <dcterms:modified xsi:type="dcterms:W3CDTF">2021-09-28T12:54:48Z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31AEE727CB754E85B80714A6BF900DD6</vt:lpwstr>
  </property>
</Properties>
</file>