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F:\刘思航\01.桌面\2020-2021学年外国语学院综合测评公示\"/>
    </mc:Choice>
  </mc:AlternateContent>
  <xr:revisionPtr revIDLastSave="0" documentId="13_ncr:1_{27D13073-0B34-423F-8F87-A39069FE3E08}" xr6:coauthVersionLast="36" xr6:coauthVersionMax="36" xr10:uidLastSave="{00000000-0000-0000-0000-000000000000}"/>
  <bookViews>
    <workbookView xWindow="0" yWindow="0" windowWidth="18525" windowHeight="7125" tabRatio="806" firstSheet="2" activeTab="2" xr2:uid="{00000000-000D-0000-FFFF-FFFF00000000}"/>
  </bookViews>
  <sheets>
    <sheet name="2必修课成绩" sheetId="2" state="hidden" r:id="rId1"/>
    <sheet name="3选修课成绩" sheetId="3" state="hidden" r:id="rId2"/>
    <sheet name="综合测评排名" sheetId="11" r:id="rId3"/>
  </sheets>
  <calcPr calcId="191029"/>
</workbook>
</file>

<file path=xl/calcChain.xml><?xml version="1.0" encoding="utf-8"?>
<calcChain xmlns="http://schemas.openxmlformats.org/spreadsheetml/2006/main">
  <c r="AR34" i="3" l="1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X34" i="2"/>
  <c r="X33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C6" i="2"/>
</calcChain>
</file>

<file path=xl/sharedStrings.xml><?xml version="1.0" encoding="utf-8"?>
<sst xmlns="http://schemas.openxmlformats.org/spreadsheetml/2006/main" count="986" uniqueCount="261">
  <si>
    <t>中国石油大学（北京）外国语学院英语专业本科生综合测评汇总表</t>
  </si>
  <si>
    <t>序号</t>
  </si>
  <si>
    <t>学号</t>
  </si>
  <si>
    <t>德育总成绩</t>
  </si>
  <si>
    <t>智育总成绩</t>
  </si>
  <si>
    <t>体育总成绩</t>
  </si>
  <si>
    <t>必修课优良率%</t>
  </si>
  <si>
    <t>综合测评成绩</t>
  </si>
  <si>
    <t>专业四级成绩</t>
  </si>
  <si>
    <t>体测成绩</t>
  </si>
  <si>
    <t>不及格门数</t>
  </si>
  <si>
    <t>有无纪律处分</t>
  </si>
  <si>
    <t>无</t>
  </si>
  <si>
    <t>综合测评成绩等于智育成绩*0.7+德育成绩*0.2+体育成绩*0.1</t>
  </si>
  <si>
    <t>德育总成绩=辅导员打分+德育加分</t>
  </si>
  <si>
    <t>智育总成绩=必修课加权成绩*0.8+选修课加权成绩*0.2+智育加分</t>
  </si>
  <si>
    <t>体育总成绩=体育课成绩+体育加分</t>
  </si>
  <si>
    <t xml:space="preserve">课程号   </t>
  </si>
  <si>
    <t xml:space="preserve">100616M022          </t>
  </si>
  <si>
    <t xml:space="preserve">100844M001          </t>
  </si>
  <si>
    <t xml:space="preserve">100844M002          </t>
  </si>
  <si>
    <t xml:space="preserve">100844M013          </t>
  </si>
  <si>
    <t xml:space="preserve">100844X005          </t>
  </si>
  <si>
    <t xml:space="preserve">100925P014          </t>
  </si>
  <si>
    <t xml:space="preserve">100925P015          </t>
  </si>
  <si>
    <t xml:space="preserve">100925T001          </t>
  </si>
  <si>
    <t xml:space="preserve">100925T002          </t>
  </si>
  <si>
    <t xml:space="preserve">100925T005          </t>
  </si>
  <si>
    <t xml:space="preserve">100925T143          </t>
  </si>
  <si>
    <t xml:space="preserve">100925T186          </t>
  </si>
  <si>
    <t xml:space="preserve">100925T191          </t>
  </si>
  <si>
    <t xml:space="preserve">100925T192          </t>
  </si>
  <si>
    <t xml:space="preserve">100925T193          </t>
  </si>
  <si>
    <t xml:space="preserve">100925T195          </t>
  </si>
  <si>
    <t xml:space="preserve">100925T196          </t>
  </si>
  <si>
    <t xml:space="preserve">100925T197          </t>
  </si>
  <si>
    <t xml:space="preserve">101200X001          </t>
  </si>
  <si>
    <t xml:space="preserve">101500X001          </t>
  </si>
  <si>
    <t xml:space="preserve">课程名   </t>
  </si>
  <si>
    <t xml:space="preserve">高等数学D     </t>
  </si>
  <si>
    <t xml:space="preserve">思想道德修养与法律基础           </t>
  </si>
  <si>
    <t xml:space="preserve">中国近现代史纲要        </t>
  </si>
  <si>
    <t xml:space="preserve">马克思主义基本原理概论           </t>
  </si>
  <si>
    <t xml:space="preserve">形势与政策教育       </t>
  </si>
  <si>
    <t xml:space="preserve">英语技能实践      </t>
  </si>
  <si>
    <t xml:space="preserve">社会实践与社会调查         </t>
  </si>
  <si>
    <t xml:space="preserve">综合英语（Ⅰ）       </t>
  </si>
  <si>
    <t xml:space="preserve">综合英语（Ⅱ）       </t>
  </si>
  <si>
    <t xml:space="preserve">英语语音    </t>
  </si>
  <si>
    <t xml:space="preserve">英语短篇小说选读        </t>
  </si>
  <si>
    <t xml:space="preserve">英语散文选读      </t>
  </si>
  <si>
    <t xml:space="preserve">基础写作    </t>
  </si>
  <si>
    <t xml:space="preserve">初级英语听力（I）         </t>
  </si>
  <si>
    <t xml:space="preserve">口语（I）     </t>
  </si>
  <si>
    <t xml:space="preserve">记叙文写作     </t>
  </si>
  <si>
    <t xml:space="preserve">初级英语听力（II）          </t>
  </si>
  <si>
    <t xml:space="preserve">口语（II）      </t>
  </si>
  <si>
    <t xml:space="preserve">军事训练（Ⅰ）       </t>
  </si>
  <si>
    <t xml:space="preserve">入学教育与安全教育         </t>
  </si>
  <si>
    <t>挂科门数</t>
  </si>
  <si>
    <t>优良率</t>
  </si>
  <si>
    <t>必修课加权成绩</t>
  </si>
  <si>
    <t xml:space="preserve">学生  </t>
  </si>
  <si>
    <t xml:space="preserve">学  分    </t>
  </si>
  <si>
    <t xml:space="preserve">3 </t>
  </si>
  <si>
    <t xml:space="preserve">2 </t>
  </si>
  <si>
    <t xml:space="preserve">1 </t>
  </si>
  <si>
    <t>学分比重</t>
  </si>
  <si>
    <t xml:space="preserve">学  号    </t>
  </si>
  <si>
    <t xml:space="preserve">姓  名    </t>
  </si>
  <si>
    <t>阿依加马丽·阿卜迪克日木</t>
  </si>
  <si>
    <t xml:space="preserve">83.0    </t>
  </si>
  <si>
    <t xml:space="preserve">98.0    </t>
  </si>
  <si>
    <t xml:space="preserve">81.0    </t>
  </si>
  <si>
    <t xml:space="preserve">88.0    </t>
  </si>
  <si>
    <t xml:space="preserve">95.0    </t>
  </si>
  <si>
    <t xml:space="preserve">93.0    </t>
  </si>
  <si>
    <t xml:space="preserve">71.0    </t>
  </si>
  <si>
    <t xml:space="preserve">74.0    </t>
  </si>
  <si>
    <t xml:space="preserve">89.0    </t>
  </si>
  <si>
    <t xml:space="preserve">55.0    </t>
  </si>
  <si>
    <t xml:space="preserve">73.0    </t>
  </si>
  <si>
    <t xml:space="preserve">80.0    </t>
  </si>
  <si>
    <t xml:space="preserve">96.0    </t>
  </si>
  <si>
    <t xml:space="preserve">69.0    </t>
  </si>
  <si>
    <t xml:space="preserve">92.0    </t>
  </si>
  <si>
    <t xml:space="preserve">60.0    </t>
  </si>
  <si>
    <t>白元格</t>
  </si>
  <si>
    <t xml:space="preserve">99.0    </t>
  </si>
  <si>
    <t xml:space="preserve">84.0    </t>
  </si>
  <si>
    <t xml:space="preserve">85.0    </t>
  </si>
  <si>
    <t xml:space="preserve">94.0    </t>
  </si>
  <si>
    <t xml:space="preserve">63.0    </t>
  </si>
  <si>
    <t xml:space="preserve">77.0    </t>
  </si>
  <si>
    <t xml:space="preserve">67.0    </t>
  </si>
  <si>
    <t xml:space="preserve">82.0    </t>
  </si>
  <si>
    <t xml:space="preserve">86.0    </t>
  </si>
  <si>
    <t xml:space="preserve">90.0    </t>
  </si>
  <si>
    <t xml:space="preserve">62.0    </t>
  </si>
  <si>
    <t>陈俊霖</t>
  </si>
  <si>
    <t xml:space="preserve">91.0    </t>
  </si>
  <si>
    <t xml:space="preserve">97.0    </t>
  </si>
  <si>
    <t xml:space="preserve">76.0    </t>
  </si>
  <si>
    <t>李秋莹</t>
  </si>
  <si>
    <t xml:space="preserve">87.0    </t>
  </si>
  <si>
    <t>李雪霏</t>
  </si>
  <si>
    <t>李亚静</t>
  </si>
  <si>
    <t xml:space="preserve">72.0    </t>
  </si>
  <si>
    <t xml:space="preserve">61.0    </t>
  </si>
  <si>
    <t xml:space="preserve">65.0    </t>
  </si>
  <si>
    <t>林芊语</t>
  </si>
  <si>
    <t xml:space="preserve">79.0    </t>
  </si>
  <si>
    <t>刘静萱</t>
  </si>
  <si>
    <t>刘柳</t>
  </si>
  <si>
    <t xml:space="preserve">68.0    </t>
  </si>
  <si>
    <t>闵小霖</t>
  </si>
  <si>
    <t xml:space="preserve">78.0    </t>
  </si>
  <si>
    <t>牛晓静</t>
  </si>
  <si>
    <t>孙佩瑶</t>
  </si>
  <si>
    <t xml:space="preserve">64.0    </t>
  </si>
  <si>
    <t>孙玉</t>
  </si>
  <si>
    <t>王婧</t>
  </si>
  <si>
    <t xml:space="preserve">70.0    </t>
  </si>
  <si>
    <t>王思远</t>
  </si>
  <si>
    <t>王盈晖</t>
  </si>
  <si>
    <t>希吉尔</t>
  </si>
  <si>
    <t>谢捡英</t>
  </si>
  <si>
    <t>杨柳依</t>
  </si>
  <si>
    <t>尹一航</t>
  </si>
  <si>
    <t>赵洁</t>
  </si>
  <si>
    <t>赵迎</t>
  </si>
  <si>
    <t xml:space="preserve">66.0    </t>
  </si>
  <si>
    <t>达吾拉江·巴图尔</t>
  </si>
  <si>
    <t>董涛</t>
  </si>
  <si>
    <t>黄星晖</t>
  </si>
  <si>
    <t>亓玉乾</t>
  </si>
  <si>
    <t>袁赫</t>
  </si>
  <si>
    <t xml:space="preserve">0 </t>
  </si>
  <si>
    <t xml:space="preserve">75.0    </t>
  </si>
  <si>
    <t>张钰</t>
  </si>
  <si>
    <t>钟智颖</t>
  </si>
  <si>
    <t>陈阿丽娜</t>
  </si>
  <si>
    <t>陈芊颖</t>
  </si>
  <si>
    <t>胡芬</t>
  </si>
  <si>
    <t>胡红</t>
  </si>
  <si>
    <t>贾婷</t>
  </si>
  <si>
    <t>李嘉欣</t>
  </si>
  <si>
    <t>李桢</t>
  </si>
  <si>
    <t>刘月</t>
  </si>
  <si>
    <t>吕晶</t>
  </si>
  <si>
    <t>谭怡敏</t>
  </si>
  <si>
    <t>唐杰婧</t>
  </si>
  <si>
    <t>王一凡</t>
  </si>
  <si>
    <t>王依甜</t>
  </si>
  <si>
    <t>魏嘉祯</t>
  </si>
  <si>
    <t>温馨</t>
  </si>
  <si>
    <t>吴函慧</t>
  </si>
  <si>
    <t>肖云舫</t>
  </si>
  <si>
    <t>谢华</t>
  </si>
  <si>
    <t>熊瑶</t>
  </si>
  <si>
    <t>杨茜</t>
  </si>
  <si>
    <t>张慧影</t>
  </si>
  <si>
    <t>周知悦</t>
  </si>
  <si>
    <t>佐拉力·多力昆江</t>
  </si>
  <si>
    <t>雷永兴</t>
  </si>
  <si>
    <t>刘丰恺</t>
  </si>
  <si>
    <t>孙伟</t>
  </si>
  <si>
    <t>王圣钊</t>
  </si>
  <si>
    <t>王者风</t>
  </si>
  <si>
    <t>杨壮</t>
  </si>
  <si>
    <r>
      <rPr>
        <sz val="9"/>
        <color indexed="8"/>
        <rFont val="宋体"/>
        <family val="3"/>
        <charset val="134"/>
      </rPr>
      <t>补考成绩高于</t>
    </r>
    <r>
      <rPr>
        <sz val="9"/>
        <color indexed="8"/>
        <rFont val="宋体  "/>
        <charset val="134"/>
      </rPr>
      <t>60</t>
    </r>
    <r>
      <rPr>
        <sz val="9"/>
        <color indexed="8"/>
        <rFont val="宋体"/>
        <family val="3"/>
        <charset val="134"/>
      </rPr>
      <t>分按</t>
    </r>
    <r>
      <rPr>
        <sz val="9"/>
        <color indexed="8"/>
        <rFont val="宋体  "/>
        <charset val="134"/>
      </rPr>
      <t>60</t>
    </r>
    <r>
      <rPr>
        <sz val="9"/>
        <color indexed="8"/>
        <rFont val="宋体"/>
        <family val="3"/>
        <charset val="134"/>
      </rPr>
      <t>分算</t>
    </r>
  </si>
  <si>
    <r>
      <rPr>
        <sz val="9"/>
        <color indexed="8"/>
        <rFont val="宋体"/>
        <family val="3"/>
        <charset val="134"/>
      </rPr>
      <t>缓考、学分替代学生须上交缓考证明材料</t>
    </r>
  </si>
  <si>
    <r>
      <rPr>
        <sz val="9"/>
        <color indexed="8"/>
        <rFont val="宋体"/>
        <family val="3"/>
        <charset val="134"/>
      </rPr>
      <t>民族生（综合教务系统有明确显示）及格分数线低于普通学生，注意</t>
    </r>
  </si>
  <si>
    <r>
      <rPr>
        <sz val="9"/>
        <color indexed="8"/>
        <rFont val="宋体"/>
        <family val="3"/>
        <charset val="134"/>
      </rPr>
      <t>缓考中无成绩的科目不计入综合测评</t>
    </r>
  </si>
  <si>
    <t xml:space="preserve">100514X002          </t>
  </si>
  <si>
    <t xml:space="preserve">100855G004          </t>
  </si>
  <si>
    <t xml:space="preserve">100888G008          </t>
  </si>
  <si>
    <t xml:space="preserve">100925T104          </t>
  </si>
  <si>
    <t xml:space="preserve">100925T142          </t>
  </si>
  <si>
    <t xml:space="preserve">100925T181          </t>
  </si>
  <si>
    <t xml:space="preserve">101400G002          </t>
  </si>
  <si>
    <t xml:space="preserve">100723G002          </t>
  </si>
  <si>
    <t xml:space="preserve">100866G010          </t>
  </si>
  <si>
    <t xml:space="preserve">100866G008          </t>
  </si>
  <si>
    <t xml:space="preserve">100877G009          </t>
  </si>
  <si>
    <t xml:space="preserve">100514G016          </t>
  </si>
  <si>
    <t xml:space="preserve">100855G018          </t>
  </si>
  <si>
    <t xml:space="preserve">100866G002          </t>
  </si>
  <si>
    <t xml:space="preserve">100888G010          </t>
  </si>
  <si>
    <t xml:space="preserve">100855G001          </t>
  </si>
  <si>
    <t xml:space="preserve">100855G022          </t>
  </si>
  <si>
    <t xml:space="preserve">100866G006          </t>
  </si>
  <si>
    <t xml:space="preserve">100925T065          </t>
  </si>
  <si>
    <t xml:space="preserve">100855G028          </t>
  </si>
  <si>
    <t xml:space="preserve">100866G011          </t>
  </si>
  <si>
    <t xml:space="preserve">100877G012          </t>
  </si>
  <si>
    <t xml:space="preserve">100888G013          </t>
  </si>
  <si>
    <t xml:space="preserve">100855G025          </t>
  </si>
  <si>
    <t xml:space="preserve">100877G006          </t>
  </si>
  <si>
    <t xml:space="preserve">100719G001          </t>
  </si>
  <si>
    <t xml:space="preserve">100866G001          </t>
  </si>
  <si>
    <t xml:space="preserve">100925G096          </t>
  </si>
  <si>
    <t xml:space="preserve">100925T070          </t>
  </si>
  <si>
    <t xml:space="preserve">100724G007          </t>
  </si>
  <si>
    <t xml:space="preserve">100877G018          </t>
  </si>
  <si>
    <t xml:space="preserve">100866G017          </t>
  </si>
  <si>
    <t xml:space="preserve">100877G017          </t>
  </si>
  <si>
    <t xml:space="preserve">100514G039          </t>
  </si>
  <si>
    <t xml:space="preserve">100724G001          </t>
  </si>
  <si>
    <t xml:space="preserve">100866G004          </t>
  </si>
  <si>
    <t xml:space="preserve">100877G015          </t>
  </si>
  <si>
    <t xml:space="preserve">100855G023          </t>
  </si>
  <si>
    <t xml:space="preserve">100101G001          </t>
  </si>
  <si>
    <t xml:space="preserve">100514G032          </t>
  </si>
  <si>
    <t xml:space="preserve">100627G006          </t>
  </si>
  <si>
    <t xml:space="preserve">大学计算机基础实践         </t>
  </si>
  <si>
    <t xml:space="preserve">外国文学名著赏析        </t>
  </si>
  <si>
    <t xml:space="preserve">大学生心理素质调适         </t>
  </si>
  <si>
    <t xml:space="preserve">英语戏剧选读      </t>
  </si>
  <si>
    <t xml:space="preserve">英语学习导论      </t>
  </si>
  <si>
    <t xml:space="preserve">跨文化交际     </t>
  </si>
  <si>
    <t xml:space="preserve">信息检索与网络资源利用           </t>
  </si>
  <si>
    <t xml:space="preserve">经济法概论     </t>
  </si>
  <si>
    <t xml:space="preserve">音乐审美与名曲博览         </t>
  </si>
  <si>
    <t xml:space="preserve">外国音乐赏析      </t>
  </si>
  <si>
    <t xml:space="preserve">西方哲学思潮      </t>
  </si>
  <si>
    <t xml:space="preserve">网页设计与网站建设         </t>
  </si>
  <si>
    <t xml:space="preserve">国学经典研读      </t>
  </si>
  <si>
    <t xml:space="preserve">素描  </t>
  </si>
  <si>
    <t xml:space="preserve">口才训练    </t>
  </si>
  <si>
    <t xml:space="preserve">大学语文    </t>
  </si>
  <si>
    <t xml:space="preserve">人类学入门     </t>
  </si>
  <si>
    <t xml:space="preserve">乐理与视唱     </t>
  </si>
  <si>
    <t xml:space="preserve">第二外语(Ⅰ)(日语)           </t>
  </si>
  <si>
    <t xml:space="preserve">中国传统文化拓展与实践           </t>
  </si>
  <si>
    <t xml:space="preserve">合唱艺术（双语）        </t>
  </si>
  <si>
    <t xml:space="preserve">公司法   </t>
  </si>
  <si>
    <t xml:space="preserve">汉字与中国传统文化         </t>
  </si>
  <si>
    <t xml:space="preserve">中国现代文学名家评介          </t>
  </si>
  <si>
    <t xml:space="preserve">两岸关系与台海问题         </t>
  </si>
  <si>
    <t xml:space="preserve">经济学基础     </t>
  </si>
  <si>
    <t xml:space="preserve">水彩画技法     </t>
  </si>
  <si>
    <t xml:space="preserve">英美电影欣赏      </t>
  </si>
  <si>
    <t xml:space="preserve">第二外语(Ⅰ)(法语)           </t>
  </si>
  <si>
    <t xml:space="preserve">企业文化    </t>
  </si>
  <si>
    <t xml:space="preserve">西方政治思想史       </t>
  </si>
  <si>
    <t xml:space="preserve">陶笛基础教程      </t>
  </si>
  <si>
    <t xml:space="preserve">现代政治学     </t>
  </si>
  <si>
    <t xml:space="preserve">C语言程序设计（B）          </t>
  </si>
  <si>
    <t xml:space="preserve">决策与评价     </t>
  </si>
  <si>
    <t xml:space="preserve">书法鉴赏    </t>
  </si>
  <si>
    <t xml:space="preserve">当代世界经济与政治         </t>
  </si>
  <si>
    <t xml:space="preserve">社会研究与当代中国         </t>
  </si>
  <si>
    <t xml:space="preserve">地球科学概论      </t>
  </si>
  <si>
    <t xml:space="preserve">Linux系统及应用          </t>
  </si>
  <si>
    <t xml:space="preserve">物理技术与实践 </t>
  </si>
  <si>
    <t xml:space="preserve">4 </t>
  </si>
  <si>
    <t>大一选修课加权平均成绩</t>
  </si>
  <si>
    <t>不及格科目数</t>
  </si>
  <si>
    <t>免体</t>
  </si>
  <si>
    <t>无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</si>
</sst>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76" formatCode="0.00_ "/>
    <numFmt numFmtId="177" formatCode="0.0%"/>
    <numFmt numFmtId="178" formatCode="0.0_ "/>
    <numFmt numFmtId="180" formatCode="0.00_);[Red]\(0.00\)"/>
    <numFmt numFmtId="181" formatCode="0.00000000"/>
    <numFmt numFmtId="182" formatCode="0.0"/>
    <numFmt numFmtId="183" formatCode="0.000_ "/>
    <numFmt numFmtId="184" formatCode="0_ "/>
  </numFmts>
  <fonts count="16">
    <font>
      <sz val="11"/>
      <color theme="1"/>
      <name val="宋体"/>
      <charset val="134"/>
      <scheme val="minor"/>
    </font>
    <font>
      <sz val="9"/>
      <color indexed="8"/>
      <name val="宋体  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  "/>
      <charset val="134"/>
    </font>
    <font>
      <sz val="9"/>
      <color indexed="8"/>
      <name val="宋体"/>
      <family val="3"/>
      <charset val="134"/>
    </font>
    <font>
      <i/>
      <sz val="9"/>
      <color indexed="8"/>
      <name val="宋体  "/>
      <charset val="134"/>
    </font>
    <font>
      <b/>
      <i/>
      <sz val="9"/>
      <color rgb="FFFF0000"/>
      <name val="宋体  "/>
      <charset val="134"/>
    </font>
    <font>
      <b/>
      <i/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Border="0">
      <alignment vertical="center"/>
    </xf>
    <xf numFmtId="43" fontId="13" fillId="0" borderId="0" applyFont="0" applyFill="0" applyBorder="0" applyAlignment="0" applyProtection="0">
      <alignment vertical="center"/>
    </xf>
    <xf numFmtId="0" fontId="3" fillId="0" borderId="0" applyBorder="0">
      <protection locked="0"/>
    </xf>
    <xf numFmtId="0" fontId="13" fillId="0" borderId="0" applyBorder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center"/>
    </xf>
    <xf numFmtId="180" fontId="0" fillId="4" borderId="1" xfId="0" applyNumberFormat="1" applyFill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>
      <alignment vertical="center"/>
    </xf>
    <xf numFmtId="43" fontId="0" fillId="0" borderId="0" xfId="1" applyFont="1">
      <alignment vertical="center"/>
    </xf>
    <xf numFmtId="182" fontId="0" fillId="0" borderId="0" xfId="0" applyNumberForma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181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vertical="center"/>
    </xf>
    <xf numFmtId="183" fontId="10" fillId="0" borderId="1" xfId="0" applyNumberFormat="1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6" fontId="15" fillId="0" borderId="1" xfId="0" quotePrefix="1" applyNumberFormat="1" applyFont="1" applyFill="1" applyBorder="1" applyAlignment="1">
      <alignment horizontal="center" vertical="center" shrinkToFit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49" fontId="15" fillId="0" borderId="1" xfId="0" quotePrefix="1" applyNumberFormat="1" applyFont="1" applyFill="1" applyBorder="1" applyAlignment="1">
      <alignment horizontal="center" vertical="center" shrinkToFit="1"/>
    </xf>
    <xf numFmtId="180" fontId="13" fillId="0" borderId="1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">
    <cellStyle name="常规" xfId="0" builtinId="0"/>
    <cellStyle name="常规 2" xfId="3" xr:uid="{00000000-0005-0000-0000-000032000000}"/>
    <cellStyle name="常规 2 3" xfId="2" xr:uid="{00000000-0005-0000-0000-00002F000000}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7"/>
  <sheetViews>
    <sheetView workbookViewId="0">
      <selection activeCell="Z2" sqref="Z2"/>
    </sheetView>
  </sheetViews>
  <sheetFormatPr defaultColWidth="9.875" defaultRowHeight="13.5"/>
  <cols>
    <col min="1" max="1" width="14.5" customWidth="1"/>
    <col min="2" max="2" width="9" customWidth="1"/>
    <col min="3" max="23" width="9" style="6" customWidth="1"/>
    <col min="26" max="26" width="14" customWidth="1"/>
    <col min="27" max="52" width="9" style="6" customWidth="1"/>
  </cols>
  <sheetData>
    <row r="1" spans="1:52">
      <c r="A1" s="20"/>
      <c r="B1" s="21" t="s">
        <v>17</v>
      </c>
      <c r="C1" s="22" t="s">
        <v>18</v>
      </c>
      <c r="D1" s="22" t="s">
        <v>19</v>
      </c>
      <c r="E1" s="22" t="s">
        <v>20</v>
      </c>
      <c r="F1" s="22" t="s">
        <v>21</v>
      </c>
      <c r="G1" s="22" t="s">
        <v>22</v>
      </c>
      <c r="H1" s="22" t="s">
        <v>23</v>
      </c>
      <c r="I1" s="22" t="s">
        <v>24</v>
      </c>
      <c r="J1" s="22" t="s">
        <v>25</v>
      </c>
      <c r="K1" s="22" t="s">
        <v>26</v>
      </c>
      <c r="L1" s="22" t="s">
        <v>27</v>
      </c>
      <c r="M1" s="22" t="s">
        <v>28</v>
      </c>
      <c r="N1" s="22" t="s">
        <v>29</v>
      </c>
      <c r="O1" s="22" t="s">
        <v>30</v>
      </c>
      <c r="P1" s="22" t="s">
        <v>31</v>
      </c>
      <c r="Q1" s="22" t="s">
        <v>32</v>
      </c>
      <c r="R1" s="22" t="s">
        <v>33</v>
      </c>
      <c r="S1" s="22" t="s">
        <v>34</v>
      </c>
      <c r="T1" s="22" t="s">
        <v>35</v>
      </c>
      <c r="U1" s="22" t="s">
        <v>36</v>
      </c>
      <c r="V1" s="22" t="s">
        <v>37</v>
      </c>
      <c r="W1" s="22"/>
      <c r="X1" s="22"/>
      <c r="Y1" s="22"/>
      <c r="Z1" s="1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35" customFormat="1">
      <c r="A2" s="20"/>
      <c r="B2" s="21" t="s">
        <v>38</v>
      </c>
      <c r="C2" s="23" t="s">
        <v>39</v>
      </c>
      <c r="D2" s="23" t="s">
        <v>40</v>
      </c>
      <c r="E2" s="23" t="s">
        <v>41</v>
      </c>
      <c r="F2" s="23" t="s">
        <v>42</v>
      </c>
      <c r="G2" s="23" t="s">
        <v>43</v>
      </c>
      <c r="H2" s="23" t="s">
        <v>44</v>
      </c>
      <c r="I2" s="23" t="s">
        <v>45</v>
      </c>
      <c r="J2" s="23" t="s">
        <v>46</v>
      </c>
      <c r="K2" s="23" t="s">
        <v>47</v>
      </c>
      <c r="L2" s="23" t="s">
        <v>48</v>
      </c>
      <c r="M2" s="23" t="s">
        <v>49</v>
      </c>
      <c r="N2" s="23" t="s">
        <v>50</v>
      </c>
      <c r="O2" s="23" t="s">
        <v>51</v>
      </c>
      <c r="P2" s="23" t="s">
        <v>52</v>
      </c>
      <c r="Q2" s="23" t="s">
        <v>53</v>
      </c>
      <c r="R2" s="23" t="s">
        <v>54</v>
      </c>
      <c r="S2" s="23" t="s">
        <v>55</v>
      </c>
      <c r="T2" s="23" t="s">
        <v>56</v>
      </c>
      <c r="U2" s="23" t="s">
        <v>57</v>
      </c>
      <c r="V2" s="23" t="s">
        <v>58</v>
      </c>
      <c r="W2" s="23"/>
      <c r="X2" s="23" t="s">
        <v>59</v>
      </c>
      <c r="Y2" s="23" t="s">
        <v>60</v>
      </c>
      <c r="Z2" s="1" t="s">
        <v>61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51"/>
      <c r="AU2" s="51"/>
      <c r="AV2" s="51"/>
      <c r="AW2" s="51"/>
      <c r="AX2" s="51"/>
      <c r="AY2" s="51"/>
      <c r="AZ2" s="51"/>
    </row>
    <row r="3" spans="1:52">
      <c r="A3" s="24" t="s">
        <v>62</v>
      </c>
      <c r="B3" s="24" t="s">
        <v>63</v>
      </c>
      <c r="C3" s="22" t="s">
        <v>64</v>
      </c>
      <c r="D3" s="22" t="s">
        <v>65</v>
      </c>
      <c r="E3" s="22" t="s">
        <v>65</v>
      </c>
      <c r="F3" s="22" t="s">
        <v>65</v>
      </c>
      <c r="G3" s="22" t="s">
        <v>65</v>
      </c>
      <c r="H3" s="22" t="s">
        <v>66</v>
      </c>
      <c r="I3" s="44">
        <v>1</v>
      </c>
      <c r="J3" s="44">
        <v>6</v>
      </c>
      <c r="K3" s="44">
        <v>6</v>
      </c>
      <c r="L3" s="44">
        <v>2</v>
      </c>
      <c r="M3" s="44">
        <v>2</v>
      </c>
      <c r="N3" s="44">
        <v>2</v>
      </c>
      <c r="O3" s="44">
        <v>2</v>
      </c>
      <c r="P3" s="44">
        <v>2</v>
      </c>
      <c r="Q3" s="44">
        <v>2</v>
      </c>
      <c r="R3" s="44">
        <v>2</v>
      </c>
      <c r="S3" s="44">
        <v>2</v>
      </c>
      <c r="T3" s="44">
        <v>2</v>
      </c>
      <c r="U3" s="44">
        <v>2</v>
      </c>
      <c r="V3" s="44">
        <v>1</v>
      </c>
      <c r="W3" s="22"/>
      <c r="X3" s="22"/>
      <c r="Y3" s="22"/>
      <c r="Z3" s="1">
        <v>46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>
      <c r="A4" s="24"/>
      <c r="B4" s="25" t="s">
        <v>67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>
      <c r="A5" s="24" t="s">
        <v>68</v>
      </c>
      <c r="B5" s="24" t="s">
        <v>69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"/>
      <c r="Y5" s="1"/>
      <c r="Z5" s="1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s="36" customFormat="1" ht="42.75">
      <c r="A6" s="26">
        <v>2017011934</v>
      </c>
      <c r="B6" s="2" t="s">
        <v>70</v>
      </c>
      <c r="C6" s="39">
        <f>17*3</f>
        <v>51</v>
      </c>
      <c r="D6" s="40" t="s">
        <v>71</v>
      </c>
      <c r="E6" s="40" t="s">
        <v>72</v>
      </c>
      <c r="F6" s="40" t="s">
        <v>73</v>
      </c>
      <c r="G6" s="40" t="s">
        <v>74</v>
      </c>
      <c r="H6" s="40" t="s">
        <v>75</v>
      </c>
      <c r="I6" s="40" t="s">
        <v>76</v>
      </c>
      <c r="J6" s="40" t="s">
        <v>77</v>
      </c>
      <c r="K6" s="40" t="s">
        <v>78</v>
      </c>
      <c r="L6" s="40" t="s">
        <v>79</v>
      </c>
      <c r="M6" s="39" t="s">
        <v>80</v>
      </c>
      <c r="N6" s="40" t="s">
        <v>81</v>
      </c>
      <c r="O6" s="40" t="s">
        <v>82</v>
      </c>
      <c r="P6" s="40" t="s">
        <v>73</v>
      </c>
      <c r="Q6" s="40" t="s">
        <v>83</v>
      </c>
      <c r="R6" s="40" t="s">
        <v>84</v>
      </c>
      <c r="S6" s="40" t="s">
        <v>82</v>
      </c>
      <c r="T6" s="40" t="s">
        <v>74</v>
      </c>
      <c r="U6" s="40" t="s">
        <v>85</v>
      </c>
      <c r="V6" s="40" t="s">
        <v>86</v>
      </c>
      <c r="W6" s="22"/>
      <c r="X6" s="22">
        <v>1</v>
      </c>
      <c r="Y6" s="50">
        <v>0.65</v>
      </c>
      <c r="Z6" s="1">
        <v>77.760869565217405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2"/>
    </row>
    <row r="7" spans="1:52" s="36" customFormat="1" ht="14.25">
      <c r="A7" s="26">
        <v>2017011935</v>
      </c>
      <c r="B7" s="2" t="s">
        <v>87</v>
      </c>
      <c r="C7" s="40">
        <v>62</v>
      </c>
      <c r="D7" s="40" t="s">
        <v>71</v>
      </c>
      <c r="E7" s="40" t="s">
        <v>88</v>
      </c>
      <c r="F7" s="40" t="s">
        <v>89</v>
      </c>
      <c r="G7" s="40" t="s">
        <v>90</v>
      </c>
      <c r="H7" s="40" t="s">
        <v>91</v>
      </c>
      <c r="I7" s="40" t="s">
        <v>91</v>
      </c>
      <c r="J7" s="40" t="s">
        <v>92</v>
      </c>
      <c r="K7" s="40" t="s">
        <v>93</v>
      </c>
      <c r="L7" s="40" t="s">
        <v>90</v>
      </c>
      <c r="M7" s="40" t="s">
        <v>94</v>
      </c>
      <c r="N7" s="40" t="s">
        <v>95</v>
      </c>
      <c r="O7" s="40" t="s">
        <v>73</v>
      </c>
      <c r="P7" s="40" t="s">
        <v>77</v>
      </c>
      <c r="Q7" s="40" t="s">
        <v>83</v>
      </c>
      <c r="R7" s="40" t="s">
        <v>96</v>
      </c>
      <c r="S7" s="40" t="s">
        <v>71</v>
      </c>
      <c r="T7" s="40" t="s">
        <v>74</v>
      </c>
      <c r="U7" s="40" t="s">
        <v>97</v>
      </c>
      <c r="V7" s="40" t="s">
        <v>98</v>
      </c>
      <c r="W7" s="22"/>
      <c r="X7" s="22">
        <f t="shared" ref="X7:X34" si="0">COUNTIF(D7:W7,"&lt;=60")</f>
        <v>0</v>
      </c>
      <c r="Y7" s="50">
        <v>0.7</v>
      </c>
      <c r="Z7" s="1">
        <v>79.043478260869605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s="36" customFormat="1" ht="14.25">
      <c r="A8" s="26">
        <v>2017011936</v>
      </c>
      <c r="B8" s="2" t="s">
        <v>99</v>
      </c>
      <c r="C8" s="40">
        <v>93</v>
      </c>
      <c r="D8" s="40" t="s">
        <v>79</v>
      </c>
      <c r="E8" s="40" t="s">
        <v>72</v>
      </c>
      <c r="F8" s="40" t="s">
        <v>97</v>
      </c>
      <c r="G8" s="40" t="s">
        <v>100</v>
      </c>
      <c r="H8" s="40" t="s">
        <v>83</v>
      </c>
      <c r="I8" s="40" t="s">
        <v>101</v>
      </c>
      <c r="J8" s="40" t="s">
        <v>102</v>
      </c>
      <c r="K8" s="40" t="s">
        <v>79</v>
      </c>
      <c r="L8" s="40" t="s">
        <v>74</v>
      </c>
      <c r="M8" s="40" t="s">
        <v>74</v>
      </c>
      <c r="N8" s="40" t="s">
        <v>96</v>
      </c>
      <c r="O8" s="40" t="s">
        <v>89</v>
      </c>
      <c r="P8" s="40" t="s">
        <v>85</v>
      </c>
      <c r="Q8" s="40" t="s">
        <v>101</v>
      </c>
      <c r="R8" s="40" t="s">
        <v>97</v>
      </c>
      <c r="S8" s="40" t="s">
        <v>97</v>
      </c>
      <c r="T8" s="40" t="s">
        <v>76</v>
      </c>
      <c r="U8" s="40" t="s">
        <v>76</v>
      </c>
      <c r="V8" s="40" t="s">
        <v>73</v>
      </c>
      <c r="W8" s="22"/>
      <c r="X8" s="22">
        <f t="shared" si="0"/>
        <v>0</v>
      </c>
      <c r="Y8" s="50">
        <v>0.95</v>
      </c>
      <c r="Z8" s="1">
        <v>88.7173913043478</v>
      </c>
      <c r="AA8" s="42"/>
      <c r="AB8" s="42"/>
      <c r="AC8" s="43"/>
      <c r="AD8" s="42"/>
      <c r="AE8" s="42"/>
      <c r="AF8" s="42"/>
      <c r="AG8" s="42"/>
      <c r="AH8" s="42"/>
      <c r="AI8" s="42"/>
      <c r="AJ8" s="42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2"/>
    </row>
    <row r="9" spans="1:52" s="36" customFormat="1" ht="14.25">
      <c r="A9" s="26">
        <v>2017011937</v>
      </c>
      <c r="B9" s="2" t="s">
        <v>103</v>
      </c>
      <c r="C9" s="40">
        <v>79</v>
      </c>
      <c r="D9" s="40" t="s">
        <v>76</v>
      </c>
      <c r="E9" s="40" t="s">
        <v>72</v>
      </c>
      <c r="F9" s="40">
        <v>93</v>
      </c>
      <c r="G9" s="40" t="s">
        <v>76</v>
      </c>
      <c r="H9" s="40" t="s">
        <v>83</v>
      </c>
      <c r="I9" s="40" t="s">
        <v>72</v>
      </c>
      <c r="J9" s="40" t="s">
        <v>74</v>
      </c>
      <c r="K9" s="40" t="s">
        <v>104</v>
      </c>
      <c r="L9" s="40" t="s">
        <v>74</v>
      </c>
      <c r="M9" s="45">
        <v>76</v>
      </c>
      <c r="N9" s="40" t="s">
        <v>95</v>
      </c>
      <c r="O9" s="40" t="s">
        <v>91</v>
      </c>
      <c r="P9" s="40" t="s">
        <v>85</v>
      </c>
      <c r="Q9" s="40" t="s">
        <v>101</v>
      </c>
      <c r="R9" s="40" t="s">
        <v>76</v>
      </c>
      <c r="S9" s="40" t="s">
        <v>90</v>
      </c>
      <c r="T9" s="40" t="s">
        <v>76</v>
      </c>
      <c r="U9" s="40" t="s">
        <v>74</v>
      </c>
      <c r="V9" s="40">
        <v>61</v>
      </c>
      <c r="W9" s="22"/>
      <c r="X9" s="22">
        <f t="shared" si="0"/>
        <v>0</v>
      </c>
      <c r="Y9" s="50">
        <v>0.85</v>
      </c>
      <c r="Z9" s="1">
        <v>88.521739130434796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s="36" customFormat="1" ht="14.25">
      <c r="A10" s="26">
        <v>2017011938</v>
      </c>
      <c r="B10" s="2" t="s">
        <v>105</v>
      </c>
      <c r="C10" s="41">
        <v>84</v>
      </c>
      <c r="D10" s="41">
        <v>91</v>
      </c>
      <c r="E10" s="41">
        <v>98</v>
      </c>
      <c r="F10" s="41">
        <v>89</v>
      </c>
      <c r="G10" s="41">
        <v>86</v>
      </c>
      <c r="H10" s="41">
        <v>95</v>
      </c>
      <c r="I10" s="41">
        <v>93</v>
      </c>
      <c r="J10" s="41">
        <v>73</v>
      </c>
      <c r="K10" s="41">
        <v>81</v>
      </c>
      <c r="L10" s="41">
        <v>85</v>
      </c>
      <c r="M10" s="41">
        <v>72</v>
      </c>
      <c r="N10" s="41">
        <v>84</v>
      </c>
      <c r="O10" s="41">
        <v>90</v>
      </c>
      <c r="P10" s="41">
        <v>90</v>
      </c>
      <c r="Q10" s="41">
        <v>97</v>
      </c>
      <c r="R10" s="41">
        <v>91</v>
      </c>
      <c r="S10" s="41">
        <v>87</v>
      </c>
      <c r="T10" s="41">
        <v>93</v>
      </c>
      <c r="U10" s="41">
        <v>90</v>
      </c>
      <c r="V10" s="41">
        <v>79</v>
      </c>
      <c r="W10" s="47"/>
      <c r="X10" s="22">
        <f t="shared" si="0"/>
        <v>0</v>
      </c>
      <c r="Y10" s="50">
        <v>0.85</v>
      </c>
      <c r="Z10" s="1">
        <v>85.413043478260903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s="36" customFormat="1" ht="14.25">
      <c r="A11" s="26">
        <v>2017011939</v>
      </c>
      <c r="B11" s="2" t="s">
        <v>106</v>
      </c>
      <c r="C11" s="40">
        <v>92</v>
      </c>
      <c r="D11" s="40" t="s">
        <v>79</v>
      </c>
      <c r="E11" s="40" t="s">
        <v>100</v>
      </c>
      <c r="F11" s="40" t="s">
        <v>100</v>
      </c>
      <c r="G11" s="40" t="s">
        <v>79</v>
      </c>
      <c r="H11" s="40" t="s">
        <v>100</v>
      </c>
      <c r="I11" s="40" t="s">
        <v>76</v>
      </c>
      <c r="J11" s="40" t="s">
        <v>77</v>
      </c>
      <c r="K11" s="40" t="s">
        <v>107</v>
      </c>
      <c r="L11" s="40" t="s">
        <v>73</v>
      </c>
      <c r="M11" s="40" t="s">
        <v>95</v>
      </c>
      <c r="N11" s="40" t="s">
        <v>95</v>
      </c>
      <c r="O11" s="40" t="s">
        <v>89</v>
      </c>
      <c r="P11" s="40" t="s">
        <v>108</v>
      </c>
      <c r="Q11" s="40" t="s">
        <v>75</v>
      </c>
      <c r="R11" s="40" t="s">
        <v>102</v>
      </c>
      <c r="S11" s="40" t="s">
        <v>109</v>
      </c>
      <c r="T11" s="40" t="s">
        <v>104</v>
      </c>
      <c r="U11" s="40" t="s">
        <v>100</v>
      </c>
      <c r="V11" s="40" t="s">
        <v>90</v>
      </c>
      <c r="W11" s="22"/>
      <c r="X11" s="22">
        <f t="shared" si="0"/>
        <v>0</v>
      </c>
      <c r="Y11" s="50">
        <v>0.75</v>
      </c>
      <c r="Z11" s="1">
        <v>81.108695652173907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s="36" customFormat="1" ht="14.25">
      <c r="A12" s="26">
        <v>2017011940</v>
      </c>
      <c r="B12" s="2" t="s">
        <v>110</v>
      </c>
      <c r="C12" s="40">
        <v>87</v>
      </c>
      <c r="D12" s="40" t="s">
        <v>90</v>
      </c>
      <c r="E12" s="40" t="s">
        <v>85</v>
      </c>
      <c r="F12" s="40" t="s">
        <v>100</v>
      </c>
      <c r="G12" s="40" t="s">
        <v>74</v>
      </c>
      <c r="H12" s="40" t="s">
        <v>100</v>
      </c>
      <c r="I12" s="40" t="s">
        <v>101</v>
      </c>
      <c r="J12" s="40" t="s">
        <v>111</v>
      </c>
      <c r="K12" s="40" t="s">
        <v>76</v>
      </c>
      <c r="L12" s="40" t="s">
        <v>97</v>
      </c>
      <c r="M12" s="40" t="s">
        <v>97</v>
      </c>
      <c r="N12" s="40" t="s">
        <v>104</v>
      </c>
      <c r="O12" s="40" t="s">
        <v>91</v>
      </c>
      <c r="P12" s="40" t="s">
        <v>72</v>
      </c>
      <c r="Q12" s="40" t="s">
        <v>75</v>
      </c>
      <c r="R12" s="40" t="s">
        <v>76</v>
      </c>
      <c r="S12" s="40" t="s">
        <v>97</v>
      </c>
      <c r="T12" s="40" t="s">
        <v>75</v>
      </c>
      <c r="U12" s="40" t="s">
        <v>79</v>
      </c>
      <c r="V12" s="40" t="s">
        <v>90</v>
      </c>
      <c r="W12" s="22"/>
      <c r="X12" s="22">
        <f t="shared" si="0"/>
        <v>0</v>
      </c>
      <c r="Y12" s="50">
        <v>0.95</v>
      </c>
      <c r="Z12" s="1">
        <v>89.565217391304301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s="36" customFormat="1" ht="14.25">
      <c r="A13" s="26">
        <v>2017011941</v>
      </c>
      <c r="B13" s="2" t="s">
        <v>112</v>
      </c>
      <c r="C13" s="40">
        <v>77</v>
      </c>
      <c r="D13" s="40" t="s">
        <v>104</v>
      </c>
      <c r="E13" s="40" t="s">
        <v>104</v>
      </c>
      <c r="F13" s="40" t="s">
        <v>90</v>
      </c>
      <c r="G13" s="40" t="s">
        <v>100</v>
      </c>
      <c r="H13" s="40" t="s">
        <v>91</v>
      </c>
      <c r="I13" s="40" t="s">
        <v>101</v>
      </c>
      <c r="J13" s="40" t="s">
        <v>89</v>
      </c>
      <c r="K13" s="40" t="s">
        <v>100</v>
      </c>
      <c r="L13" s="40" t="s">
        <v>79</v>
      </c>
      <c r="M13" s="40" t="s">
        <v>77</v>
      </c>
      <c r="N13" s="40" t="s">
        <v>100</v>
      </c>
      <c r="O13" s="40" t="s">
        <v>97</v>
      </c>
      <c r="P13" s="40" t="s">
        <v>85</v>
      </c>
      <c r="Q13" s="40" t="s">
        <v>101</v>
      </c>
      <c r="R13" s="40" t="s">
        <v>97</v>
      </c>
      <c r="S13" s="40" t="s">
        <v>97</v>
      </c>
      <c r="T13" s="40" t="s">
        <v>83</v>
      </c>
      <c r="U13" s="40" t="s">
        <v>96</v>
      </c>
      <c r="V13" s="40" t="s">
        <v>107</v>
      </c>
      <c r="W13" s="22"/>
      <c r="X13" s="22">
        <f t="shared" si="0"/>
        <v>0</v>
      </c>
      <c r="Y13" s="50">
        <v>0.85</v>
      </c>
      <c r="Z13" s="1">
        <v>87.565217391304301</v>
      </c>
      <c r="AA13" s="42"/>
      <c r="AB13" s="42"/>
      <c r="AC13" s="42"/>
      <c r="AD13" s="42"/>
      <c r="AE13" s="43"/>
      <c r="AF13" s="42"/>
      <c r="AG13" s="42"/>
      <c r="AH13" s="42"/>
      <c r="AI13" s="42"/>
      <c r="AJ13" s="42"/>
      <c r="AK13" s="43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s="36" customFormat="1" ht="14.25">
      <c r="A14" s="26">
        <v>2017011942</v>
      </c>
      <c r="B14" s="2" t="s">
        <v>113</v>
      </c>
      <c r="C14" s="40">
        <v>61</v>
      </c>
      <c r="D14" s="40" t="s">
        <v>100</v>
      </c>
      <c r="E14" s="40" t="s">
        <v>83</v>
      </c>
      <c r="F14" s="40" t="s">
        <v>73</v>
      </c>
      <c r="G14" s="40" t="s">
        <v>85</v>
      </c>
      <c r="H14" s="40" t="s">
        <v>76</v>
      </c>
      <c r="I14" s="40" t="s">
        <v>83</v>
      </c>
      <c r="J14" s="40" t="s">
        <v>107</v>
      </c>
      <c r="K14" s="40" t="s">
        <v>104</v>
      </c>
      <c r="L14" s="40" t="s">
        <v>90</v>
      </c>
      <c r="M14" s="40" t="s">
        <v>107</v>
      </c>
      <c r="N14" s="40" t="s">
        <v>82</v>
      </c>
      <c r="O14" s="40" t="s">
        <v>89</v>
      </c>
      <c r="P14" s="40" t="s">
        <v>114</v>
      </c>
      <c r="Q14" s="40" t="s">
        <v>76</v>
      </c>
      <c r="R14" s="40" t="s">
        <v>90</v>
      </c>
      <c r="S14" s="40" t="s">
        <v>73</v>
      </c>
      <c r="T14" s="40" t="s">
        <v>104</v>
      </c>
      <c r="U14" s="40" t="s">
        <v>97</v>
      </c>
      <c r="V14" s="40" t="s">
        <v>90</v>
      </c>
      <c r="W14" s="22"/>
      <c r="X14" s="22">
        <f t="shared" si="0"/>
        <v>0</v>
      </c>
      <c r="Y14" s="50">
        <v>0.8</v>
      </c>
      <c r="Z14" s="1">
        <v>82.195652173913004</v>
      </c>
      <c r="AA14" s="42"/>
      <c r="AB14" s="43"/>
      <c r="AC14" s="42"/>
      <c r="AD14" s="42"/>
      <c r="AE14" s="42"/>
      <c r="AF14" s="42"/>
      <c r="AG14" s="42"/>
      <c r="AH14" s="43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s="36" customFormat="1" ht="14.25">
      <c r="A15" s="26">
        <v>2017011944</v>
      </c>
      <c r="B15" s="2" t="s">
        <v>115</v>
      </c>
      <c r="C15" s="40">
        <v>64</v>
      </c>
      <c r="D15" s="40" t="s">
        <v>91</v>
      </c>
      <c r="E15" s="40" t="s">
        <v>97</v>
      </c>
      <c r="F15" s="40" t="s">
        <v>91</v>
      </c>
      <c r="G15" s="40" t="s">
        <v>104</v>
      </c>
      <c r="H15" s="40" t="s">
        <v>91</v>
      </c>
      <c r="I15" s="40" t="s">
        <v>101</v>
      </c>
      <c r="J15" s="40" t="s">
        <v>73</v>
      </c>
      <c r="K15" s="40" t="s">
        <v>89</v>
      </c>
      <c r="L15" s="40" t="s">
        <v>97</v>
      </c>
      <c r="M15" s="40" t="s">
        <v>73</v>
      </c>
      <c r="N15" s="40" t="s">
        <v>116</v>
      </c>
      <c r="O15" s="40" t="s">
        <v>79</v>
      </c>
      <c r="P15" s="40" t="s">
        <v>100</v>
      </c>
      <c r="Q15" s="40" t="s">
        <v>83</v>
      </c>
      <c r="R15" s="40" t="s">
        <v>104</v>
      </c>
      <c r="S15" s="40" t="s">
        <v>95</v>
      </c>
      <c r="T15" s="40" t="s">
        <v>97</v>
      </c>
      <c r="U15" s="40" t="s">
        <v>97</v>
      </c>
      <c r="V15" s="40" t="s">
        <v>93</v>
      </c>
      <c r="W15" s="22"/>
      <c r="X15" s="22">
        <f t="shared" si="0"/>
        <v>0</v>
      </c>
      <c r="Y15" s="50">
        <v>0.85</v>
      </c>
      <c r="Z15" s="1">
        <v>85.391304347826093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s="36" customFormat="1" ht="14.25">
      <c r="A16" s="26">
        <v>2017011945</v>
      </c>
      <c r="B16" s="2" t="s">
        <v>117</v>
      </c>
      <c r="C16" s="40">
        <v>79</v>
      </c>
      <c r="D16" s="40" t="s">
        <v>79</v>
      </c>
      <c r="E16" s="40" t="s">
        <v>76</v>
      </c>
      <c r="F16" s="40" t="s">
        <v>74</v>
      </c>
      <c r="G16" s="40" t="s">
        <v>85</v>
      </c>
      <c r="H16" s="40" t="s">
        <v>85</v>
      </c>
      <c r="I16" s="40" t="s">
        <v>91</v>
      </c>
      <c r="J16" s="40" t="s">
        <v>77</v>
      </c>
      <c r="K16" s="40" t="s">
        <v>93</v>
      </c>
      <c r="L16" s="40" t="s">
        <v>90</v>
      </c>
      <c r="M16" s="40" t="s">
        <v>93</v>
      </c>
      <c r="N16" s="40" t="s">
        <v>93</v>
      </c>
      <c r="O16" s="40" t="s">
        <v>89</v>
      </c>
      <c r="P16" s="40" t="s">
        <v>107</v>
      </c>
      <c r="Q16" s="40" t="s">
        <v>91</v>
      </c>
      <c r="R16" s="40" t="s">
        <v>96</v>
      </c>
      <c r="S16" s="40" t="s">
        <v>82</v>
      </c>
      <c r="T16" s="40" t="s">
        <v>74</v>
      </c>
      <c r="U16" s="40" t="s">
        <v>104</v>
      </c>
      <c r="V16" s="40" t="s">
        <v>111</v>
      </c>
      <c r="W16" s="22"/>
      <c r="X16" s="22">
        <f t="shared" si="0"/>
        <v>0</v>
      </c>
      <c r="Y16" s="50">
        <v>0.65</v>
      </c>
      <c r="Z16" s="1">
        <v>82.043478260869605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2" s="36" customFormat="1" ht="14.25">
      <c r="A17" s="26">
        <v>2017011946</v>
      </c>
      <c r="B17" s="2" t="s">
        <v>118</v>
      </c>
      <c r="C17" s="40">
        <v>68</v>
      </c>
      <c r="D17" s="40" t="s">
        <v>71</v>
      </c>
      <c r="E17" s="40" t="s">
        <v>104</v>
      </c>
      <c r="F17" s="40" t="s">
        <v>82</v>
      </c>
      <c r="G17" s="40" t="s">
        <v>74</v>
      </c>
      <c r="H17" s="40" t="s">
        <v>97</v>
      </c>
      <c r="I17" s="40" t="s">
        <v>75</v>
      </c>
      <c r="J17" s="40" t="s">
        <v>111</v>
      </c>
      <c r="K17" s="40" t="s">
        <v>71</v>
      </c>
      <c r="L17" s="40" t="s">
        <v>89</v>
      </c>
      <c r="M17" s="40" t="s">
        <v>79</v>
      </c>
      <c r="N17" s="40" t="s">
        <v>93</v>
      </c>
      <c r="O17" s="40" t="s">
        <v>73</v>
      </c>
      <c r="P17" s="40" t="s">
        <v>73</v>
      </c>
      <c r="Q17" s="40" t="s">
        <v>75</v>
      </c>
      <c r="R17" s="40" t="s">
        <v>90</v>
      </c>
      <c r="S17" s="40" t="s">
        <v>119</v>
      </c>
      <c r="T17" s="40" t="s">
        <v>79</v>
      </c>
      <c r="U17" s="40" t="s">
        <v>96</v>
      </c>
      <c r="V17" s="40" t="s">
        <v>81</v>
      </c>
      <c r="W17" s="22"/>
      <c r="X17" s="22">
        <f t="shared" si="0"/>
        <v>0</v>
      </c>
      <c r="Y17" s="50">
        <v>0.75</v>
      </c>
      <c r="Z17" s="1">
        <v>82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</row>
    <row r="18" spans="1:52" s="36" customFormat="1" ht="14.25">
      <c r="A18" s="26">
        <v>2017011947</v>
      </c>
      <c r="B18" s="2" t="s">
        <v>120</v>
      </c>
      <c r="C18" s="40">
        <v>84</v>
      </c>
      <c r="D18" s="40" t="s">
        <v>97</v>
      </c>
      <c r="E18" s="40" t="s">
        <v>88</v>
      </c>
      <c r="F18" s="40" t="s">
        <v>96</v>
      </c>
      <c r="G18" s="40" t="s">
        <v>79</v>
      </c>
      <c r="H18" s="40" t="s">
        <v>97</v>
      </c>
      <c r="I18" s="40" t="s">
        <v>75</v>
      </c>
      <c r="J18" s="40" t="s">
        <v>94</v>
      </c>
      <c r="K18" s="40" t="s">
        <v>104</v>
      </c>
      <c r="L18" s="40" t="s">
        <v>96</v>
      </c>
      <c r="M18" s="40" t="s">
        <v>116</v>
      </c>
      <c r="N18" s="40" t="s">
        <v>89</v>
      </c>
      <c r="O18" s="40" t="s">
        <v>104</v>
      </c>
      <c r="P18" s="40" t="s">
        <v>71</v>
      </c>
      <c r="Q18" s="40" t="s">
        <v>91</v>
      </c>
      <c r="R18" s="40" t="s">
        <v>104</v>
      </c>
      <c r="S18" s="40" t="s">
        <v>90</v>
      </c>
      <c r="T18" s="40" t="s">
        <v>97</v>
      </c>
      <c r="U18" s="40" t="s">
        <v>100</v>
      </c>
      <c r="V18" s="40" t="s">
        <v>93</v>
      </c>
      <c r="W18" s="22"/>
      <c r="X18" s="22">
        <f t="shared" si="0"/>
        <v>0</v>
      </c>
      <c r="Y18" s="50">
        <v>0.85</v>
      </c>
      <c r="Z18" s="1">
        <v>84.695652173913004</v>
      </c>
      <c r="AA18" s="42"/>
      <c r="AB18" s="42"/>
      <c r="AC18" s="42"/>
      <c r="AD18" s="42"/>
      <c r="AE18" s="43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1:52" s="36" customFormat="1" ht="14.25">
      <c r="A19" s="26">
        <v>2017011948</v>
      </c>
      <c r="B19" s="2" t="s">
        <v>121</v>
      </c>
      <c r="C19" s="40">
        <v>84</v>
      </c>
      <c r="D19" s="40" t="s">
        <v>71</v>
      </c>
      <c r="E19" s="40" t="s">
        <v>91</v>
      </c>
      <c r="F19" s="40" t="s">
        <v>89</v>
      </c>
      <c r="G19" s="40" t="s">
        <v>96</v>
      </c>
      <c r="H19" s="40" t="s">
        <v>100</v>
      </c>
      <c r="I19" s="40" t="s">
        <v>75</v>
      </c>
      <c r="J19" s="40" t="s">
        <v>122</v>
      </c>
      <c r="K19" s="40" t="s">
        <v>95</v>
      </c>
      <c r="L19" s="40" t="s">
        <v>89</v>
      </c>
      <c r="M19" s="40" t="s">
        <v>79</v>
      </c>
      <c r="N19" s="40" t="s">
        <v>104</v>
      </c>
      <c r="O19" s="40" t="s">
        <v>89</v>
      </c>
      <c r="P19" s="40" t="s">
        <v>89</v>
      </c>
      <c r="Q19" s="40" t="s">
        <v>75</v>
      </c>
      <c r="R19" s="40" t="s">
        <v>74</v>
      </c>
      <c r="S19" s="40" t="s">
        <v>73</v>
      </c>
      <c r="T19" s="40" t="s">
        <v>85</v>
      </c>
      <c r="U19" s="40" t="s">
        <v>104</v>
      </c>
      <c r="V19" s="40" t="s">
        <v>107</v>
      </c>
      <c r="W19" s="22"/>
      <c r="X19" s="22">
        <f t="shared" si="0"/>
        <v>0</v>
      </c>
      <c r="Y19" s="50">
        <v>0.9</v>
      </c>
      <c r="Z19" s="1">
        <v>83.869565217391298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36" customFormat="1" ht="14.25">
      <c r="A20" s="26">
        <v>2017011949</v>
      </c>
      <c r="B20" s="2" t="s">
        <v>123</v>
      </c>
      <c r="C20" s="40">
        <v>70</v>
      </c>
      <c r="D20" s="40" t="s">
        <v>79</v>
      </c>
      <c r="E20" s="40" t="s">
        <v>76</v>
      </c>
      <c r="F20" s="40" t="s">
        <v>74</v>
      </c>
      <c r="G20" s="40" t="s">
        <v>96</v>
      </c>
      <c r="H20" s="40" t="s">
        <v>97</v>
      </c>
      <c r="I20" s="40" t="s">
        <v>75</v>
      </c>
      <c r="J20" s="40" t="s">
        <v>84</v>
      </c>
      <c r="K20" s="40" t="s">
        <v>111</v>
      </c>
      <c r="L20" s="40" t="s">
        <v>96</v>
      </c>
      <c r="M20" s="40" t="s">
        <v>71</v>
      </c>
      <c r="N20" s="40" t="s">
        <v>73</v>
      </c>
      <c r="O20" s="40" t="s">
        <v>89</v>
      </c>
      <c r="P20" s="40" t="s">
        <v>82</v>
      </c>
      <c r="Q20" s="40" t="s">
        <v>85</v>
      </c>
      <c r="R20" s="40" t="s">
        <v>74</v>
      </c>
      <c r="S20" s="40" t="s">
        <v>82</v>
      </c>
      <c r="T20" s="40" t="s">
        <v>79</v>
      </c>
      <c r="U20" s="40" t="s">
        <v>90</v>
      </c>
      <c r="V20" s="40" t="s">
        <v>78</v>
      </c>
      <c r="W20" s="22"/>
      <c r="X20" s="22">
        <f t="shared" si="0"/>
        <v>0</v>
      </c>
      <c r="Y20" s="50">
        <v>0.8</v>
      </c>
      <c r="Z20" s="1">
        <v>81.847826086956502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36" customFormat="1" ht="14.25">
      <c r="A21" s="26">
        <v>2017011950</v>
      </c>
      <c r="B21" s="2" t="s">
        <v>124</v>
      </c>
      <c r="C21" s="40">
        <v>69</v>
      </c>
      <c r="D21" s="40" t="s">
        <v>82</v>
      </c>
      <c r="E21" s="40" t="s">
        <v>91</v>
      </c>
      <c r="F21" s="40" t="s">
        <v>71</v>
      </c>
      <c r="G21" s="40" t="s">
        <v>97</v>
      </c>
      <c r="H21" s="40" t="s">
        <v>76</v>
      </c>
      <c r="I21" s="40" t="s">
        <v>75</v>
      </c>
      <c r="J21" s="40" t="s">
        <v>111</v>
      </c>
      <c r="K21" s="40" t="s">
        <v>74</v>
      </c>
      <c r="L21" s="40" t="s">
        <v>79</v>
      </c>
      <c r="M21" s="40" t="s">
        <v>73</v>
      </c>
      <c r="N21" s="40" t="s">
        <v>96</v>
      </c>
      <c r="O21" s="40" t="s">
        <v>85</v>
      </c>
      <c r="P21" s="40" t="s">
        <v>97</v>
      </c>
      <c r="Q21" s="40" t="s">
        <v>75</v>
      </c>
      <c r="R21" s="40" t="s">
        <v>85</v>
      </c>
      <c r="S21" s="40" t="s">
        <v>90</v>
      </c>
      <c r="T21" s="40" t="s">
        <v>91</v>
      </c>
      <c r="U21" s="40" t="s">
        <v>74</v>
      </c>
      <c r="V21" s="40" t="s">
        <v>122</v>
      </c>
      <c r="W21" s="22"/>
      <c r="X21" s="22">
        <f t="shared" si="0"/>
        <v>0</v>
      </c>
      <c r="Y21" s="50">
        <v>0.85</v>
      </c>
      <c r="Z21" s="1">
        <v>85.760869565217405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2" s="36" customFormat="1" ht="14.25">
      <c r="A22" s="26">
        <v>2017011951</v>
      </c>
      <c r="B22" s="2" t="s">
        <v>125</v>
      </c>
      <c r="C22" s="40">
        <v>71</v>
      </c>
      <c r="D22" s="40" t="s">
        <v>96</v>
      </c>
      <c r="E22" s="40" t="s">
        <v>85</v>
      </c>
      <c r="F22" s="40" t="s">
        <v>71</v>
      </c>
      <c r="G22" s="40" t="s">
        <v>74</v>
      </c>
      <c r="H22" s="40" t="s">
        <v>75</v>
      </c>
      <c r="I22" s="40" t="s">
        <v>75</v>
      </c>
      <c r="J22" s="40" t="s">
        <v>78</v>
      </c>
      <c r="K22" s="40" t="s">
        <v>104</v>
      </c>
      <c r="L22" s="40" t="s">
        <v>79</v>
      </c>
      <c r="M22" s="40" t="s">
        <v>122</v>
      </c>
      <c r="N22" s="40" t="s">
        <v>82</v>
      </c>
      <c r="O22" s="40" t="s">
        <v>74</v>
      </c>
      <c r="P22" s="40" t="s">
        <v>96</v>
      </c>
      <c r="Q22" s="40" t="s">
        <v>83</v>
      </c>
      <c r="R22" s="40" t="s">
        <v>74</v>
      </c>
      <c r="S22" s="40" t="s">
        <v>104</v>
      </c>
      <c r="T22" s="40" t="s">
        <v>97</v>
      </c>
      <c r="U22" s="40" t="s">
        <v>85</v>
      </c>
      <c r="V22" s="40" t="s">
        <v>102</v>
      </c>
      <c r="W22" s="22"/>
      <c r="X22" s="22">
        <f t="shared" si="0"/>
        <v>0</v>
      </c>
      <c r="Y22" s="50">
        <v>0.8</v>
      </c>
      <c r="Z22" s="1">
        <v>84.239130434782595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36" customFormat="1" ht="14.25">
      <c r="A23" s="26">
        <v>2017011952</v>
      </c>
      <c r="B23" s="2" t="s">
        <v>126</v>
      </c>
      <c r="C23" s="40">
        <v>94</v>
      </c>
      <c r="D23" s="40" t="s">
        <v>95</v>
      </c>
      <c r="E23" s="40" t="s">
        <v>76</v>
      </c>
      <c r="F23" s="40" t="s">
        <v>96</v>
      </c>
      <c r="G23" s="40" t="s">
        <v>74</v>
      </c>
      <c r="H23" s="40" t="s">
        <v>85</v>
      </c>
      <c r="I23" s="40" t="s">
        <v>76</v>
      </c>
      <c r="J23" s="40" t="s">
        <v>102</v>
      </c>
      <c r="K23" s="40" t="s">
        <v>90</v>
      </c>
      <c r="L23" s="40" t="s">
        <v>89</v>
      </c>
      <c r="M23" s="40" t="s">
        <v>77</v>
      </c>
      <c r="N23" s="40" t="s">
        <v>100</v>
      </c>
      <c r="O23" s="40" t="s">
        <v>74</v>
      </c>
      <c r="P23" s="40" t="s">
        <v>73</v>
      </c>
      <c r="Q23" s="40" t="s">
        <v>85</v>
      </c>
      <c r="R23" s="40" t="s">
        <v>90</v>
      </c>
      <c r="S23" s="40" t="s">
        <v>82</v>
      </c>
      <c r="T23" s="40" t="s">
        <v>104</v>
      </c>
      <c r="U23" s="40" t="s">
        <v>95</v>
      </c>
      <c r="V23" s="40" t="s">
        <v>73</v>
      </c>
      <c r="W23" s="22"/>
      <c r="X23" s="22">
        <f t="shared" si="0"/>
        <v>0</v>
      </c>
      <c r="Y23" s="50">
        <v>0.9</v>
      </c>
      <c r="Z23" s="1">
        <v>84.652173913043498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37" customFormat="1" ht="14.25">
      <c r="A24" s="26">
        <v>2017011953</v>
      </c>
      <c r="B24" s="2" t="s">
        <v>127</v>
      </c>
      <c r="C24" s="40">
        <v>98</v>
      </c>
      <c r="D24" s="40" t="s">
        <v>91</v>
      </c>
      <c r="E24" s="40" t="s">
        <v>91</v>
      </c>
      <c r="F24" s="40" t="s">
        <v>75</v>
      </c>
      <c r="G24" s="40" t="s">
        <v>79</v>
      </c>
      <c r="H24" s="40" t="s">
        <v>85</v>
      </c>
      <c r="I24" s="40" t="s">
        <v>76</v>
      </c>
      <c r="J24" s="40" t="s">
        <v>95</v>
      </c>
      <c r="K24" s="40" t="s">
        <v>73</v>
      </c>
      <c r="L24" s="40" t="s">
        <v>71</v>
      </c>
      <c r="M24" s="40" t="s">
        <v>82</v>
      </c>
      <c r="N24" s="40" t="s">
        <v>74</v>
      </c>
      <c r="O24" s="40" t="s">
        <v>104</v>
      </c>
      <c r="P24" s="40" t="s">
        <v>100</v>
      </c>
      <c r="Q24" s="40" t="s">
        <v>91</v>
      </c>
      <c r="R24" s="40" t="s">
        <v>74</v>
      </c>
      <c r="S24" s="40" t="s">
        <v>100</v>
      </c>
      <c r="T24" s="40" t="s">
        <v>79</v>
      </c>
      <c r="U24" s="40" t="s">
        <v>74</v>
      </c>
      <c r="V24" s="40" t="s">
        <v>116</v>
      </c>
      <c r="W24" s="22"/>
      <c r="X24" s="22">
        <f t="shared" si="0"/>
        <v>0</v>
      </c>
      <c r="Y24" s="50">
        <v>0.95</v>
      </c>
      <c r="Z24" s="1">
        <v>87.760869565217405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36" customFormat="1" ht="14.25">
      <c r="A25" s="26">
        <v>2017011954</v>
      </c>
      <c r="B25" s="2" t="s">
        <v>128</v>
      </c>
      <c r="C25" s="41">
        <v>99</v>
      </c>
      <c r="D25" s="41">
        <v>92</v>
      </c>
      <c r="E25" s="41">
        <v>97</v>
      </c>
      <c r="F25" s="41">
        <v>88</v>
      </c>
      <c r="G25" s="41">
        <v>85</v>
      </c>
      <c r="H25" s="41">
        <v>92</v>
      </c>
      <c r="I25" s="41">
        <v>90</v>
      </c>
      <c r="J25" s="41">
        <v>84</v>
      </c>
      <c r="K25" s="41">
        <v>80</v>
      </c>
      <c r="L25" s="41">
        <v>83</v>
      </c>
      <c r="M25" s="41">
        <v>83.1</v>
      </c>
      <c r="N25" s="41">
        <v>76</v>
      </c>
      <c r="O25" s="41">
        <v>85</v>
      </c>
      <c r="P25" s="41">
        <v>85</v>
      </c>
      <c r="Q25" s="41">
        <v>96</v>
      </c>
      <c r="R25" s="41">
        <v>85</v>
      </c>
      <c r="S25" s="41">
        <v>86</v>
      </c>
      <c r="T25" s="41">
        <v>93</v>
      </c>
      <c r="U25" s="41">
        <v>92</v>
      </c>
      <c r="V25" s="41">
        <v>77</v>
      </c>
      <c r="W25" s="47"/>
      <c r="X25" s="22">
        <f t="shared" si="0"/>
        <v>0</v>
      </c>
      <c r="Y25" s="50">
        <v>0.9</v>
      </c>
      <c r="Z25" s="1">
        <v>86.7869565217391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36" customFormat="1" ht="14.25">
      <c r="A26" s="26">
        <v>2017011955</v>
      </c>
      <c r="B26" s="2" t="s">
        <v>129</v>
      </c>
      <c r="C26" s="40">
        <v>87</v>
      </c>
      <c r="D26" s="40" t="s">
        <v>82</v>
      </c>
      <c r="E26" s="40" t="s">
        <v>91</v>
      </c>
      <c r="F26" s="40" t="s">
        <v>74</v>
      </c>
      <c r="G26" s="40" t="s">
        <v>74</v>
      </c>
      <c r="H26" s="40" t="s">
        <v>76</v>
      </c>
      <c r="I26" s="40" t="s">
        <v>76</v>
      </c>
      <c r="J26" s="40" t="s">
        <v>102</v>
      </c>
      <c r="K26" s="40" t="s">
        <v>76</v>
      </c>
      <c r="L26" s="40" t="s">
        <v>89</v>
      </c>
      <c r="M26" s="40" t="s">
        <v>89</v>
      </c>
      <c r="N26" s="40" t="s">
        <v>100</v>
      </c>
      <c r="O26" s="40" t="s">
        <v>79</v>
      </c>
      <c r="P26" s="40" t="s">
        <v>74</v>
      </c>
      <c r="Q26" s="40" t="s">
        <v>75</v>
      </c>
      <c r="R26" s="40" t="s">
        <v>85</v>
      </c>
      <c r="S26" s="40" t="s">
        <v>100</v>
      </c>
      <c r="T26" s="40" t="s">
        <v>97</v>
      </c>
      <c r="U26" s="40" t="s">
        <v>100</v>
      </c>
      <c r="V26" s="40" t="s">
        <v>82</v>
      </c>
      <c r="W26" s="1"/>
      <c r="X26" s="22">
        <f t="shared" si="0"/>
        <v>0</v>
      </c>
      <c r="Y26" s="50">
        <v>0.95</v>
      </c>
      <c r="Z26" s="1">
        <v>87.630434782608702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36" customFormat="1" ht="14.25">
      <c r="A27" s="26">
        <v>2017011956</v>
      </c>
      <c r="B27" s="2" t="s">
        <v>130</v>
      </c>
      <c r="C27" s="40">
        <v>95</v>
      </c>
      <c r="D27" s="40" t="s">
        <v>91</v>
      </c>
      <c r="E27" s="40" t="s">
        <v>75</v>
      </c>
      <c r="F27" s="40" t="s">
        <v>79</v>
      </c>
      <c r="G27" s="40" t="s">
        <v>104</v>
      </c>
      <c r="H27" s="40" t="s">
        <v>76</v>
      </c>
      <c r="I27" s="40" t="s">
        <v>76</v>
      </c>
      <c r="J27" s="40" t="s">
        <v>71</v>
      </c>
      <c r="K27" s="40" t="s">
        <v>79</v>
      </c>
      <c r="L27" s="40" t="s">
        <v>90</v>
      </c>
      <c r="M27" s="40" t="s">
        <v>73</v>
      </c>
      <c r="N27" s="40" t="s">
        <v>97</v>
      </c>
      <c r="O27" s="40" t="s">
        <v>79</v>
      </c>
      <c r="P27" s="40" t="s">
        <v>100</v>
      </c>
      <c r="Q27" s="40" t="s">
        <v>83</v>
      </c>
      <c r="R27" s="40" t="s">
        <v>85</v>
      </c>
      <c r="S27" s="40" t="s">
        <v>100</v>
      </c>
      <c r="T27" s="40" t="s">
        <v>75</v>
      </c>
      <c r="U27" s="40" t="s">
        <v>90</v>
      </c>
      <c r="V27" s="40" t="s">
        <v>131</v>
      </c>
      <c r="W27" s="22"/>
      <c r="X27" s="22">
        <f t="shared" si="0"/>
        <v>0</v>
      </c>
      <c r="Y27" s="50">
        <v>0.95</v>
      </c>
      <c r="Z27" s="1">
        <v>88.891304347826093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36" customFormat="1" ht="28.5">
      <c r="A28" s="26">
        <v>2017011957</v>
      </c>
      <c r="B28" s="2" t="s">
        <v>132</v>
      </c>
      <c r="C28" s="40">
        <v>76</v>
      </c>
      <c r="D28" s="40" t="s">
        <v>76</v>
      </c>
      <c r="E28" s="40" t="s">
        <v>75</v>
      </c>
      <c r="F28" s="40" t="s">
        <v>96</v>
      </c>
      <c r="G28" s="40" t="s">
        <v>79</v>
      </c>
      <c r="H28" s="40" t="s">
        <v>75</v>
      </c>
      <c r="I28" s="40" t="s">
        <v>101</v>
      </c>
      <c r="J28" s="40" t="s">
        <v>111</v>
      </c>
      <c r="K28" s="40" t="s">
        <v>95</v>
      </c>
      <c r="L28" s="40" t="s">
        <v>76</v>
      </c>
      <c r="M28" s="40" t="s">
        <v>96</v>
      </c>
      <c r="N28" s="40" t="s">
        <v>90</v>
      </c>
      <c r="O28" s="40" t="s">
        <v>74</v>
      </c>
      <c r="P28" s="40" t="s">
        <v>79</v>
      </c>
      <c r="Q28" s="40" t="s">
        <v>101</v>
      </c>
      <c r="R28" s="40" t="s">
        <v>96</v>
      </c>
      <c r="S28" s="40" t="s">
        <v>96</v>
      </c>
      <c r="T28" s="40" t="s">
        <v>76</v>
      </c>
      <c r="U28" s="40" t="s">
        <v>91</v>
      </c>
      <c r="V28" s="40" t="s">
        <v>78</v>
      </c>
      <c r="W28" s="22"/>
      <c r="X28" s="22">
        <f t="shared" si="0"/>
        <v>0</v>
      </c>
      <c r="Y28" s="50">
        <v>0.85</v>
      </c>
      <c r="Z28" s="1">
        <v>86.521739130434796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36" customFormat="1" ht="14.25">
      <c r="A29" s="26">
        <v>2017011958</v>
      </c>
      <c r="B29" s="2" t="s">
        <v>133</v>
      </c>
      <c r="C29" s="40">
        <v>78</v>
      </c>
      <c r="D29" s="40" t="s">
        <v>90</v>
      </c>
      <c r="E29" s="40" t="s">
        <v>75</v>
      </c>
      <c r="F29" s="40" t="s">
        <v>96</v>
      </c>
      <c r="G29" s="40" t="s">
        <v>96</v>
      </c>
      <c r="H29" s="40" t="s">
        <v>75</v>
      </c>
      <c r="I29" s="40" t="s">
        <v>74</v>
      </c>
      <c r="J29" s="40" t="s">
        <v>77</v>
      </c>
      <c r="K29" s="40" t="s">
        <v>95</v>
      </c>
      <c r="L29" s="40" t="s">
        <v>82</v>
      </c>
      <c r="M29" s="40" t="s">
        <v>81</v>
      </c>
      <c r="N29" s="40" t="s">
        <v>116</v>
      </c>
      <c r="O29" s="40" t="s">
        <v>89</v>
      </c>
      <c r="P29" s="40" t="s">
        <v>116</v>
      </c>
      <c r="Q29" s="40" t="s">
        <v>85</v>
      </c>
      <c r="R29" s="40" t="s">
        <v>89</v>
      </c>
      <c r="S29" s="40" t="s">
        <v>108</v>
      </c>
      <c r="T29" s="40" t="s">
        <v>96</v>
      </c>
      <c r="U29" s="40" t="s">
        <v>85</v>
      </c>
      <c r="V29" s="40" t="s">
        <v>73</v>
      </c>
      <c r="W29" s="22"/>
      <c r="X29" s="22">
        <f t="shared" si="0"/>
        <v>0</v>
      </c>
      <c r="Y29" s="50">
        <v>0.7</v>
      </c>
      <c r="Z29" s="1">
        <v>81.2173913043478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36" customFormat="1" ht="14.25">
      <c r="A30" s="26">
        <v>2017011959</v>
      </c>
      <c r="B30" s="2" t="s">
        <v>134</v>
      </c>
      <c r="C30" s="40">
        <v>86</v>
      </c>
      <c r="D30" s="40" t="s">
        <v>71</v>
      </c>
      <c r="E30" s="40" t="s">
        <v>76</v>
      </c>
      <c r="F30" s="40" t="s">
        <v>71</v>
      </c>
      <c r="G30" s="40" t="s">
        <v>76</v>
      </c>
      <c r="H30" s="40" t="s">
        <v>100</v>
      </c>
      <c r="I30" s="40" t="s">
        <v>79</v>
      </c>
      <c r="J30" s="40" t="s">
        <v>92</v>
      </c>
      <c r="K30" s="40" t="s">
        <v>131</v>
      </c>
      <c r="L30" s="40" t="s">
        <v>116</v>
      </c>
      <c r="M30" s="40" t="s">
        <v>78</v>
      </c>
      <c r="N30" s="40" t="s">
        <v>122</v>
      </c>
      <c r="O30" s="40" t="s">
        <v>71</v>
      </c>
      <c r="P30" s="40" t="s">
        <v>131</v>
      </c>
      <c r="Q30" s="40" t="s">
        <v>100</v>
      </c>
      <c r="R30" s="40" t="s">
        <v>95</v>
      </c>
      <c r="S30" s="40" t="s">
        <v>86</v>
      </c>
      <c r="T30" s="40" t="s">
        <v>96</v>
      </c>
      <c r="U30" s="40" t="s">
        <v>97</v>
      </c>
      <c r="V30" s="40" t="s">
        <v>78</v>
      </c>
      <c r="W30" s="22"/>
      <c r="X30" s="22">
        <f t="shared" si="0"/>
        <v>0</v>
      </c>
      <c r="Y30" s="50">
        <v>0.6</v>
      </c>
      <c r="Z30" s="1">
        <v>77.173913043478294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36" customFormat="1" ht="14.25">
      <c r="A31" s="26">
        <v>2017011960</v>
      </c>
      <c r="B31" s="2" t="s">
        <v>135</v>
      </c>
      <c r="C31" s="40">
        <v>91</v>
      </c>
      <c r="D31" s="40" t="s">
        <v>104</v>
      </c>
      <c r="E31" s="40" t="s">
        <v>85</v>
      </c>
      <c r="F31" s="40" t="s">
        <v>104</v>
      </c>
      <c r="G31" s="40" t="s">
        <v>89</v>
      </c>
      <c r="H31" s="40" t="s">
        <v>97</v>
      </c>
      <c r="I31" s="40" t="s">
        <v>79</v>
      </c>
      <c r="J31" s="40" t="s">
        <v>107</v>
      </c>
      <c r="K31" s="40" t="s">
        <v>104</v>
      </c>
      <c r="L31" s="40" t="s">
        <v>82</v>
      </c>
      <c r="M31" s="40" t="s">
        <v>93</v>
      </c>
      <c r="N31" s="40" t="s">
        <v>116</v>
      </c>
      <c r="O31" s="40" t="s">
        <v>90</v>
      </c>
      <c r="P31" s="40" t="s">
        <v>73</v>
      </c>
      <c r="Q31" s="40" t="s">
        <v>101</v>
      </c>
      <c r="R31" s="40" t="s">
        <v>71</v>
      </c>
      <c r="S31" s="40" t="s">
        <v>82</v>
      </c>
      <c r="T31" s="40" t="s">
        <v>79</v>
      </c>
      <c r="U31" s="40" t="s">
        <v>85</v>
      </c>
      <c r="V31" s="40" t="s">
        <v>102</v>
      </c>
      <c r="W31" s="22"/>
      <c r="X31" s="22">
        <f t="shared" si="0"/>
        <v>0</v>
      </c>
      <c r="Y31" s="50">
        <v>0.8</v>
      </c>
      <c r="Z31" s="1">
        <v>84.043478260869605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36" customFormat="1" ht="14.25">
      <c r="A32" s="26">
        <v>2017011961</v>
      </c>
      <c r="B32" s="2" t="s">
        <v>136</v>
      </c>
      <c r="C32" s="40">
        <v>67</v>
      </c>
      <c r="D32" s="40" t="s">
        <v>82</v>
      </c>
      <c r="E32" s="40" t="s">
        <v>83</v>
      </c>
      <c r="F32" s="40" t="s">
        <v>89</v>
      </c>
      <c r="G32" s="40" t="s">
        <v>96</v>
      </c>
      <c r="H32" s="40" t="s">
        <v>86</v>
      </c>
      <c r="I32" s="40" t="s">
        <v>137</v>
      </c>
      <c r="J32" s="40" t="s">
        <v>84</v>
      </c>
      <c r="K32" s="40" t="s">
        <v>114</v>
      </c>
      <c r="L32" s="40" t="s">
        <v>86</v>
      </c>
      <c r="M32" s="40" t="s">
        <v>122</v>
      </c>
      <c r="N32" s="40" t="s">
        <v>138</v>
      </c>
      <c r="O32" s="40" t="s">
        <v>93</v>
      </c>
      <c r="P32" s="40" t="s">
        <v>86</v>
      </c>
      <c r="Q32" s="40" t="s">
        <v>84</v>
      </c>
      <c r="R32" s="40" t="s">
        <v>84</v>
      </c>
      <c r="S32" s="40" t="s">
        <v>86</v>
      </c>
      <c r="T32" s="40" t="s">
        <v>86</v>
      </c>
      <c r="U32" s="40" t="s">
        <v>90</v>
      </c>
      <c r="V32" s="40" t="s">
        <v>114</v>
      </c>
      <c r="W32" s="22"/>
      <c r="X32" s="22">
        <v>1</v>
      </c>
      <c r="Y32" s="50">
        <v>0.25</v>
      </c>
      <c r="Z32" s="1">
        <v>69.847826086956502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s="36" customFormat="1" ht="14.25">
      <c r="A33" s="26">
        <v>2017011962</v>
      </c>
      <c r="B33" s="2" t="s">
        <v>139</v>
      </c>
      <c r="C33" s="40">
        <v>95</v>
      </c>
      <c r="D33" s="40" t="s">
        <v>71</v>
      </c>
      <c r="E33" s="40" t="s">
        <v>91</v>
      </c>
      <c r="F33" s="40" t="s">
        <v>104</v>
      </c>
      <c r="G33" s="40" t="s">
        <v>79</v>
      </c>
      <c r="H33" s="40" t="s">
        <v>97</v>
      </c>
      <c r="I33" s="40" t="s">
        <v>79</v>
      </c>
      <c r="J33" s="40" t="s">
        <v>138</v>
      </c>
      <c r="K33" s="40" t="s">
        <v>90</v>
      </c>
      <c r="L33" s="40" t="s">
        <v>73</v>
      </c>
      <c r="M33" s="40" t="s">
        <v>122</v>
      </c>
      <c r="N33" s="40" t="s">
        <v>78</v>
      </c>
      <c r="O33" s="40" t="s">
        <v>96</v>
      </c>
      <c r="P33" s="40" t="s">
        <v>82</v>
      </c>
      <c r="Q33" s="40" t="s">
        <v>75</v>
      </c>
      <c r="R33" s="40" t="s">
        <v>90</v>
      </c>
      <c r="S33" s="40" t="s">
        <v>93</v>
      </c>
      <c r="T33" s="40" t="s">
        <v>97</v>
      </c>
      <c r="U33" s="40" t="s">
        <v>76</v>
      </c>
      <c r="V33" s="40" t="s">
        <v>138</v>
      </c>
      <c r="W33" s="22"/>
      <c r="X33" s="22">
        <f t="shared" si="0"/>
        <v>0</v>
      </c>
      <c r="Y33" s="50">
        <v>0.75</v>
      </c>
      <c r="Z33" s="1">
        <v>84.065217391304301</v>
      </c>
      <c r="AA33" s="43"/>
      <c r="AB33" s="43"/>
      <c r="AC33" s="43"/>
      <c r="AD33" s="42"/>
      <c r="AE33" s="42"/>
      <c r="AF33" s="42"/>
      <c r="AG33" s="42"/>
      <c r="AH33" s="42"/>
      <c r="AI33" s="42"/>
      <c r="AJ33" s="42"/>
      <c r="AK33" s="43"/>
      <c r="AL33" s="42"/>
      <c r="AM33" s="42"/>
      <c r="AN33" s="43"/>
      <c r="AO33" s="42"/>
      <c r="AP33" s="42"/>
      <c r="AQ33" s="42"/>
      <c r="AR33" s="43"/>
      <c r="AS33" s="42"/>
      <c r="AT33" s="42"/>
      <c r="AU33" s="42"/>
      <c r="AV33" s="42"/>
      <c r="AW33" s="42"/>
      <c r="AX33" s="42"/>
      <c r="AY33" s="42"/>
      <c r="AZ33" s="42"/>
    </row>
    <row r="34" spans="1:52" s="36" customFormat="1" ht="14.25">
      <c r="A34" s="26">
        <v>2017011963</v>
      </c>
      <c r="B34" s="2" t="s">
        <v>140</v>
      </c>
      <c r="C34" s="40">
        <v>89</v>
      </c>
      <c r="D34" s="40" t="s">
        <v>96</v>
      </c>
      <c r="E34" s="40" t="s">
        <v>90</v>
      </c>
      <c r="F34" s="40" t="s">
        <v>79</v>
      </c>
      <c r="G34" s="40" t="s">
        <v>74</v>
      </c>
      <c r="H34" s="40" t="s">
        <v>97</v>
      </c>
      <c r="I34" s="40" t="s">
        <v>79</v>
      </c>
      <c r="J34" s="40" t="s">
        <v>131</v>
      </c>
      <c r="K34" s="40" t="s">
        <v>84</v>
      </c>
      <c r="L34" s="40" t="s">
        <v>95</v>
      </c>
      <c r="M34" s="40" t="s">
        <v>84</v>
      </c>
      <c r="N34" s="40" t="s">
        <v>114</v>
      </c>
      <c r="O34" s="40" t="s">
        <v>82</v>
      </c>
      <c r="P34" s="40" t="s">
        <v>78</v>
      </c>
      <c r="Q34" s="40" t="s">
        <v>75</v>
      </c>
      <c r="R34" s="40" t="s">
        <v>90</v>
      </c>
      <c r="S34" s="40" t="s">
        <v>86</v>
      </c>
      <c r="T34" s="40" t="s">
        <v>74</v>
      </c>
      <c r="U34" s="40" t="s">
        <v>97</v>
      </c>
      <c r="V34" s="40" t="s">
        <v>111</v>
      </c>
      <c r="W34" s="22"/>
      <c r="X34" s="22">
        <f t="shared" si="0"/>
        <v>0</v>
      </c>
      <c r="Y34" s="50">
        <v>0.65</v>
      </c>
      <c r="Z34" s="1">
        <v>78.543478260869605</v>
      </c>
      <c r="AA34" s="43"/>
      <c r="AB34" s="4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</row>
    <row r="35" spans="1:52" s="36" customFormat="1" ht="14.25">
      <c r="A35" s="26">
        <v>2017011964</v>
      </c>
      <c r="B35" s="2" t="s">
        <v>141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/>
      <c r="Y35"/>
      <c r="Z35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s="36" customFormat="1" ht="14.25">
      <c r="A36" s="26">
        <v>2017011965</v>
      </c>
      <c r="B36" s="2" t="s">
        <v>142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/>
      <c r="Y36"/>
      <c r="Z36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s="36" customFormat="1" ht="14.25">
      <c r="A37" s="26">
        <v>2017011966</v>
      </c>
      <c r="B37" s="2" t="s">
        <v>143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/>
      <c r="Y37"/>
      <c r="Z37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s="36" customFormat="1" ht="14.25">
      <c r="A38" s="26">
        <v>2017011967</v>
      </c>
      <c r="B38" s="2" t="s">
        <v>144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/>
      <c r="Y38"/>
      <c r="Z38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s="36" customFormat="1" ht="14.25">
      <c r="A39" s="26">
        <v>2017011968</v>
      </c>
      <c r="B39" s="2" t="s">
        <v>145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/>
      <c r="Y39"/>
      <c r="Z39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</row>
    <row r="40" spans="1:52" s="36" customFormat="1" ht="14.25">
      <c r="A40" s="26">
        <v>2017011969</v>
      </c>
      <c r="B40" s="2" t="s">
        <v>146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/>
      <c r="Y40"/>
      <c r="Z40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s="36" customFormat="1" ht="14.25">
      <c r="A41" s="26">
        <v>2017011970</v>
      </c>
      <c r="B41" s="2" t="s">
        <v>147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/>
      <c r="Y41"/>
      <c r="Z41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s="36" customFormat="1" ht="14.25">
      <c r="A42" s="26">
        <v>2017011971</v>
      </c>
      <c r="B42" s="2" t="s">
        <v>148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/>
      <c r="Y42"/>
      <c r="Z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2" s="36" customFormat="1" ht="14.25">
      <c r="A43" s="26">
        <v>2017011972</v>
      </c>
      <c r="B43" s="2" t="s">
        <v>149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/>
      <c r="Y43"/>
      <c r="Z43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s="36" customFormat="1" ht="14.25">
      <c r="A44" s="26">
        <v>2017011973</v>
      </c>
      <c r="B44" s="2" t="s">
        <v>150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/>
      <c r="Y44"/>
      <c r="Z44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s="36" customFormat="1" ht="14.25">
      <c r="A45" s="26">
        <v>2017011974</v>
      </c>
      <c r="B45" s="2" t="s">
        <v>151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/>
      <c r="Y45"/>
      <c r="Z45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s="36" customFormat="1" ht="14.25">
      <c r="A46" s="26">
        <v>2017011975</v>
      </c>
      <c r="B46" s="2" t="s">
        <v>152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/>
      <c r="Y46"/>
      <c r="Z46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</row>
    <row r="47" spans="1:52" s="36" customFormat="1" ht="14.25">
      <c r="A47" s="26">
        <v>2017011976</v>
      </c>
      <c r="B47" s="2" t="s">
        <v>153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  <c r="N47" s="46"/>
      <c r="O47" s="42"/>
      <c r="P47" s="42"/>
      <c r="Q47" s="42"/>
      <c r="R47" s="42"/>
      <c r="S47" s="42"/>
      <c r="T47" s="42"/>
      <c r="U47" s="42"/>
      <c r="V47" s="42"/>
      <c r="W47" s="46"/>
      <c r="X47"/>
      <c r="Y47"/>
      <c r="Z47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s="36" customFormat="1" ht="14.25">
      <c r="A48" s="26">
        <v>2017011977</v>
      </c>
      <c r="B48" s="2" t="s">
        <v>154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/>
      <c r="Y48"/>
      <c r="Z48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s="36" customFormat="1" ht="14.25">
      <c r="A49" s="26">
        <v>2017011978</v>
      </c>
      <c r="B49" s="2" t="s">
        <v>155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/>
      <c r="Y49"/>
      <c r="Z49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1:52" s="36" customFormat="1" ht="14.25">
      <c r="A50" s="26">
        <v>2017011979</v>
      </c>
      <c r="B50" s="2" t="s">
        <v>156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/>
      <c r="Y50"/>
      <c r="Z50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36" customFormat="1" ht="14.25">
      <c r="A51" s="26">
        <v>2017011980</v>
      </c>
      <c r="B51" s="2" t="s">
        <v>157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/>
      <c r="Y51"/>
      <c r="Z51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s="36" customFormat="1" ht="14.25">
      <c r="A52" s="26">
        <v>2017011981</v>
      </c>
      <c r="B52" s="2" t="s">
        <v>158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/>
      <c r="Y52"/>
      <c r="Z5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</row>
    <row r="53" spans="1:52" s="36" customFormat="1" ht="14.25">
      <c r="A53" s="26">
        <v>2017011982</v>
      </c>
      <c r="B53" s="2" t="s">
        <v>159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/>
      <c r="Y53"/>
      <c r="Z53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</row>
    <row r="54" spans="1:52" s="36" customFormat="1" ht="14.25">
      <c r="A54" s="26">
        <v>2017011983</v>
      </c>
      <c r="B54" s="2" t="s">
        <v>160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/>
      <c r="Y54"/>
      <c r="Z54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s="36" customFormat="1" ht="14.25">
      <c r="A55" s="26">
        <v>2017011984</v>
      </c>
      <c r="B55" s="2" t="s">
        <v>161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/>
      <c r="Y55"/>
      <c r="Z55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s="36" customFormat="1" ht="14.25">
      <c r="A56" s="26">
        <v>2017011985</v>
      </c>
      <c r="B56" s="2" t="s">
        <v>162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/>
      <c r="Y56"/>
      <c r="Z56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</row>
    <row r="57" spans="1:52" s="36" customFormat="1" ht="28.5">
      <c r="A57" s="26">
        <v>2017011986</v>
      </c>
      <c r="B57" s="2" t="s">
        <v>163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/>
      <c r="Y57"/>
      <c r="Z57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s="36" customFormat="1" ht="14.25">
      <c r="A58" s="26">
        <v>2017011987</v>
      </c>
      <c r="B58" s="2" t="s">
        <v>164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/>
      <c r="Y58"/>
      <c r="Z58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s="36" customFormat="1" ht="14.25">
      <c r="A59" s="26">
        <v>2017011988</v>
      </c>
      <c r="B59" s="2" t="s">
        <v>165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/>
      <c r="Y59"/>
      <c r="Z59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1:52" s="36" customFormat="1" ht="14.25">
      <c r="A60" s="26">
        <v>2017011989</v>
      </c>
      <c r="B60" s="2" t="s">
        <v>166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/>
      <c r="Y60"/>
      <c r="Z60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</row>
    <row r="61" spans="1:52" s="36" customFormat="1" ht="14.25">
      <c r="A61" s="26">
        <v>2017011990</v>
      </c>
      <c r="B61" s="2" t="s">
        <v>167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/>
      <c r="Y61"/>
      <c r="Z61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</row>
    <row r="62" spans="1:52" ht="14.25">
      <c r="A62" s="26">
        <v>2017011991</v>
      </c>
      <c r="B62" s="2" t="s">
        <v>168</v>
      </c>
    </row>
    <row r="63" spans="1:52" ht="14.25">
      <c r="A63" s="26">
        <v>2017011992</v>
      </c>
      <c r="B63" s="2" t="s">
        <v>169</v>
      </c>
    </row>
    <row r="74" spans="1:1">
      <c r="A74" s="52" t="s">
        <v>170</v>
      </c>
    </row>
    <row r="75" spans="1:1">
      <c r="A75" s="52" t="s">
        <v>171</v>
      </c>
    </row>
    <row r="76" spans="1:1">
      <c r="A76" s="52" t="s">
        <v>172</v>
      </c>
    </row>
    <row r="77" spans="1:1">
      <c r="A77" s="52" t="s">
        <v>173</v>
      </c>
    </row>
  </sheetData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4"/>
  <sheetViews>
    <sheetView workbookViewId="0">
      <selection activeCell="AO12" sqref="AO12"/>
    </sheetView>
  </sheetViews>
  <sheetFormatPr defaultColWidth="9.875" defaultRowHeight="13.5"/>
  <cols>
    <col min="1" max="1" width="17.625" customWidth="1"/>
    <col min="3" max="8" width="15.75" customWidth="1"/>
    <col min="9" max="9" width="20.125" customWidth="1"/>
    <col min="10" max="12" width="15.75" customWidth="1"/>
    <col min="13" max="21" width="16" customWidth="1"/>
    <col min="22" max="22" width="18.75" customWidth="1"/>
    <col min="23" max="45" width="16" customWidth="1"/>
  </cols>
  <sheetData>
    <row r="1" spans="1:45">
      <c r="A1" s="20"/>
      <c r="B1" s="21" t="s">
        <v>17</v>
      </c>
      <c r="C1" s="22" t="s">
        <v>174</v>
      </c>
      <c r="D1" s="22" t="s">
        <v>175</v>
      </c>
      <c r="E1" s="22" t="s">
        <v>176</v>
      </c>
      <c r="F1" s="22" t="s">
        <v>177</v>
      </c>
      <c r="G1" s="22" t="s">
        <v>178</v>
      </c>
      <c r="H1" s="22" t="s">
        <v>179</v>
      </c>
      <c r="I1" s="22" t="s">
        <v>180</v>
      </c>
      <c r="J1" s="22" t="s">
        <v>181</v>
      </c>
      <c r="K1" s="22" t="s">
        <v>182</v>
      </c>
      <c r="L1" s="22" t="s">
        <v>183</v>
      </c>
      <c r="M1" s="22" t="s">
        <v>184</v>
      </c>
      <c r="N1" s="22" t="s">
        <v>185</v>
      </c>
      <c r="O1" s="22" t="s">
        <v>186</v>
      </c>
      <c r="P1" s="22" t="s">
        <v>187</v>
      </c>
      <c r="Q1" s="22" t="s">
        <v>188</v>
      </c>
      <c r="R1" s="22" t="s">
        <v>189</v>
      </c>
      <c r="S1" s="22" t="s">
        <v>190</v>
      </c>
      <c r="T1" s="22" t="s">
        <v>191</v>
      </c>
      <c r="U1" s="22" t="s">
        <v>192</v>
      </c>
      <c r="V1" s="22" t="s">
        <v>193</v>
      </c>
      <c r="W1" s="22" t="s">
        <v>194</v>
      </c>
      <c r="X1" s="22" t="s">
        <v>195</v>
      </c>
      <c r="Y1" s="22" t="s">
        <v>196</v>
      </c>
      <c r="Z1" s="22" t="s">
        <v>197</v>
      </c>
      <c r="AA1" s="22" t="s">
        <v>198</v>
      </c>
      <c r="AB1" s="22" t="s">
        <v>199</v>
      </c>
      <c r="AC1" s="22" t="s">
        <v>200</v>
      </c>
      <c r="AD1" s="22" t="s">
        <v>201</v>
      </c>
      <c r="AE1" s="22" t="s">
        <v>202</v>
      </c>
      <c r="AF1" s="22" t="s">
        <v>203</v>
      </c>
      <c r="AG1" s="22" t="s">
        <v>204</v>
      </c>
      <c r="AH1" s="22" t="s">
        <v>205</v>
      </c>
      <c r="AI1" s="22" t="s">
        <v>206</v>
      </c>
      <c r="AJ1" s="22" t="s">
        <v>207</v>
      </c>
      <c r="AK1" s="22" t="s">
        <v>208</v>
      </c>
      <c r="AL1" s="22" t="s">
        <v>209</v>
      </c>
      <c r="AM1" s="22" t="s">
        <v>210</v>
      </c>
      <c r="AN1" s="22" t="s">
        <v>211</v>
      </c>
      <c r="AO1" s="22" t="s">
        <v>212</v>
      </c>
      <c r="AP1" s="22" t="s">
        <v>213</v>
      </c>
      <c r="AQ1" s="22" t="s">
        <v>214</v>
      </c>
      <c r="AR1" s="30"/>
      <c r="AS1" s="1"/>
    </row>
    <row r="2" spans="1:45">
      <c r="A2" s="20"/>
      <c r="B2" s="21" t="s">
        <v>38</v>
      </c>
      <c r="C2" s="23" t="s">
        <v>215</v>
      </c>
      <c r="D2" s="23" t="s">
        <v>216</v>
      </c>
      <c r="E2" s="23" t="s">
        <v>217</v>
      </c>
      <c r="F2" s="23" t="s">
        <v>218</v>
      </c>
      <c r="G2" s="23" t="s">
        <v>219</v>
      </c>
      <c r="H2" s="23" t="s">
        <v>220</v>
      </c>
      <c r="I2" s="23" t="s">
        <v>221</v>
      </c>
      <c r="J2" s="23" t="s">
        <v>222</v>
      </c>
      <c r="K2" s="23" t="s">
        <v>223</v>
      </c>
      <c r="L2" s="23" t="s">
        <v>224</v>
      </c>
      <c r="M2" s="23" t="s">
        <v>225</v>
      </c>
      <c r="N2" s="23" t="s">
        <v>226</v>
      </c>
      <c r="O2" s="23" t="s">
        <v>227</v>
      </c>
      <c r="P2" s="23" t="s">
        <v>228</v>
      </c>
      <c r="Q2" s="23" t="s">
        <v>229</v>
      </c>
      <c r="R2" s="23" t="s">
        <v>230</v>
      </c>
      <c r="S2" s="23" t="s">
        <v>231</v>
      </c>
      <c r="T2" s="23" t="s">
        <v>232</v>
      </c>
      <c r="U2" s="23" t="s">
        <v>233</v>
      </c>
      <c r="V2" s="23" t="s">
        <v>234</v>
      </c>
      <c r="W2" s="23" t="s">
        <v>235</v>
      </c>
      <c r="X2" s="23" t="s">
        <v>236</v>
      </c>
      <c r="Y2" s="23" t="s">
        <v>237</v>
      </c>
      <c r="Z2" s="23" t="s">
        <v>238</v>
      </c>
      <c r="AA2" s="23" t="s">
        <v>239</v>
      </c>
      <c r="AB2" s="23" t="s">
        <v>240</v>
      </c>
      <c r="AC2" s="23" t="s">
        <v>241</v>
      </c>
      <c r="AD2" s="23" t="s">
        <v>242</v>
      </c>
      <c r="AE2" s="23" t="s">
        <v>243</v>
      </c>
      <c r="AF2" s="23" t="s">
        <v>244</v>
      </c>
      <c r="AG2" s="23" t="s">
        <v>245</v>
      </c>
      <c r="AH2" s="23" t="s">
        <v>246</v>
      </c>
      <c r="AI2" s="23" t="s">
        <v>247</v>
      </c>
      <c r="AJ2" s="23" t="s">
        <v>248</v>
      </c>
      <c r="AK2" s="23" t="s">
        <v>249</v>
      </c>
      <c r="AL2" s="23" t="s">
        <v>250</v>
      </c>
      <c r="AM2" s="23" t="s">
        <v>251</v>
      </c>
      <c r="AN2" s="23" t="s">
        <v>252</v>
      </c>
      <c r="AO2" s="23" t="s">
        <v>253</v>
      </c>
      <c r="AP2" s="23" t="s">
        <v>254</v>
      </c>
      <c r="AQ2" s="23" t="s">
        <v>255</v>
      </c>
      <c r="AR2" s="31"/>
      <c r="AS2" s="1"/>
    </row>
    <row r="3" spans="1:45" ht="22.5">
      <c r="A3" s="24" t="s">
        <v>62</v>
      </c>
      <c r="B3" s="24" t="s">
        <v>63</v>
      </c>
      <c r="C3" s="22" t="s">
        <v>66</v>
      </c>
      <c r="D3" s="22" t="s">
        <v>65</v>
      </c>
      <c r="E3" s="22" t="s">
        <v>66</v>
      </c>
      <c r="F3" s="22" t="s">
        <v>65</v>
      </c>
      <c r="G3" s="22" t="s">
        <v>66</v>
      </c>
      <c r="H3" s="22" t="s">
        <v>65</v>
      </c>
      <c r="I3" s="22" t="s">
        <v>65</v>
      </c>
      <c r="J3" s="22" t="s">
        <v>65</v>
      </c>
      <c r="K3" s="22" t="s">
        <v>65</v>
      </c>
      <c r="L3" s="22" t="s">
        <v>65</v>
      </c>
      <c r="M3" s="22" t="s">
        <v>65</v>
      </c>
      <c r="N3" s="22" t="s">
        <v>65</v>
      </c>
      <c r="O3" s="22" t="s">
        <v>66</v>
      </c>
      <c r="P3" s="22" t="s">
        <v>65</v>
      </c>
      <c r="Q3" s="22" t="s">
        <v>65</v>
      </c>
      <c r="R3" s="22" t="s">
        <v>65</v>
      </c>
      <c r="S3" s="22" t="s">
        <v>65</v>
      </c>
      <c r="T3" s="22" t="s">
        <v>65</v>
      </c>
      <c r="U3" s="22" t="s">
        <v>256</v>
      </c>
      <c r="V3" s="22" t="s">
        <v>66</v>
      </c>
      <c r="W3" s="22" t="s">
        <v>65</v>
      </c>
      <c r="X3" s="22" t="s">
        <v>65</v>
      </c>
      <c r="Y3" s="22" t="s">
        <v>65</v>
      </c>
      <c r="Z3" s="22" t="s">
        <v>65</v>
      </c>
      <c r="AA3" s="22" t="s">
        <v>65</v>
      </c>
      <c r="AB3" s="22" t="s">
        <v>65</v>
      </c>
      <c r="AC3" s="22" t="s">
        <v>65</v>
      </c>
      <c r="AD3" s="22" t="s">
        <v>65</v>
      </c>
      <c r="AE3" s="22" t="s">
        <v>256</v>
      </c>
      <c r="AF3" s="22" t="s">
        <v>66</v>
      </c>
      <c r="AG3" s="22" t="s">
        <v>65</v>
      </c>
      <c r="AH3" s="22" t="s">
        <v>65</v>
      </c>
      <c r="AI3" s="22" t="s">
        <v>65</v>
      </c>
      <c r="AJ3" s="22" t="s">
        <v>256</v>
      </c>
      <c r="AK3" s="22" t="s">
        <v>66</v>
      </c>
      <c r="AL3" s="22" t="s">
        <v>65</v>
      </c>
      <c r="AM3" s="22" t="s">
        <v>65</v>
      </c>
      <c r="AN3" s="22" t="s">
        <v>65</v>
      </c>
      <c r="AO3" s="22" t="s">
        <v>65</v>
      </c>
      <c r="AP3" s="22" t="s">
        <v>65</v>
      </c>
      <c r="AQ3" s="22" t="s">
        <v>65</v>
      </c>
      <c r="AR3" s="32" t="s">
        <v>257</v>
      </c>
      <c r="AS3" s="33" t="s">
        <v>258</v>
      </c>
    </row>
    <row r="4" spans="1:45">
      <c r="A4" s="24"/>
      <c r="B4" s="25" t="s">
        <v>67</v>
      </c>
      <c r="C4">
        <v>1.2987013E-2</v>
      </c>
      <c r="D4">
        <v>2.5974026000000001E-2</v>
      </c>
      <c r="E4">
        <v>1.2987013E-2</v>
      </c>
      <c r="F4">
        <v>2.5974026000000001E-2</v>
      </c>
      <c r="G4">
        <v>1.2987013E-2</v>
      </c>
      <c r="H4">
        <v>2.5974026000000001E-2</v>
      </c>
      <c r="I4">
        <v>2.5974026000000001E-2</v>
      </c>
      <c r="J4">
        <v>2.5974026000000001E-2</v>
      </c>
      <c r="K4">
        <v>2.5974026000000001E-2</v>
      </c>
      <c r="L4">
        <v>2.5974026000000001E-2</v>
      </c>
      <c r="M4">
        <v>2.5974026000000001E-2</v>
      </c>
      <c r="N4">
        <v>2.5974026000000001E-2</v>
      </c>
      <c r="O4">
        <v>1.2987013E-2</v>
      </c>
      <c r="P4">
        <v>2.5974026000000001E-2</v>
      </c>
      <c r="Q4">
        <v>2.5974026000000001E-2</v>
      </c>
      <c r="R4">
        <v>2.5974026000000001E-2</v>
      </c>
      <c r="S4">
        <v>2.5974026000000001E-2</v>
      </c>
      <c r="T4">
        <v>2.5974026000000001E-2</v>
      </c>
      <c r="U4">
        <v>5.1948052000000002E-2</v>
      </c>
      <c r="V4">
        <v>1.2987013E-2</v>
      </c>
      <c r="W4">
        <v>2.5974026000000001E-2</v>
      </c>
      <c r="X4">
        <v>2.5974026000000001E-2</v>
      </c>
      <c r="Y4">
        <v>2.5974026000000001E-2</v>
      </c>
      <c r="Z4">
        <v>2.5974026000000001E-2</v>
      </c>
      <c r="AA4">
        <v>2.5974026000000001E-2</v>
      </c>
      <c r="AB4">
        <v>2.5974026000000001E-2</v>
      </c>
      <c r="AC4">
        <v>2.5974026000000001E-2</v>
      </c>
      <c r="AD4">
        <v>2.5974026000000001E-2</v>
      </c>
      <c r="AE4">
        <v>5.1948052000000002E-2</v>
      </c>
      <c r="AF4">
        <v>1.2987013E-2</v>
      </c>
      <c r="AG4">
        <v>2.5974026000000001E-2</v>
      </c>
      <c r="AH4">
        <v>2.5974026000000001E-2</v>
      </c>
      <c r="AI4">
        <v>2.5974026000000001E-2</v>
      </c>
      <c r="AJ4">
        <v>5.1948052000000002E-2</v>
      </c>
      <c r="AK4">
        <v>1.2987013E-2</v>
      </c>
      <c r="AL4">
        <v>2.5974026000000001E-2</v>
      </c>
      <c r="AM4">
        <v>2.5974026000000001E-2</v>
      </c>
      <c r="AN4">
        <v>2.5974026000000001E-2</v>
      </c>
      <c r="AO4">
        <v>2.5974026000000001E-2</v>
      </c>
      <c r="AP4">
        <v>2.5974026000000001E-2</v>
      </c>
      <c r="AQ4">
        <v>2.5974026000000001E-2</v>
      </c>
      <c r="AR4">
        <v>1</v>
      </c>
    </row>
    <row r="5" spans="1:45">
      <c r="A5" s="24" t="s">
        <v>68</v>
      </c>
      <c r="B5" s="24" t="s">
        <v>69</v>
      </c>
    </row>
    <row r="6" spans="1:45" ht="42.75">
      <c r="A6" s="26">
        <v>2017011934</v>
      </c>
      <c r="B6" s="2" t="s">
        <v>70</v>
      </c>
      <c r="C6" s="27">
        <v>86</v>
      </c>
      <c r="D6" s="27">
        <v>86</v>
      </c>
      <c r="E6" s="27">
        <v>90</v>
      </c>
      <c r="F6" s="27">
        <v>87</v>
      </c>
      <c r="G6" s="27">
        <v>73</v>
      </c>
      <c r="H6" s="27">
        <v>85</v>
      </c>
      <c r="I6" s="27">
        <v>67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34">
        <f>16.34545454/0.2</f>
        <v>81.727272699999986</v>
      </c>
      <c r="AS6">
        <v>0</v>
      </c>
    </row>
    <row r="7" spans="1:45" ht="14.25">
      <c r="A7" s="26">
        <v>2017011935</v>
      </c>
      <c r="B7" s="2" t="s">
        <v>87</v>
      </c>
      <c r="C7" s="27">
        <v>93</v>
      </c>
      <c r="D7" s="27"/>
      <c r="E7" s="27">
        <v>94</v>
      </c>
      <c r="F7" s="27">
        <v>90</v>
      </c>
      <c r="G7" s="27">
        <v>85</v>
      </c>
      <c r="H7" s="27">
        <v>82</v>
      </c>
      <c r="I7" s="27"/>
      <c r="J7" s="27">
        <v>86</v>
      </c>
      <c r="K7" s="27">
        <v>62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34">
        <f>16.58181818/0.2</f>
        <v>82.909090899999995</v>
      </c>
      <c r="AS7">
        <v>0</v>
      </c>
    </row>
    <row r="8" spans="1:45" ht="14.25">
      <c r="A8" s="26">
        <v>2017011936</v>
      </c>
      <c r="B8" s="2" t="s">
        <v>99</v>
      </c>
      <c r="C8" s="27">
        <v>97</v>
      </c>
      <c r="D8" s="27"/>
      <c r="E8" s="27">
        <v>89</v>
      </c>
      <c r="F8" s="27">
        <v>87</v>
      </c>
      <c r="G8" s="27">
        <v>94</v>
      </c>
      <c r="H8" s="27">
        <v>93</v>
      </c>
      <c r="I8" s="27">
        <v>90</v>
      </c>
      <c r="J8" s="27"/>
      <c r="K8" s="27"/>
      <c r="L8" s="27">
        <v>95</v>
      </c>
      <c r="M8" s="27">
        <v>90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34">
        <f>18.3076923/0.2</f>
        <v>91.538461499999997</v>
      </c>
      <c r="AS8">
        <v>0</v>
      </c>
    </row>
    <row r="9" spans="1:45" ht="14.25">
      <c r="A9" s="26">
        <v>2017011937</v>
      </c>
      <c r="B9" s="2" t="s">
        <v>103</v>
      </c>
      <c r="C9" s="27">
        <v>98</v>
      </c>
      <c r="D9" s="27">
        <v>92</v>
      </c>
      <c r="E9" s="27">
        <v>92</v>
      </c>
      <c r="F9" s="27">
        <v>87</v>
      </c>
      <c r="G9" s="27">
        <v>94</v>
      </c>
      <c r="H9" s="27">
        <v>94</v>
      </c>
      <c r="I9" s="27"/>
      <c r="J9" s="27"/>
      <c r="K9" s="27"/>
      <c r="L9" s="27"/>
      <c r="M9" s="27"/>
      <c r="N9" s="27">
        <v>91</v>
      </c>
      <c r="O9" s="27">
        <v>96</v>
      </c>
      <c r="P9" s="27">
        <v>90</v>
      </c>
      <c r="Q9" s="27">
        <v>89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34">
        <f>18.325/0.2</f>
        <v>91.624999999999986</v>
      </c>
      <c r="AS9">
        <v>0</v>
      </c>
    </row>
    <row r="10" spans="1:45" ht="14.25">
      <c r="A10" s="26">
        <v>2017011938</v>
      </c>
      <c r="B10" s="2" t="s">
        <v>105</v>
      </c>
      <c r="E10">
        <v>94</v>
      </c>
      <c r="G10">
        <v>94</v>
      </c>
      <c r="I10">
        <v>88</v>
      </c>
      <c r="K10">
        <v>73</v>
      </c>
      <c r="L10">
        <v>94</v>
      </c>
      <c r="S10">
        <v>94</v>
      </c>
      <c r="AA10">
        <v>96</v>
      </c>
      <c r="AR10">
        <f>17.966666667/0.2</f>
        <v>89.833333334999992</v>
      </c>
      <c r="AS10">
        <v>0</v>
      </c>
    </row>
    <row r="11" spans="1:45" ht="14.25">
      <c r="A11" s="26">
        <v>2017011939</v>
      </c>
      <c r="B11" s="2" t="s">
        <v>106</v>
      </c>
      <c r="C11" s="27">
        <v>86</v>
      </c>
      <c r="D11" s="27"/>
      <c r="E11" s="27">
        <v>95</v>
      </c>
      <c r="F11" s="27">
        <v>83</v>
      </c>
      <c r="G11" s="27">
        <v>93</v>
      </c>
      <c r="H11" s="27">
        <v>78</v>
      </c>
      <c r="I11" s="27">
        <v>80</v>
      </c>
      <c r="J11" s="27"/>
      <c r="K11" s="27"/>
      <c r="L11" s="27"/>
      <c r="M11" s="27"/>
      <c r="N11" s="27"/>
      <c r="O11" s="27"/>
      <c r="P11" s="27"/>
      <c r="Q11" s="27"/>
      <c r="R11" s="27">
        <v>88</v>
      </c>
      <c r="S11" s="27">
        <v>91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34">
        <f>17.13846153/0.2</f>
        <v>85.692307650000004</v>
      </c>
      <c r="AS11">
        <v>0</v>
      </c>
    </row>
    <row r="12" spans="1:45" ht="14.25">
      <c r="A12" s="26">
        <v>2017011940</v>
      </c>
      <c r="B12" s="2" t="s">
        <v>110</v>
      </c>
      <c r="C12" s="27"/>
      <c r="D12" s="27"/>
      <c r="E12" s="27">
        <v>92</v>
      </c>
      <c r="F12" s="27"/>
      <c r="G12" s="27">
        <v>93</v>
      </c>
      <c r="H12" s="27">
        <v>91</v>
      </c>
      <c r="I12" s="27"/>
      <c r="J12" s="27"/>
      <c r="K12" s="27"/>
      <c r="L12" s="27">
        <v>93</v>
      </c>
      <c r="M12" s="27"/>
      <c r="N12" s="27"/>
      <c r="O12" s="27"/>
      <c r="P12" s="27"/>
      <c r="Q12" s="27"/>
      <c r="R12" s="27"/>
      <c r="S12" s="27"/>
      <c r="T12" s="27">
        <v>98</v>
      </c>
      <c r="U12" s="27">
        <v>99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34">
        <f>19.08333333/0.2</f>
        <v>95.416666649999982</v>
      </c>
      <c r="AS12">
        <v>0</v>
      </c>
    </row>
    <row r="13" spans="1:45" ht="14.25">
      <c r="A13" s="26">
        <v>2017011941</v>
      </c>
      <c r="B13" s="2" t="s">
        <v>112</v>
      </c>
      <c r="C13" s="27">
        <v>82</v>
      </c>
      <c r="D13" s="27">
        <v>90</v>
      </c>
      <c r="E13" s="27">
        <v>94</v>
      </c>
      <c r="F13" s="27">
        <v>88</v>
      </c>
      <c r="G13" s="27">
        <v>95</v>
      </c>
      <c r="H13" s="27">
        <v>85</v>
      </c>
      <c r="I13" s="27"/>
      <c r="J13" s="27"/>
      <c r="K13" s="27"/>
      <c r="L13" s="27"/>
      <c r="M13" s="27"/>
      <c r="N13" s="27"/>
      <c r="O13" s="27"/>
      <c r="P13" s="27"/>
      <c r="Q13" s="27">
        <v>91</v>
      </c>
      <c r="R13" s="27"/>
      <c r="S13" s="27"/>
      <c r="T13" s="27"/>
      <c r="U13" s="27">
        <v>94</v>
      </c>
      <c r="V13" s="27">
        <v>94</v>
      </c>
      <c r="W13" s="27">
        <v>89</v>
      </c>
      <c r="X13" s="27">
        <v>90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34">
        <f>18.07/0.2</f>
        <v>90.35</v>
      </c>
      <c r="AS13">
        <v>0</v>
      </c>
    </row>
    <row r="14" spans="1:45" ht="14.25">
      <c r="A14" s="26">
        <v>2017011942</v>
      </c>
      <c r="B14" s="2" t="s">
        <v>113</v>
      </c>
      <c r="C14" s="27"/>
      <c r="D14" s="27"/>
      <c r="E14" s="27">
        <v>97</v>
      </c>
      <c r="F14" s="27">
        <v>90</v>
      </c>
      <c r="G14" s="27">
        <v>90</v>
      </c>
      <c r="H14" s="27"/>
      <c r="I14" s="27">
        <v>77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83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34">
        <f>17.175/0.2</f>
        <v>85.875</v>
      </c>
      <c r="AS14">
        <v>0</v>
      </c>
    </row>
    <row r="15" spans="1:45" ht="14.25">
      <c r="A15" s="26">
        <v>2017011944</v>
      </c>
      <c r="B15" s="2" t="s">
        <v>115</v>
      </c>
      <c r="C15" s="27"/>
      <c r="D15" s="27"/>
      <c r="E15" s="27">
        <v>93</v>
      </c>
      <c r="F15" s="27"/>
      <c r="G15" s="27">
        <v>92</v>
      </c>
      <c r="H15" s="27">
        <v>87</v>
      </c>
      <c r="I15" s="27"/>
      <c r="J15" s="27"/>
      <c r="K15" s="27"/>
      <c r="L15" s="27">
        <v>96</v>
      </c>
      <c r="M15" s="27">
        <v>94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>
        <v>90</v>
      </c>
      <c r="AA15" s="27">
        <v>91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34">
        <f>18.35/0.2</f>
        <v>91.75</v>
      </c>
      <c r="AS15">
        <v>0</v>
      </c>
    </row>
    <row r="16" spans="1:45" ht="14.25">
      <c r="A16" s="26">
        <v>2017011945</v>
      </c>
      <c r="B16" s="2" t="s">
        <v>117</v>
      </c>
      <c r="C16" s="28">
        <v>95</v>
      </c>
      <c r="E16" s="28">
        <v>93</v>
      </c>
      <c r="F16" s="28"/>
      <c r="G16" s="28">
        <v>90</v>
      </c>
      <c r="H16" s="28">
        <v>83</v>
      </c>
      <c r="I16" s="28"/>
      <c r="J16" s="28"/>
      <c r="K16" s="28"/>
      <c r="L16" s="28">
        <v>88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R16">
        <f>17.71428571/0.2</f>
        <v>88.571428549999993</v>
      </c>
      <c r="AS16">
        <v>0</v>
      </c>
    </row>
    <row r="17" spans="1:45" ht="14.25">
      <c r="A17" s="26">
        <v>2017011946</v>
      </c>
      <c r="B17" s="2" t="s">
        <v>118</v>
      </c>
      <c r="C17" s="28"/>
      <c r="E17" s="28">
        <v>91</v>
      </c>
      <c r="F17" s="28">
        <v>81</v>
      </c>
      <c r="G17" s="28">
        <v>88</v>
      </c>
      <c r="H17" s="28">
        <v>87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>
        <v>92</v>
      </c>
      <c r="V17" s="28"/>
      <c r="W17" s="28">
        <v>85</v>
      </c>
      <c r="X17" s="28">
        <v>89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R17">
        <f>17.58571429/0.2</f>
        <v>87.928571449999993</v>
      </c>
      <c r="AS17">
        <v>0</v>
      </c>
    </row>
    <row r="18" spans="1:45" ht="14.25">
      <c r="A18" s="26">
        <v>2017011947</v>
      </c>
      <c r="B18" s="2" t="s">
        <v>120</v>
      </c>
      <c r="C18" s="28">
        <v>91</v>
      </c>
      <c r="E18" s="28">
        <v>92</v>
      </c>
      <c r="F18" s="28">
        <v>82</v>
      </c>
      <c r="G18" s="28">
        <v>87</v>
      </c>
      <c r="H18" s="28">
        <v>79</v>
      </c>
      <c r="I18" s="28">
        <v>89</v>
      </c>
      <c r="J18" s="28"/>
      <c r="K18" s="28"/>
      <c r="L18" s="28"/>
      <c r="M18" s="28"/>
      <c r="N18" s="28"/>
      <c r="O18" s="28">
        <v>88</v>
      </c>
      <c r="P18" s="28"/>
      <c r="Q18" s="28"/>
      <c r="R18" s="28"/>
      <c r="S18" s="28"/>
      <c r="T18" s="28"/>
      <c r="U18" s="28"/>
      <c r="V18" s="28"/>
      <c r="W18" s="28"/>
      <c r="X18" s="28">
        <v>86</v>
      </c>
      <c r="Y18" s="28"/>
      <c r="Z18" s="28"/>
      <c r="AA18" s="28"/>
      <c r="AB18" s="28">
        <v>93</v>
      </c>
      <c r="AC18" s="28">
        <v>85</v>
      </c>
      <c r="AD18" s="28">
        <v>79</v>
      </c>
      <c r="AE18" s="28"/>
      <c r="AF18" s="28"/>
      <c r="AG18" s="28"/>
      <c r="AH18" s="28"/>
      <c r="AI18" s="28"/>
      <c r="AR18">
        <f>17.075/0.2</f>
        <v>85.374999999999986</v>
      </c>
      <c r="AS18">
        <v>0</v>
      </c>
    </row>
    <row r="19" spans="1:45" ht="14.25">
      <c r="A19" s="26">
        <v>2017011948</v>
      </c>
      <c r="B19" s="2" t="s">
        <v>121</v>
      </c>
      <c r="C19" s="28">
        <v>97</v>
      </c>
      <c r="E19" s="28">
        <v>86</v>
      </c>
      <c r="F19" s="28">
        <v>86</v>
      </c>
      <c r="G19" s="28">
        <v>87</v>
      </c>
      <c r="H19" s="28">
        <v>88</v>
      </c>
      <c r="I19" s="28"/>
      <c r="J19" s="28"/>
      <c r="K19" s="28"/>
      <c r="L19" s="28"/>
      <c r="M19" s="28">
        <v>80</v>
      </c>
      <c r="N19" s="28"/>
      <c r="O19" s="28">
        <v>92</v>
      </c>
      <c r="P19" s="28"/>
      <c r="Q19" s="28"/>
      <c r="R19" s="28"/>
      <c r="S19" s="28"/>
      <c r="T19" s="28"/>
      <c r="U19" s="28"/>
      <c r="V19" s="28"/>
      <c r="W19" s="28"/>
      <c r="X19" s="28">
        <v>83</v>
      </c>
      <c r="Y19" s="28"/>
      <c r="Z19" s="28"/>
      <c r="AA19" s="28"/>
      <c r="AB19" s="28">
        <v>85</v>
      </c>
      <c r="AC19" s="28">
        <v>86</v>
      </c>
      <c r="AD19" s="28"/>
      <c r="AE19" s="28">
        <v>93</v>
      </c>
      <c r="AF19" s="28"/>
      <c r="AG19" s="28"/>
      <c r="AH19" s="28"/>
      <c r="AI19" s="28"/>
      <c r="AR19">
        <f>17.5/0.2</f>
        <v>87.5</v>
      </c>
      <c r="AS19">
        <v>0</v>
      </c>
    </row>
    <row r="20" spans="1:45" ht="14.25">
      <c r="A20" s="26">
        <v>2017011949</v>
      </c>
      <c r="B20" s="2" t="s">
        <v>123</v>
      </c>
      <c r="C20" s="28"/>
      <c r="E20" s="28">
        <v>93</v>
      </c>
      <c r="F20" s="28">
        <v>89</v>
      </c>
      <c r="G20" s="28">
        <v>87</v>
      </c>
      <c r="H20" s="28">
        <v>77</v>
      </c>
      <c r="I20" s="28"/>
      <c r="J20" s="28"/>
      <c r="K20" s="28"/>
      <c r="L20" s="28">
        <v>94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>
        <v>77</v>
      </c>
      <c r="Y20" s="28"/>
      <c r="Z20" s="28"/>
      <c r="AA20" s="28"/>
      <c r="AB20" s="28"/>
      <c r="AC20" s="28"/>
      <c r="AD20" s="28"/>
      <c r="AE20" s="28"/>
      <c r="AF20" s="28">
        <v>78</v>
      </c>
      <c r="AG20" s="28">
        <v>87</v>
      </c>
      <c r="AH20" s="28"/>
      <c r="AI20" s="28"/>
      <c r="AR20">
        <f>17.01538462/0.2</f>
        <v>85.076923099999988</v>
      </c>
      <c r="AS20">
        <v>0</v>
      </c>
    </row>
    <row r="21" spans="1:45" ht="14.25">
      <c r="A21" s="26">
        <v>2017011950</v>
      </c>
      <c r="B21" s="2" t="s">
        <v>124</v>
      </c>
      <c r="C21" s="28"/>
      <c r="E21" s="28">
        <v>91</v>
      </c>
      <c r="F21" s="28">
        <v>86</v>
      </c>
      <c r="G21" s="28">
        <v>90</v>
      </c>
      <c r="H21" s="28">
        <v>78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>
        <v>92</v>
      </c>
      <c r="V21" s="28"/>
      <c r="W21" s="28"/>
      <c r="X21" s="28">
        <v>81</v>
      </c>
      <c r="Y21" s="28"/>
      <c r="Z21" s="28"/>
      <c r="AA21" s="28"/>
      <c r="AB21" s="28"/>
      <c r="AC21" s="28">
        <v>80</v>
      </c>
      <c r="AD21" s="28"/>
      <c r="AE21" s="28"/>
      <c r="AF21" s="28"/>
      <c r="AG21" s="28"/>
      <c r="AH21" s="28"/>
      <c r="AI21" s="28"/>
      <c r="AR21">
        <f>17.12857143/0.2</f>
        <v>85.642857149999998</v>
      </c>
      <c r="AS21">
        <v>0</v>
      </c>
    </row>
    <row r="22" spans="1:45" ht="14.25">
      <c r="A22" s="26">
        <v>2017011951</v>
      </c>
      <c r="B22" s="2" t="s">
        <v>125</v>
      </c>
      <c r="C22" s="28"/>
      <c r="E22" s="28">
        <v>90</v>
      </c>
      <c r="F22" s="28">
        <v>79</v>
      </c>
      <c r="G22" s="28">
        <v>83</v>
      </c>
      <c r="H22" s="28">
        <v>78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>
        <v>90</v>
      </c>
      <c r="V22" s="28"/>
      <c r="W22" s="28">
        <v>84</v>
      </c>
      <c r="X22" s="28">
        <v>80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R22">
        <f>16.78571429/0.2</f>
        <v>83.928571450000007</v>
      </c>
      <c r="AS22">
        <v>0</v>
      </c>
    </row>
    <row r="23" spans="1:45" ht="14.25">
      <c r="A23" s="26">
        <v>2017011952</v>
      </c>
      <c r="B23" s="2" t="s">
        <v>126</v>
      </c>
      <c r="C23" s="28">
        <v>62</v>
      </c>
      <c r="E23" s="28">
        <v>91</v>
      </c>
      <c r="F23" s="28"/>
      <c r="G23" s="28">
        <v>88</v>
      </c>
      <c r="H23" s="28">
        <v>94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>
        <v>95</v>
      </c>
      <c r="AC23" s="28"/>
      <c r="AD23" s="28">
        <v>84</v>
      </c>
      <c r="AE23" s="28"/>
      <c r="AF23" s="28"/>
      <c r="AG23" s="28"/>
      <c r="AH23" s="28">
        <v>81</v>
      </c>
      <c r="AI23" s="28">
        <v>94</v>
      </c>
      <c r="AR23">
        <f>17.49230769/0.2</f>
        <v>87.461538449999992</v>
      </c>
      <c r="AS23">
        <v>0</v>
      </c>
    </row>
    <row r="24" spans="1:45" ht="14.25">
      <c r="A24" s="26">
        <v>2017011953</v>
      </c>
      <c r="B24" s="2" t="s">
        <v>127</v>
      </c>
      <c r="D24" s="28">
        <v>87</v>
      </c>
      <c r="E24" s="28">
        <v>96</v>
      </c>
      <c r="F24" s="28">
        <v>90</v>
      </c>
      <c r="G24" s="28">
        <v>94</v>
      </c>
      <c r="H24" s="28">
        <v>95</v>
      </c>
      <c r="I24" s="28">
        <v>85</v>
      </c>
      <c r="J24" s="28"/>
      <c r="K24" s="28"/>
      <c r="L24" s="28"/>
      <c r="M24" s="28"/>
      <c r="N24" s="28"/>
      <c r="O24" s="28"/>
      <c r="P24" s="28"/>
      <c r="Q24" s="28"/>
      <c r="R24" s="28"/>
      <c r="S24" s="28">
        <v>88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>
        <v>89</v>
      </c>
      <c r="AH24" s="28"/>
      <c r="AI24" s="28"/>
      <c r="AR24">
        <f>17.97142857/0.2</f>
        <v>89.857142850000002</v>
      </c>
      <c r="AS24">
        <v>0</v>
      </c>
    </row>
    <row r="25" spans="1:45" ht="14.25">
      <c r="A25" s="26">
        <v>2017011954</v>
      </c>
      <c r="B25" s="2" t="s">
        <v>128</v>
      </c>
      <c r="C25">
        <v>73</v>
      </c>
      <c r="E25">
        <v>89</v>
      </c>
      <c r="F25">
        <v>79</v>
      </c>
      <c r="G25">
        <v>92</v>
      </c>
      <c r="X25">
        <v>96</v>
      </c>
      <c r="AB25">
        <v>89</v>
      </c>
      <c r="AG25" s="29"/>
      <c r="AI25">
        <v>90</v>
      </c>
      <c r="AR25">
        <f>17.490909091/0.2</f>
        <v>87.454545454999987</v>
      </c>
      <c r="AS25">
        <v>0</v>
      </c>
    </row>
    <row r="26" spans="1:45" ht="14.25">
      <c r="A26" s="26">
        <v>2017011955</v>
      </c>
      <c r="B26" s="2" t="s">
        <v>129</v>
      </c>
      <c r="C26">
        <v>91</v>
      </c>
      <c r="G26" s="29">
        <v>93</v>
      </c>
      <c r="I26" s="29">
        <v>85</v>
      </c>
      <c r="K26" s="29">
        <v>81</v>
      </c>
      <c r="AJ26" s="29">
        <v>88</v>
      </c>
      <c r="AR26">
        <f>17.36/0.2</f>
        <v>86.8</v>
      </c>
      <c r="AS26">
        <v>0</v>
      </c>
    </row>
    <row r="27" spans="1:45" ht="14.25">
      <c r="A27" s="26">
        <v>2017011956</v>
      </c>
      <c r="B27" s="2" t="s">
        <v>130</v>
      </c>
      <c r="E27" s="29">
        <v>92</v>
      </c>
      <c r="G27" s="29">
        <v>94</v>
      </c>
      <c r="H27" s="29">
        <v>91</v>
      </c>
      <c r="I27" s="29">
        <v>88</v>
      </c>
      <c r="W27" s="29">
        <v>88</v>
      </c>
      <c r="AA27" s="29"/>
      <c r="AB27" s="29">
        <v>95</v>
      </c>
      <c r="AR27">
        <f>18.2/0.2</f>
        <v>90.999999999999986</v>
      </c>
      <c r="AS27">
        <v>0</v>
      </c>
    </row>
    <row r="28" spans="1:45" ht="28.5">
      <c r="A28" s="26">
        <v>2017011957</v>
      </c>
      <c r="B28" s="2" t="s">
        <v>132</v>
      </c>
      <c r="E28" s="29">
        <v>93</v>
      </c>
      <c r="F28" s="29">
        <v>90</v>
      </c>
      <c r="G28" s="29">
        <v>83</v>
      </c>
      <c r="H28" s="29">
        <v>89</v>
      </c>
      <c r="N28" s="29">
        <v>77</v>
      </c>
      <c r="Q28" s="29">
        <v>87</v>
      </c>
      <c r="AL28" s="29">
        <v>80</v>
      </c>
      <c r="AR28">
        <f>17.033333333/0.2</f>
        <v>85.166666665000008</v>
      </c>
      <c r="AS28">
        <v>0</v>
      </c>
    </row>
    <row r="29" spans="1:45" ht="14.25">
      <c r="A29" s="26">
        <v>2017011958</v>
      </c>
      <c r="B29" s="2" t="s">
        <v>133</v>
      </c>
      <c r="C29">
        <v>87</v>
      </c>
      <c r="D29" s="29">
        <v>94</v>
      </c>
      <c r="E29" s="29">
        <v>96</v>
      </c>
      <c r="F29" s="29">
        <v>75</v>
      </c>
      <c r="G29" s="29">
        <v>77</v>
      </c>
      <c r="H29" s="29">
        <v>81</v>
      </c>
      <c r="N29" s="29">
        <v>76</v>
      </c>
      <c r="AA29" s="29">
        <v>91</v>
      </c>
      <c r="AK29" s="29">
        <v>87</v>
      </c>
      <c r="AM29" s="29">
        <v>87</v>
      </c>
      <c r="AR29">
        <f>16.9375/0.2</f>
        <v>84.6875</v>
      </c>
      <c r="AS29">
        <v>0</v>
      </c>
    </row>
    <row r="30" spans="1:45" ht="14.25">
      <c r="A30" s="26">
        <v>2017011959</v>
      </c>
      <c r="B30" s="2" t="s">
        <v>134</v>
      </c>
      <c r="C30">
        <v>62</v>
      </c>
      <c r="E30" s="29">
        <v>91</v>
      </c>
      <c r="F30" s="29">
        <v>75</v>
      </c>
      <c r="G30" s="29">
        <v>80</v>
      </c>
      <c r="H30" s="29">
        <v>64</v>
      </c>
      <c r="K30" s="29">
        <v>73</v>
      </c>
      <c r="Q30" s="29">
        <v>87</v>
      </c>
      <c r="AM30" s="29">
        <v>77</v>
      </c>
      <c r="AR30">
        <f>15.153846154/0.2</f>
        <v>75.769230769999993</v>
      </c>
      <c r="AS30">
        <v>0</v>
      </c>
    </row>
    <row r="31" spans="1:45" ht="14.25">
      <c r="A31" s="26">
        <v>2017011960</v>
      </c>
      <c r="B31" s="2" t="s">
        <v>135</v>
      </c>
      <c r="C31">
        <v>81</v>
      </c>
      <c r="E31" s="29">
        <v>96</v>
      </c>
      <c r="F31" s="29">
        <v>79</v>
      </c>
      <c r="G31" s="29">
        <v>84</v>
      </c>
      <c r="H31" s="29">
        <v>77</v>
      </c>
      <c r="N31" s="29">
        <v>74</v>
      </c>
      <c r="Y31" s="29"/>
      <c r="Z31" s="29">
        <v>87</v>
      </c>
      <c r="AN31" s="29">
        <v>92</v>
      </c>
      <c r="AR31">
        <f>16.6/0.2</f>
        <v>83</v>
      </c>
      <c r="AS31">
        <v>0</v>
      </c>
    </row>
    <row r="32" spans="1:45" ht="14.25">
      <c r="A32" s="26">
        <v>2017011961</v>
      </c>
      <c r="B32" s="2" t="s">
        <v>136</v>
      </c>
      <c r="C32">
        <v>73</v>
      </c>
      <c r="E32" s="29">
        <v>89</v>
      </c>
      <c r="G32" s="29">
        <v>66</v>
      </c>
      <c r="R32" s="29">
        <v>86</v>
      </c>
      <c r="AO32" s="29">
        <v>90</v>
      </c>
      <c r="AP32" s="29">
        <v>87</v>
      </c>
      <c r="AR32">
        <f>16.755555556/0.2</f>
        <v>83.777777779999994</v>
      </c>
      <c r="AS32">
        <v>0</v>
      </c>
    </row>
    <row r="33" spans="1:45" ht="14.25">
      <c r="A33" s="26">
        <v>2017011962</v>
      </c>
      <c r="B33" s="2" t="s">
        <v>139</v>
      </c>
      <c r="C33">
        <v>77</v>
      </c>
      <c r="E33" s="29">
        <v>94</v>
      </c>
      <c r="F33" s="29">
        <v>86</v>
      </c>
      <c r="G33" s="29">
        <v>86</v>
      </c>
      <c r="H33" s="29">
        <v>88</v>
      </c>
      <c r="I33" s="29">
        <v>89</v>
      </c>
      <c r="Y33" s="29"/>
      <c r="Z33" s="29">
        <v>87</v>
      </c>
      <c r="AN33" s="29">
        <v>85</v>
      </c>
      <c r="AR33">
        <f>17.64/0.2</f>
        <v>88.2</v>
      </c>
      <c r="AS33">
        <v>0</v>
      </c>
    </row>
    <row r="34" spans="1:45" ht="14.25">
      <c r="A34" s="26">
        <v>2017011963</v>
      </c>
      <c r="B34" s="2" t="s">
        <v>140</v>
      </c>
      <c r="C34">
        <v>91</v>
      </c>
      <c r="E34" s="29">
        <v>82</v>
      </c>
      <c r="G34" s="29">
        <v>87</v>
      </c>
      <c r="H34" s="29"/>
      <c r="I34" s="29"/>
      <c r="AJ34" s="29">
        <v>83</v>
      </c>
      <c r="AK34" s="29">
        <v>80</v>
      </c>
      <c r="AQ34" s="29">
        <v>83</v>
      </c>
      <c r="AR34">
        <f>15.236363636/0.2</f>
        <v>76.181818179999993</v>
      </c>
      <c r="AS34">
        <v>0</v>
      </c>
    </row>
  </sheetData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tabSelected="1" workbookViewId="0">
      <selection activeCell="P17" sqref="P17"/>
    </sheetView>
  </sheetViews>
  <sheetFormatPr defaultColWidth="9.875" defaultRowHeight="13.5"/>
  <cols>
    <col min="2" max="2" width="14.875" customWidth="1"/>
    <col min="3" max="3" width="13.875" customWidth="1"/>
    <col min="4" max="4" width="14.625" customWidth="1"/>
    <col min="5" max="5" width="13.125" customWidth="1"/>
    <col min="6" max="6" width="9.5" customWidth="1"/>
    <col min="7" max="7" width="14.125" customWidth="1"/>
    <col min="8" max="8" width="13.25" customWidth="1"/>
    <col min="9" max="9" width="10.625" customWidth="1"/>
    <col min="10" max="10" width="11.5" customWidth="1"/>
    <col min="11" max="11" width="13.875" customWidth="1"/>
  </cols>
  <sheetData>
    <row r="1" spans="1:11" ht="31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8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</row>
    <row r="3" spans="1:11">
      <c r="A3" s="9">
        <v>1</v>
      </c>
      <c r="B3" s="10">
        <v>2019012205</v>
      </c>
      <c r="C3" s="11">
        <v>143</v>
      </c>
      <c r="D3" s="12">
        <v>123.74615384615385</v>
      </c>
      <c r="E3" s="13">
        <v>91</v>
      </c>
      <c r="F3" s="53">
        <v>1</v>
      </c>
      <c r="G3" s="14">
        <v>124.32230769230767</v>
      </c>
      <c r="H3" s="5" t="s">
        <v>12</v>
      </c>
      <c r="I3" s="56">
        <v>79.8</v>
      </c>
      <c r="J3" s="16">
        <v>0</v>
      </c>
      <c r="K3" s="59" t="s">
        <v>260</v>
      </c>
    </row>
    <row r="4" spans="1:11">
      <c r="A4" s="9">
        <v>2</v>
      </c>
      <c r="B4" s="10">
        <v>2019012268</v>
      </c>
      <c r="C4" s="11">
        <v>125</v>
      </c>
      <c r="D4" s="12">
        <v>127.05641025641032</v>
      </c>
      <c r="E4" s="13">
        <v>92</v>
      </c>
      <c r="F4" s="54">
        <v>1</v>
      </c>
      <c r="G4" s="14">
        <v>123.13948717948722</v>
      </c>
      <c r="H4" s="5" t="s">
        <v>12</v>
      </c>
      <c r="I4" s="56">
        <v>87.4</v>
      </c>
      <c r="J4" s="16">
        <v>0</v>
      </c>
      <c r="K4" s="59" t="s">
        <v>260</v>
      </c>
    </row>
    <row r="5" spans="1:11">
      <c r="A5" s="9">
        <v>3</v>
      </c>
      <c r="B5" s="10">
        <v>2019012233</v>
      </c>
      <c r="C5" s="11">
        <v>110.3</v>
      </c>
      <c r="D5" s="12">
        <v>117.32167832167831</v>
      </c>
      <c r="E5" s="13">
        <v>90</v>
      </c>
      <c r="F5" s="54">
        <v>1</v>
      </c>
      <c r="G5" s="14">
        <v>113.18517482517481</v>
      </c>
      <c r="H5" s="5" t="s">
        <v>12</v>
      </c>
      <c r="I5" s="56">
        <v>75.7</v>
      </c>
      <c r="J5" s="16">
        <v>0</v>
      </c>
      <c r="K5" s="59" t="s">
        <v>260</v>
      </c>
    </row>
    <row r="6" spans="1:11">
      <c r="A6" s="9">
        <v>4</v>
      </c>
      <c r="B6" s="10">
        <v>2019012266</v>
      </c>
      <c r="C6" s="11">
        <v>110</v>
      </c>
      <c r="D6" s="12">
        <v>109.20461538461535</v>
      </c>
      <c r="E6" s="13">
        <v>94</v>
      </c>
      <c r="F6" s="53">
        <v>1</v>
      </c>
      <c r="G6" s="14">
        <v>107.84323076923074</v>
      </c>
      <c r="H6" s="5" t="s">
        <v>12</v>
      </c>
      <c r="I6" s="56">
        <v>79.400000000000006</v>
      </c>
      <c r="J6" s="17">
        <v>0</v>
      </c>
      <c r="K6" s="59" t="s">
        <v>260</v>
      </c>
    </row>
    <row r="7" spans="1:11">
      <c r="A7" s="9">
        <v>5</v>
      </c>
      <c r="B7" s="10">
        <v>2019012243</v>
      </c>
      <c r="C7" s="11">
        <v>134</v>
      </c>
      <c r="D7" s="12">
        <v>99.770629370629393</v>
      </c>
      <c r="E7" s="13">
        <v>94</v>
      </c>
      <c r="F7" s="53">
        <v>1</v>
      </c>
      <c r="G7" s="14">
        <v>106.03944055944058</v>
      </c>
      <c r="H7" s="5" t="s">
        <v>12</v>
      </c>
      <c r="I7" s="56">
        <v>81.7</v>
      </c>
      <c r="J7" s="16">
        <v>0</v>
      </c>
      <c r="K7" s="59" t="s">
        <v>260</v>
      </c>
    </row>
    <row r="8" spans="1:11">
      <c r="A8" s="9">
        <v>6</v>
      </c>
      <c r="B8" s="10">
        <v>2019012287</v>
      </c>
      <c r="C8" s="11">
        <v>111</v>
      </c>
      <c r="D8" s="12">
        <v>99.88307692307697</v>
      </c>
      <c r="E8" s="13">
        <v>96</v>
      </c>
      <c r="F8" s="54">
        <v>1</v>
      </c>
      <c r="G8" s="14">
        <v>101.71815384615388</v>
      </c>
      <c r="H8" s="5" t="s">
        <v>12</v>
      </c>
      <c r="I8" s="56">
        <v>83</v>
      </c>
      <c r="J8" s="16">
        <v>0</v>
      </c>
      <c r="K8" s="59" t="s">
        <v>260</v>
      </c>
    </row>
    <row r="9" spans="1:11">
      <c r="A9" s="9">
        <v>7</v>
      </c>
      <c r="B9" s="10">
        <v>2019012260</v>
      </c>
      <c r="C9" s="11">
        <v>116.5</v>
      </c>
      <c r="D9" s="12">
        <v>96.766433566433534</v>
      </c>
      <c r="E9" s="13">
        <v>105.5</v>
      </c>
      <c r="F9" s="53">
        <v>1</v>
      </c>
      <c r="G9" s="14">
        <v>101.58650349650347</v>
      </c>
      <c r="H9" s="5" t="s">
        <v>12</v>
      </c>
      <c r="I9" s="56">
        <v>83.9</v>
      </c>
      <c r="J9" s="17">
        <v>0</v>
      </c>
      <c r="K9" s="59" t="s">
        <v>260</v>
      </c>
    </row>
    <row r="10" spans="1:11">
      <c r="A10" s="9">
        <v>8</v>
      </c>
      <c r="B10" s="10">
        <v>2019012215</v>
      </c>
      <c r="C10" s="11">
        <v>99</v>
      </c>
      <c r="D10" s="12">
        <v>107.14615384615385</v>
      </c>
      <c r="E10" s="13">
        <v>60</v>
      </c>
      <c r="F10" s="54">
        <v>0.63636363636363602</v>
      </c>
      <c r="G10" s="14">
        <v>100.80230769230769</v>
      </c>
      <c r="H10" s="5" t="s">
        <v>12</v>
      </c>
      <c r="I10" s="58" t="s">
        <v>259</v>
      </c>
      <c r="J10" s="16">
        <v>0</v>
      </c>
      <c r="K10" s="59" t="s">
        <v>260</v>
      </c>
    </row>
    <row r="11" spans="1:11">
      <c r="A11" s="9">
        <v>9</v>
      </c>
      <c r="B11" s="10">
        <v>2019012284</v>
      </c>
      <c r="C11" s="11">
        <v>118.8</v>
      </c>
      <c r="D11" s="12">
        <v>91.920461538461524</v>
      </c>
      <c r="E11" s="13">
        <v>90.5</v>
      </c>
      <c r="F11" s="53">
        <v>1</v>
      </c>
      <c r="G11" s="14">
        <v>97.154323076923063</v>
      </c>
      <c r="H11" s="5" t="s">
        <v>12</v>
      </c>
      <c r="I11" s="56">
        <v>64.3</v>
      </c>
      <c r="J11" s="17">
        <v>0</v>
      </c>
      <c r="K11" s="59" t="s">
        <v>260</v>
      </c>
    </row>
    <row r="12" spans="1:11">
      <c r="A12" s="9">
        <v>10</v>
      </c>
      <c r="B12" s="10">
        <v>2019012225</v>
      </c>
      <c r="C12" s="11">
        <v>116</v>
      </c>
      <c r="D12" s="12">
        <v>97.753846153846183</v>
      </c>
      <c r="E12" s="13">
        <v>53</v>
      </c>
      <c r="F12" s="54">
        <v>1</v>
      </c>
      <c r="G12" s="14">
        <v>96.927692307692325</v>
      </c>
      <c r="H12" s="5" t="s">
        <v>12</v>
      </c>
      <c r="I12" s="56">
        <v>79.5</v>
      </c>
      <c r="J12" s="16">
        <v>0</v>
      </c>
      <c r="K12" s="59" t="s">
        <v>260</v>
      </c>
    </row>
    <row r="13" spans="1:11">
      <c r="A13" s="9">
        <v>11</v>
      </c>
      <c r="B13" s="10">
        <v>2019012218</v>
      </c>
      <c r="C13" s="11">
        <v>110</v>
      </c>
      <c r="D13" s="12">
        <v>93.036363636363646</v>
      </c>
      <c r="E13" s="13">
        <v>92.5</v>
      </c>
      <c r="F13" s="54">
        <v>1</v>
      </c>
      <c r="G13" s="14">
        <v>96.375454545454545</v>
      </c>
      <c r="H13" s="5" t="s">
        <v>12</v>
      </c>
      <c r="I13" s="56">
        <v>80.2</v>
      </c>
      <c r="J13" s="16">
        <v>0</v>
      </c>
      <c r="K13" s="59" t="s">
        <v>260</v>
      </c>
    </row>
    <row r="14" spans="1:11">
      <c r="A14" s="9">
        <v>12</v>
      </c>
      <c r="B14" s="10">
        <v>2019012222</v>
      </c>
      <c r="C14" s="11">
        <v>128</v>
      </c>
      <c r="D14" s="12">
        <v>87.228205128205133</v>
      </c>
      <c r="E14" s="13">
        <v>91.5</v>
      </c>
      <c r="F14" s="53">
        <v>1</v>
      </c>
      <c r="G14" s="14">
        <v>95.80974358974359</v>
      </c>
      <c r="H14" s="5" t="s">
        <v>12</v>
      </c>
      <c r="I14" s="56">
        <v>79</v>
      </c>
      <c r="J14" s="16">
        <v>0</v>
      </c>
      <c r="K14" s="59" t="s">
        <v>260</v>
      </c>
    </row>
    <row r="15" spans="1:11">
      <c r="A15" s="9">
        <v>13</v>
      </c>
      <c r="B15" s="10">
        <v>2019012213</v>
      </c>
      <c r="C15" s="11">
        <v>110</v>
      </c>
      <c r="D15" s="12">
        <v>92.188000000000017</v>
      </c>
      <c r="E15" s="13">
        <v>84.5</v>
      </c>
      <c r="F15" s="54">
        <v>1</v>
      </c>
      <c r="G15" s="14">
        <v>94.981600000000014</v>
      </c>
      <c r="H15" s="5" t="s">
        <v>12</v>
      </c>
      <c r="I15" s="56">
        <v>77.099999999999994</v>
      </c>
      <c r="J15" s="16">
        <v>0</v>
      </c>
      <c r="K15" s="59" t="s">
        <v>260</v>
      </c>
    </row>
    <row r="16" spans="1:11">
      <c r="A16" s="9">
        <v>14</v>
      </c>
      <c r="B16" s="10">
        <v>2019012286</v>
      </c>
      <c r="C16" s="11">
        <v>128.19999999999999</v>
      </c>
      <c r="D16" s="12">
        <v>86.478321678321691</v>
      </c>
      <c r="E16" s="13">
        <v>79</v>
      </c>
      <c r="F16" s="61">
        <v>1</v>
      </c>
      <c r="G16" s="14">
        <v>94.074825174825179</v>
      </c>
      <c r="H16" s="5" t="s">
        <v>12</v>
      </c>
      <c r="I16" s="56">
        <v>59.3</v>
      </c>
      <c r="J16" s="16">
        <v>0</v>
      </c>
      <c r="K16" s="59" t="s">
        <v>260</v>
      </c>
    </row>
    <row r="17" spans="1:11">
      <c r="A17" s="9">
        <v>15</v>
      </c>
      <c r="B17" s="10">
        <v>2019012258</v>
      </c>
      <c r="C17" s="11">
        <v>115.5</v>
      </c>
      <c r="D17" s="12">
        <v>88.724786324786351</v>
      </c>
      <c r="E17" s="13">
        <v>88</v>
      </c>
      <c r="F17" s="54">
        <v>1</v>
      </c>
      <c r="G17" s="14">
        <v>94.007350427350431</v>
      </c>
      <c r="H17" s="5" t="s">
        <v>12</v>
      </c>
      <c r="I17" s="56">
        <v>73.2</v>
      </c>
      <c r="J17" s="16">
        <v>0</v>
      </c>
      <c r="K17" s="59" t="s">
        <v>260</v>
      </c>
    </row>
    <row r="18" spans="1:11">
      <c r="A18" s="9">
        <v>16</v>
      </c>
      <c r="B18" s="10">
        <v>2019012237</v>
      </c>
      <c r="C18" s="11">
        <v>109.5</v>
      </c>
      <c r="D18" s="12">
        <v>89.781538461538474</v>
      </c>
      <c r="E18" s="13">
        <v>92</v>
      </c>
      <c r="F18" s="53">
        <v>1</v>
      </c>
      <c r="G18" s="14">
        <v>93.947076923076935</v>
      </c>
      <c r="H18" s="5" t="s">
        <v>12</v>
      </c>
      <c r="I18" s="56">
        <v>83.2</v>
      </c>
      <c r="J18" s="16">
        <v>0</v>
      </c>
      <c r="K18" s="59" t="s">
        <v>260</v>
      </c>
    </row>
    <row r="19" spans="1:11">
      <c r="A19" s="9">
        <v>17</v>
      </c>
      <c r="B19" s="10">
        <v>2019012203</v>
      </c>
      <c r="C19" s="11">
        <v>110.5</v>
      </c>
      <c r="D19" s="12">
        <v>89.852564102564145</v>
      </c>
      <c r="E19" s="13">
        <v>84</v>
      </c>
      <c r="F19" s="54">
        <v>1</v>
      </c>
      <c r="G19" s="14">
        <v>93.396794871794896</v>
      </c>
      <c r="H19" s="5" t="s">
        <v>12</v>
      </c>
      <c r="I19" s="56">
        <v>77.599999999999994</v>
      </c>
      <c r="J19" s="16">
        <v>0</v>
      </c>
      <c r="K19" s="59" t="s">
        <v>260</v>
      </c>
    </row>
    <row r="20" spans="1:11">
      <c r="A20" s="9">
        <v>18</v>
      </c>
      <c r="B20" s="10">
        <v>2019012262</v>
      </c>
      <c r="C20" s="11">
        <v>102</v>
      </c>
      <c r="D20" s="12">
        <v>90.955555555555563</v>
      </c>
      <c r="E20" s="13">
        <v>87.5</v>
      </c>
      <c r="F20" s="54">
        <v>1</v>
      </c>
      <c r="G20" s="14">
        <v>92.818888888888893</v>
      </c>
      <c r="H20" s="5" t="s">
        <v>12</v>
      </c>
      <c r="I20" s="56">
        <v>70.599999999999994</v>
      </c>
      <c r="J20" s="16">
        <v>0</v>
      </c>
      <c r="K20" s="59" t="s">
        <v>260</v>
      </c>
    </row>
    <row r="21" spans="1:11">
      <c r="A21" s="9">
        <v>19</v>
      </c>
      <c r="B21" s="10">
        <v>2019012236</v>
      </c>
      <c r="C21" s="11">
        <v>104</v>
      </c>
      <c r="D21" s="12">
        <v>89.873076923076965</v>
      </c>
      <c r="E21" s="13">
        <v>90</v>
      </c>
      <c r="F21" s="53">
        <v>1</v>
      </c>
      <c r="G21" s="14">
        <v>92.711153846153877</v>
      </c>
      <c r="H21" s="5" t="s">
        <v>12</v>
      </c>
      <c r="I21" s="56">
        <v>76.2</v>
      </c>
      <c r="J21" s="16">
        <v>0</v>
      </c>
      <c r="K21" s="59" t="s">
        <v>260</v>
      </c>
    </row>
    <row r="22" spans="1:11">
      <c r="A22" s="9">
        <v>20</v>
      </c>
      <c r="B22" s="10">
        <v>2019012200</v>
      </c>
      <c r="C22" s="11">
        <v>118.9</v>
      </c>
      <c r="D22" s="12">
        <v>84.983076923076965</v>
      </c>
      <c r="E22" s="13">
        <v>91.5</v>
      </c>
      <c r="F22" s="53">
        <v>0.90909090909090895</v>
      </c>
      <c r="G22" s="14">
        <v>92.418153846153871</v>
      </c>
      <c r="H22" s="5" t="s">
        <v>12</v>
      </c>
      <c r="I22" s="56">
        <v>81.099999999999994</v>
      </c>
      <c r="J22" s="16">
        <v>0</v>
      </c>
      <c r="K22" s="59" t="s">
        <v>260</v>
      </c>
    </row>
    <row r="23" spans="1:11">
      <c r="A23" s="9">
        <v>21</v>
      </c>
      <c r="B23" s="10">
        <v>2019012201</v>
      </c>
      <c r="C23" s="11">
        <v>106.5</v>
      </c>
      <c r="D23" s="12">
        <v>87.246153846153817</v>
      </c>
      <c r="E23" s="13">
        <v>100</v>
      </c>
      <c r="F23" s="53">
        <v>1</v>
      </c>
      <c r="G23" s="14">
        <v>92.372307692307672</v>
      </c>
      <c r="H23" s="5" t="s">
        <v>12</v>
      </c>
      <c r="I23" s="56">
        <v>83.3</v>
      </c>
      <c r="J23" s="16">
        <v>0</v>
      </c>
      <c r="K23" s="59" t="s">
        <v>260</v>
      </c>
    </row>
    <row r="24" spans="1:11">
      <c r="A24" s="9">
        <v>22</v>
      </c>
      <c r="B24" s="10">
        <v>2019012221</v>
      </c>
      <c r="C24" s="11">
        <v>108</v>
      </c>
      <c r="D24" s="12">
        <v>89.061538461538476</v>
      </c>
      <c r="E24" s="13">
        <v>83</v>
      </c>
      <c r="F24" s="53">
        <v>1</v>
      </c>
      <c r="G24" s="14">
        <v>92.243076923076927</v>
      </c>
      <c r="H24" s="5" t="s">
        <v>12</v>
      </c>
      <c r="I24" s="56">
        <v>57</v>
      </c>
      <c r="J24" s="16">
        <v>0</v>
      </c>
      <c r="K24" s="59" t="s">
        <v>260</v>
      </c>
    </row>
    <row r="25" spans="1:11">
      <c r="A25" s="9">
        <v>23</v>
      </c>
      <c r="B25" s="10">
        <v>2019012229</v>
      </c>
      <c r="C25" s="11">
        <v>104.5</v>
      </c>
      <c r="D25" s="12">
        <v>88.056923076923042</v>
      </c>
      <c r="E25" s="13">
        <v>95</v>
      </c>
      <c r="F25" s="54">
        <v>1</v>
      </c>
      <c r="G25" s="14">
        <v>92.039846153846128</v>
      </c>
      <c r="H25" s="5" t="s">
        <v>12</v>
      </c>
      <c r="I25" s="56">
        <v>82.2</v>
      </c>
      <c r="J25" s="16">
        <v>0</v>
      </c>
      <c r="K25" s="59" t="s">
        <v>260</v>
      </c>
    </row>
    <row r="26" spans="1:11">
      <c r="A26" s="9">
        <v>24</v>
      </c>
      <c r="B26" s="10">
        <v>2019012246</v>
      </c>
      <c r="C26" s="11">
        <v>105</v>
      </c>
      <c r="D26" s="12">
        <v>88.050349650349688</v>
      </c>
      <c r="E26" s="13">
        <v>93</v>
      </c>
      <c r="F26" s="54">
        <v>1</v>
      </c>
      <c r="G26" s="14">
        <v>91.935244755244767</v>
      </c>
      <c r="H26" s="5" t="s">
        <v>12</v>
      </c>
      <c r="I26" s="56">
        <v>79</v>
      </c>
      <c r="J26" s="16">
        <v>0</v>
      </c>
      <c r="K26" s="59" t="s">
        <v>260</v>
      </c>
    </row>
    <row r="27" spans="1:11">
      <c r="A27" s="9">
        <v>25</v>
      </c>
      <c r="B27" s="10">
        <v>2019012279</v>
      </c>
      <c r="C27" s="11">
        <v>107</v>
      </c>
      <c r="D27" s="12">
        <v>87.030769230769238</v>
      </c>
      <c r="E27" s="13">
        <v>93</v>
      </c>
      <c r="F27" s="54">
        <v>0.90909090909090895</v>
      </c>
      <c r="G27" s="14">
        <v>91.621538461538464</v>
      </c>
      <c r="H27" s="5" t="s">
        <v>12</v>
      </c>
      <c r="I27" s="56">
        <v>68.2</v>
      </c>
      <c r="J27" s="16">
        <v>0</v>
      </c>
      <c r="K27" s="59" t="s">
        <v>260</v>
      </c>
    </row>
    <row r="28" spans="1:11">
      <c r="A28" s="9">
        <v>26</v>
      </c>
      <c r="B28" s="10">
        <v>2019012259</v>
      </c>
      <c r="C28" s="11">
        <v>106</v>
      </c>
      <c r="D28" s="12">
        <v>87.790769230769214</v>
      </c>
      <c r="E28" s="13">
        <v>84</v>
      </c>
      <c r="F28" s="55">
        <v>1</v>
      </c>
      <c r="G28" s="14">
        <v>91.053538461538452</v>
      </c>
      <c r="H28" s="5" t="s">
        <v>12</v>
      </c>
      <c r="I28" s="56">
        <v>68.5</v>
      </c>
      <c r="J28" s="16">
        <v>0</v>
      </c>
      <c r="K28" s="59" t="s">
        <v>260</v>
      </c>
    </row>
    <row r="29" spans="1:11">
      <c r="A29" s="9">
        <v>27</v>
      </c>
      <c r="B29" s="10">
        <v>2019012204</v>
      </c>
      <c r="C29" s="11">
        <v>105</v>
      </c>
      <c r="D29" s="12">
        <v>87.810489510489504</v>
      </c>
      <c r="E29" s="13">
        <v>84.5</v>
      </c>
      <c r="F29" s="53">
        <v>1</v>
      </c>
      <c r="G29" s="14">
        <v>90.917342657342644</v>
      </c>
      <c r="H29" s="5" t="s">
        <v>12</v>
      </c>
      <c r="I29" s="56">
        <v>79.5</v>
      </c>
      <c r="J29" s="16">
        <v>0</v>
      </c>
      <c r="K29" s="59" t="s">
        <v>260</v>
      </c>
    </row>
    <row r="30" spans="1:11">
      <c r="A30" s="9">
        <v>28</v>
      </c>
      <c r="B30" s="10">
        <v>2019012283</v>
      </c>
      <c r="C30" s="11">
        <v>111</v>
      </c>
      <c r="D30" s="12">
        <v>83.721678321678311</v>
      </c>
      <c r="E30" s="13">
        <v>101</v>
      </c>
      <c r="F30" s="55">
        <v>0.90909090909090895</v>
      </c>
      <c r="G30" s="14">
        <v>90.905174825174811</v>
      </c>
      <c r="H30" s="5" t="s">
        <v>12</v>
      </c>
      <c r="I30" s="56">
        <v>78</v>
      </c>
      <c r="J30" s="16">
        <v>0</v>
      </c>
      <c r="K30" s="59" t="s">
        <v>260</v>
      </c>
    </row>
    <row r="31" spans="1:11">
      <c r="A31" s="9">
        <v>29</v>
      </c>
      <c r="B31" s="10">
        <v>2019012231</v>
      </c>
      <c r="C31" s="11">
        <v>103</v>
      </c>
      <c r="D31" s="12">
        <v>87.092307692307685</v>
      </c>
      <c r="E31" s="13">
        <v>93</v>
      </c>
      <c r="F31" s="54">
        <v>1</v>
      </c>
      <c r="G31" s="14">
        <v>90.864615384615377</v>
      </c>
      <c r="H31" s="5" t="s">
        <v>12</v>
      </c>
      <c r="I31" s="56">
        <v>80.400000000000006</v>
      </c>
      <c r="J31" s="16">
        <v>0</v>
      </c>
      <c r="K31" s="59" t="s">
        <v>260</v>
      </c>
    </row>
    <row r="32" spans="1:11">
      <c r="A32" s="9">
        <v>30</v>
      </c>
      <c r="B32" s="10">
        <v>2019012211</v>
      </c>
      <c r="C32" s="11">
        <v>105.5</v>
      </c>
      <c r="D32" s="12">
        <v>87.735897435897456</v>
      </c>
      <c r="E32" s="13">
        <v>83</v>
      </c>
      <c r="F32" s="53">
        <v>0.90909090909090895</v>
      </c>
      <c r="G32" s="14">
        <v>90.815128205128204</v>
      </c>
      <c r="H32" s="5" t="s">
        <v>12</v>
      </c>
      <c r="I32" s="56">
        <v>73</v>
      </c>
      <c r="J32" s="16">
        <v>0</v>
      </c>
      <c r="K32" s="59" t="s">
        <v>260</v>
      </c>
    </row>
    <row r="33" spans="1:11">
      <c r="A33" s="9">
        <v>31</v>
      </c>
      <c r="B33" s="10">
        <v>2019012234</v>
      </c>
      <c r="C33" s="11">
        <v>102</v>
      </c>
      <c r="D33" s="12">
        <v>86.908791208791243</v>
      </c>
      <c r="E33" s="13">
        <v>94</v>
      </c>
      <c r="F33" s="54">
        <v>0.90909090909090895</v>
      </c>
      <c r="G33" s="14">
        <v>90.636153846153874</v>
      </c>
      <c r="H33" s="5" t="s">
        <v>12</v>
      </c>
      <c r="I33" s="56">
        <v>81.8</v>
      </c>
      <c r="J33" s="16">
        <v>0</v>
      </c>
      <c r="K33" s="59" t="s">
        <v>260</v>
      </c>
    </row>
    <row r="34" spans="1:11">
      <c r="A34" s="9">
        <v>32</v>
      </c>
      <c r="B34" s="10">
        <v>2019012216</v>
      </c>
      <c r="C34" s="11">
        <v>98.5</v>
      </c>
      <c r="D34" s="12">
        <v>89.316239316239304</v>
      </c>
      <c r="E34" s="13">
        <v>83</v>
      </c>
      <c r="F34" s="54">
        <v>1</v>
      </c>
      <c r="G34" s="14">
        <v>90.521367521367509</v>
      </c>
      <c r="H34" s="5" t="s">
        <v>12</v>
      </c>
      <c r="I34" s="56">
        <v>70</v>
      </c>
      <c r="J34" s="16">
        <v>0</v>
      </c>
      <c r="K34" s="59" t="s">
        <v>260</v>
      </c>
    </row>
    <row r="35" spans="1:11">
      <c r="A35" s="9">
        <v>33</v>
      </c>
      <c r="B35" s="10">
        <v>2019012209</v>
      </c>
      <c r="C35" s="11">
        <v>114</v>
      </c>
      <c r="D35" s="12">
        <v>85.069930069930109</v>
      </c>
      <c r="E35" s="13">
        <v>80.5</v>
      </c>
      <c r="F35" s="54">
        <v>1</v>
      </c>
      <c r="G35" s="14">
        <v>90.398951048951076</v>
      </c>
      <c r="H35" s="5" t="s">
        <v>12</v>
      </c>
      <c r="I35" s="56">
        <v>60.7</v>
      </c>
      <c r="J35" s="16">
        <v>0</v>
      </c>
      <c r="K35" s="59" t="s">
        <v>260</v>
      </c>
    </row>
    <row r="36" spans="1:11">
      <c r="A36" s="9">
        <v>34</v>
      </c>
      <c r="B36" s="10">
        <v>2019012223</v>
      </c>
      <c r="C36" s="11">
        <v>101</v>
      </c>
      <c r="D36" s="12">
        <v>86.637762237762217</v>
      </c>
      <c r="E36" s="13">
        <v>94.5</v>
      </c>
      <c r="F36" s="54">
        <v>1</v>
      </c>
      <c r="G36" s="14">
        <v>90.296433566433549</v>
      </c>
      <c r="H36" s="5" t="s">
        <v>12</v>
      </c>
      <c r="I36" s="56">
        <v>83.1</v>
      </c>
      <c r="J36" s="16">
        <v>0</v>
      </c>
      <c r="K36" s="59" t="s">
        <v>260</v>
      </c>
    </row>
    <row r="37" spans="1:11">
      <c r="A37" s="9">
        <v>35</v>
      </c>
      <c r="B37" s="10">
        <v>2019012235</v>
      </c>
      <c r="C37" s="11">
        <v>114</v>
      </c>
      <c r="D37" s="12">
        <v>83.641538461538474</v>
      </c>
      <c r="E37" s="13">
        <v>89</v>
      </c>
      <c r="F37" s="53">
        <v>0.81818181818181801</v>
      </c>
      <c r="G37" s="14">
        <v>90.249076923076927</v>
      </c>
      <c r="H37" s="5" t="s">
        <v>12</v>
      </c>
      <c r="I37" s="56">
        <v>81.8</v>
      </c>
      <c r="J37" s="16">
        <v>0</v>
      </c>
      <c r="K37" s="59" t="s">
        <v>260</v>
      </c>
    </row>
    <row r="38" spans="1:11">
      <c r="A38" s="9">
        <v>36</v>
      </c>
      <c r="B38" s="10">
        <v>2019012281</v>
      </c>
      <c r="C38" s="11">
        <v>110</v>
      </c>
      <c r="D38" s="12">
        <v>84.817948717948696</v>
      </c>
      <c r="E38" s="13">
        <v>88</v>
      </c>
      <c r="F38" s="54">
        <v>0.90909090909090895</v>
      </c>
      <c r="G38" s="14">
        <v>90.172564102564081</v>
      </c>
      <c r="H38" s="5" t="s">
        <v>12</v>
      </c>
      <c r="I38" s="56">
        <v>79.900000000000006</v>
      </c>
      <c r="J38" s="16">
        <v>0</v>
      </c>
      <c r="K38" s="59" t="s">
        <v>260</v>
      </c>
    </row>
    <row r="39" spans="1:11">
      <c r="A39" s="9">
        <v>37</v>
      </c>
      <c r="B39" s="10">
        <v>2019012267</v>
      </c>
      <c r="C39" s="11">
        <v>109</v>
      </c>
      <c r="D39" s="12">
        <v>84.892307692307682</v>
      </c>
      <c r="E39" s="13">
        <v>89</v>
      </c>
      <c r="F39" s="61">
        <v>1</v>
      </c>
      <c r="G39" s="14">
        <v>90.124615384615382</v>
      </c>
      <c r="H39" s="5" t="s">
        <v>12</v>
      </c>
      <c r="I39" s="56">
        <v>80.400000000000006</v>
      </c>
      <c r="J39" s="16">
        <v>0</v>
      </c>
      <c r="K39" s="59" t="s">
        <v>260</v>
      </c>
    </row>
    <row r="40" spans="1:11">
      <c r="A40" s="9">
        <v>38</v>
      </c>
      <c r="B40" s="10">
        <v>2019012252</v>
      </c>
      <c r="C40" s="11">
        <v>107.5</v>
      </c>
      <c r="D40" s="12">
        <v>86.011538461538478</v>
      </c>
      <c r="E40" s="13">
        <v>84</v>
      </c>
      <c r="F40" s="54">
        <v>0.90909090909090895</v>
      </c>
      <c r="G40" s="14">
        <v>90.108076923076936</v>
      </c>
      <c r="H40" s="5" t="s">
        <v>12</v>
      </c>
      <c r="I40" s="56">
        <v>67</v>
      </c>
      <c r="J40" s="16">
        <v>0</v>
      </c>
      <c r="K40" s="59" t="s">
        <v>260</v>
      </c>
    </row>
    <row r="41" spans="1:11">
      <c r="A41" s="9">
        <v>39</v>
      </c>
      <c r="B41" s="10">
        <v>2019012282</v>
      </c>
      <c r="C41" s="11">
        <v>110.1</v>
      </c>
      <c r="D41" s="12">
        <v>83.94487179487183</v>
      </c>
      <c r="E41" s="13">
        <v>93</v>
      </c>
      <c r="F41" s="54">
        <v>0.90909090909090895</v>
      </c>
      <c r="G41" s="14">
        <v>90.08141025641028</v>
      </c>
      <c r="H41" s="5" t="s">
        <v>12</v>
      </c>
      <c r="I41" s="56">
        <v>82</v>
      </c>
      <c r="J41" s="16">
        <v>0</v>
      </c>
      <c r="K41" s="59" t="s">
        <v>260</v>
      </c>
    </row>
    <row r="42" spans="1:11">
      <c r="A42" s="9">
        <v>40</v>
      </c>
      <c r="B42" s="10">
        <v>2019012242</v>
      </c>
      <c r="C42" s="11">
        <v>98.5</v>
      </c>
      <c r="D42" s="12">
        <v>86.8</v>
      </c>
      <c r="E42" s="13">
        <v>95.5</v>
      </c>
      <c r="F42" s="53">
        <v>1</v>
      </c>
      <c r="G42" s="14">
        <v>90.009999999999991</v>
      </c>
      <c r="H42" s="5" t="s">
        <v>12</v>
      </c>
      <c r="I42" s="56">
        <v>80.599999999999994</v>
      </c>
      <c r="J42" s="16">
        <v>0</v>
      </c>
      <c r="K42" s="59" t="s">
        <v>260</v>
      </c>
    </row>
    <row r="43" spans="1:11">
      <c r="A43" s="9">
        <v>41</v>
      </c>
      <c r="B43" s="10">
        <v>2019012277</v>
      </c>
      <c r="C43" s="11">
        <v>110</v>
      </c>
      <c r="D43" s="12">
        <v>85.15384615384616</v>
      </c>
      <c r="E43" s="13">
        <v>82</v>
      </c>
      <c r="F43" s="55">
        <v>0.90909090909090895</v>
      </c>
      <c r="G43" s="14">
        <v>89.807692307692307</v>
      </c>
      <c r="H43" s="5" t="s">
        <v>12</v>
      </c>
      <c r="I43" s="56">
        <v>47.5</v>
      </c>
      <c r="J43" s="16">
        <v>0</v>
      </c>
      <c r="K43" s="59" t="s">
        <v>260</v>
      </c>
    </row>
    <row r="44" spans="1:11">
      <c r="A44" s="9">
        <v>42</v>
      </c>
      <c r="B44" s="10">
        <v>2019012227</v>
      </c>
      <c r="C44" s="11">
        <v>107</v>
      </c>
      <c r="D44" s="12">
        <v>85.328846153846158</v>
      </c>
      <c r="E44" s="13">
        <v>84</v>
      </c>
      <c r="F44" s="54">
        <v>1</v>
      </c>
      <c r="G44" s="14">
        <v>89.530192307692317</v>
      </c>
      <c r="H44" s="5" t="s">
        <v>12</v>
      </c>
      <c r="I44" s="56">
        <v>61.9</v>
      </c>
      <c r="J44" s="16">
        <v>0</v>
      </c>
      <c r="K44" s="59" t="s">
        <v>260</v>
      </c>
    </row>
    <row r="45" spans="1:11">
      <c r="A45" s="9">
        <v>43</v>
      </c>
      <c r="B45" s="10">
        <v>2019012214</v>
      </c>
      <c r="C45" s="11">
        <v>109</v>
      </c>
      <c r="D45" s="12">
        <v>85.123076923076923</v>
      </c>
      <c r="E45" s="13">
        <v>81</v>
      </c>
      <c r="F45" s="54">
        <v>0.72727272727272696</v>
      </c>
      <c r="G45" s="14">
        <v>89.48615384615384</v>
      </c>
      <c r="H45" s="5" t="s">
        <v>12</v>
      </c>
      <c r="I45" s="56">
        <v>76.8</v>
      </c>
      <c r="J45" s="16">
        <v>0</v>
      </c>
      <c r="K45" s="59" t="s">
        <v>260</v>
      </c>
    </row>
    <row r="46" spans="1:11">
      <c r="A46" s="9">
        <v>44</v>
      </c>
      <c r="B46" s="10">
        <v>2019012269</v>
      </c>
      <c r="C46" s="11">
        <v>102.5</v>
      </c>
      <c r="D46" s="12">
        <v>85.9</v>
      </c>
      <c r="E46" s="13">
        <v>88.5</v>
      </c>
      <c r="F46" s="54">
        <v>1</v>
      </c>
      <c r="G46" s="14">
        <v>89.47999999999999</v>
      </c>
      <c r="H46" s="5" t="s">
        <v>12</v>
      </c>
      <c r="I46" s="56">
        <v>70.7</v>
      </c>
      <c r="J46" s="16">
        <v>0</v>
      </c>
      <c r="K46" s="59" t="s">
        <v>260</v>
      </c>
    </row>
    <row r="47" spans="1:11">
      <c r="A47" s="9">
        <v>45</v>
      </c>
      <c r="B47" s="10">
        <v>2019012254</v>
      </c>
      <c r="C47" s="11">
        <v>99.5</v>
      </c>
      <c r="D47" s="12">
        <v>86.839743589743634</v>
      </c>
      <c r="E47" s="13">
        <v>87</v>
      </c>
      <c r="F47" s="53">
        <v>1</v>
      </c>
      <c r="G47" s="14">
        <v>89.387820512820539</v>
      </c>
      <c r="H47" s="5" t="s">
        <v>12</v>
      </c>
      <c r="I47" s="56">
        <v>71.3</v>
      </c>
      <c r="J47" s="17">
        <v>0</v>
      </c>
      <c r="K47" s="59" t="s">
        <v>260</v>
      </c>
    </row>
    <row r="48" spans="1:11">
      <c r="A48" s="9">
        <v>46</v>
      </c>
      <c r="B48" s="10">
        <v>2019012224</v>
      </c>
      <c r="C48" s="11">
        <v>113.5</v>
      </c>
      <c r="D48" s="12">
        <v>82.182905982905964</v>
      </c>
      <c r="E48" s="13">
        <v>91.5</v>
      </c>
      <c r="F48" s="53">
        <v>0.72727272727272696</v>
      </c>
      <c r="G48" s="14">
        <v>89.378034188034178</v>
      </c>
      <c r="H48" s="5" t="s">
        <v>12</v>
      </c>
      <c r="I48" s="56">
        <v>75.2</v>
      </c>
      <c r="J48" s="16">
        <v>0</v>
      </c>
      <c r="K48" s="59" t="s">
        <v>260</v>
      </c>
    </row>
    <row r="49" spans="1:11">
      <c r="A49" s="9">
        <v>47</v>
      </c>
      <c r="B49" s="10">
        <v>2019012244</v>
      </c>
      <c r="C49" s="11">
        <v>105</v>
      </c>
      <c r="D49" s="12">
        <v>84.613986013986064</v>
      </c>
      <c r="E49" s="13">
        <v>88.5</v>
      </c>
      <c r="F49" s="53">
        <v>0.90909090909090895</v>
      </c>
      <c r="G49" s="14">
        <v>89.079790209790232</v>
      </c>
      <c r="H49" s="5" t="s">
        <v>12</v>
      </c>
      <c r="I49" s="56">
        <v>65.400000000000006</v>
      </c>
      <c r="J49" s="16">
        <v>0</v>
      </c>
      <c r="K49" s="59" t="s">
        <v>260</v>
      </c>
    </row>
    <row r="50" spans="1:11">
      <c r="A50" s="9">
        <v>48</v>
      </c>
      <c r="B50" s="10">
        <v>2019012202</v>
      </c>
      <c r="C50" s="11">
        <v>107</v>
      </c>
      <c r="D50" s="12">
        <v>84.155384615384648</v>
      </c>
      <c r="E50" s="13">
        <v>86.5</v>
      </c>
      <c r="F50" s="53">
        <v>0.90909090909090895</v>
      </c>
      <c r="G50" s="14">
        <v>88.958769230769263</v>
      </c>
      <c r="H50" s="5" t="s">
        <v>12</v>
      </c>
      <c r="I50" s="56">
        <v>79.8</v>
      </c>
      <c r="J50" s="16">
        <v>0</v>
      </c>
      <c r="K50" s="59" t="s">
        <v>260</v>
      </c>
    </row>
    <row r="51" spans="1:11">
      <c r="A51" s="9">
        <v>49</v>
      </c>
      <c r="B51" s="10">
        <v>2019012245</v>
      </c>
      <c r="C51" s="11">
        <v>101.5</v>
      </c>
      <c r="D51" s="12">
        <v>85.240559440559394</v>
      </c>
      <c r="E51" s="13">
        <v>89</v>
      </c>
      <c r="F51" s="54">
        <v>1</v>
      </c>
      <c r="G51" s="14">
        <v>88.868391608391576</v>
      </c>
      <c r="H51" s="5" t="s">
        <v>12</v>
      </c>
      <c r="I51" s="56">
        <v>74.8</v>
      </c>
      <c r="J51" s="16">
        <v>0</v>
      </c>
      <c r="K51" s="59" t="s">
        <v>260</v>
      </c>
    </row>
    <row r="52" spans="1:11">
      <c r="A52" s="9">
        <v>50</v>
      </c>
      <c r="B52" s="10">
        <v>2019012239</v>
      </c>
      <c r="C52" s="11">
        <v>99.5</v>
      </c>
      <c r="D52" s="12">
        <v>85.6</v>
      </c>
      <c r="E52" s="13">
        <v>90</v>
      </c>
      <c r="F52" s="54">
        <v>0.81818181818181801</v>
      </c>
      <c r="G52" s="14">
        <v>88.82</v>
      </c>
      <c r="H52" s="5" t="s">
        <v>12</v>
      </c>
      <c r="I52" s="56">
        <v>82.7</v>
      </c>
      <c r="J52" s="16">
        <v>0</v>
      </c>
      <c r="K52" s="59" t="s">
        <v>260</v>
      </c>
    </row>
    <row r="53" spans="1:11">
      <c r="A53" s="9">
        <v>51</v>
      </c>
      <c r="B53" s="10">
        <v>2019012206</v>
      </c>
      <c r="C53" s="11">
        <v>105.5</v>
      </c>
      <c r="D53" s="12">
        <v>83.826153846153844</v>
      </c>
      <c r="E53" s="13">
        <v>90</v>
      </c>
      <c r="F53" s="54">
        <v>0.81818181818181801</v>
      </c>
      <c r="G53" s="14">
        <v>88.778307692307692</v>
      </c>
      <c r="H53" s="5" t="s">
        <v>12</v>
      </c>
      <c r="I53" s="56">
        <v>74.5</v>
      </c>
      <c r="J53" s="16">
        <v>0</v>
      </c>
      <c r="K53" s="59" t="s">
        <v>260</v>
      </c>
    </row>
    <row r="54" spans="1:11">
      <c r="A54" s="9">
        <v>52</v>
      </c>
      <c r="B54" s="10">
        <v>2019012226</v>
      </c>
      <c r="C54" s="11">
        <v>98</v>
      </c>
      <c r="D54" s="12">
        <v>87.744615384615358</v>
      </c>
      <c r="E54" s="13">
        <v>76.5</v>
      </c>
      <c r="F54" s="54">
        <v>0.90909090909090895</v>
      </c>
      <c r="G54" s="14">
        <v>88.67123076923076</v>
      </c>
      <c r="H54" s="5" t="s">
        <v>12</v>
      </c>
      <c r="I54" s="56">
        <v>59.6</v>
      </c>
      <c r="J54" s="16">
        <v>0</v>
      </c>
      <c r="K54" s="59" t="s">
        <v>260</v>
      </c>
    </row>
    <row r="55" spans="1:11">
      <c r="A55" s="9">
        <v>53</v>
      </c>
      <c r="B55" s="10">
        <v>2019012256</v>
      </c>
      <c r="C55" s="11">
        <v>100.5</v>
      </c>
      <c r="D55" s="12">
        <v>84.591608391608389</v>
      </c>
      <c r="E55" s="13">
        <v>93.5</v>
      </c>
      <c r="F55" s="54">
        <v>0.90909090909090895</v>
      </c>
      <c r="G55" s="14">
        <v>88.664125874125858</v>
      </c>
      <c r="H55" s="5" t="s">
        <v>12</v>
      </c>
      <c r="I55" s="56">
        <v>79</v>
      </c>
      <c r="J55" s="16">
        <v>0</v>
      </c>
      <c r="K55" s="59" t="s">
        <v>260</v>
      </c>
    </row>
    <row r="56" spans="1:11">
      <c r="A56" s="9">
        <v>54</v>
      </c>
      <c r="B56" s="10">
        <v>2019012207</v>
      </c>
      <c r="C56" s="11">
        <v>101</v>
      </c>
      <c r="D56" s="12">
        <v>85.409790209790216</v>
      </c>
      <c r="E56" s="13">
        <v>86.5</v>
      </c>
      <c r="F56" s="54">
        <v>1</v>
      </c>
      <c r="G56" s="14">
        <v>88.636853146853156</v>
      </c>
      <c r="H56" s="5" t="s">
        <v>12</v>
      </c>
      <c r="I56" s="56">
        <v>67.900000000000006</v>
      </c>
      <c r="J56" s="16">
        <v>0</v>
      </c>
      <c r="K56" s="59" t="s">
        <v>260</v>
      </c>
    </row>
    <row r="57" spans="1:11">
      <c r="A57" s="9">
        <v>55</v>
      </c>
      <c r="B57" s="10">
        <v>2019012217</v>
      </c>
      <c r="C57" s="11">
        <v>98.5</v>
      </c>
      <c r="D57" s="12">
        <v>84.986538461538487</v>
      </c>
      <c r="E57" s="13">
        <v>84.5</v>
      </c>
      <c r="F57" s="60">
        <v>1</v>
      </c>
      <c r="G57" s="14">
        <v>87.640576923076949</v>
      </c>
      <c r="H57" s="5" t="s">
        <v>12</v>
      </c>
      <c r="I57" s="56">
        <v>64.7</v>
      </c>
      <c r="J57" s="16">
        <v>0</v>
      </c>
      <c r="K57" s="59" t="s">
        <v>260</v>
      </c>
    </row>
    <row r="58" spans="1:11">
      <c r="A58" s="9">
        <v>56</v>
      </c>
      <c r="B58" s="10">
        <v>2019012238</v>
      </c>
      <c r="C58" s="11">
        <v>101</v>
      </c>
      <c r="D58" s="12">
        <v>83.2</v>
      </c>
      <c r="E58" s="13">
        <v>90.5</v>
      </c>
      <c r="F58" s="54">
        <v>0.72727272727272696</v>
      </c>
      <c r="G58" s="14">
        <v>87.49</v>
      </c>
      <c r="H58" s="5" t="s">
        <v>12</v>
      </c>
      <c r="I58" s="56">
        <v>67.8</v>
      </c>
      <c r="J58" s="16">
        <v>0</v>
      </c>
      <c r="K58" s="59" t="s">
        <v>260</v>
      </c>
    </row>
    <row r="59" spans="1:11">
      <c r="A59" s="3">
        <v>57</v>
      </c>
      <c r="B59" s="10">
        <v>2019012210</v>
      </c>
      <c r="C59" s="11">
        <v>101</v>
      </c>
      <c r="D59" s="12">
        <v>84.302097902097884</v>
      </c>
      <c r="E59" s="13">
        <v>82.5</v>
      </c>
      <c r="F59" s="53">
        <v>1</v>
      </c>
      <c r="G59" s="14">
        <v>87.461468531468512</v>
      </c>
      <c r="H59" s="5" t="s">
        <v>12</v>
      </c>
      <c r="I59" s="56">
        <v>69.599999999999994</v>
      </c>
      <c r="J59" s="16">
        <v>0</v>
      </c>
      <c r="K59" s="59" t="s">
        <v>260</v>
      </c>
    </row>
    <row r="60" spans="1:11">
      <c r="A60" s="3">
        <v>58</v>
      </c>
      <c r="B60" s="10">
        <v>2019011310</v>
      </c>
      <c r="C60" s="11">
        <v>91</v>
      </c>
      <c r="D60" s="12">
        <v>86.546130030959787</v>
      </c>
      <c r="E60" s="13">
        <v>86.5</v>
      </c>
      <c r="F60" s="53">
        <v>0.93333333333333302</v>
      </c>
      <c r="G60" s="14">
        <v>87.432291021671858</v>
      </c>
      <c r="H60" s="5" t="s">
        <v>12</v>
      </c>
      <c r="I60" s="56">
        <v>75.7</v>
      </c>
      <c r="J60" s="16">
        <v>0</v>
      </c>
      <c r="K60" s="59" t="s">
        <v>260</v>
      </c>
    </row>
    <row r="61" spans="1:11">
      <c r="A61" s="3">
        <v>59</v>
      </c>
      <c r="B61" s="10">
        <v>2019012278</v>
      </c>
      <c r="C61" s="11">
        <v>104</v>
      </c>
      <c r="D61" s="12">
        <v>80.738461538461536</v>
      </c>
      <c r="E61" s="13">
        <v>101</v>
      </c>
      <c r="F61" s="53">
        <v>0.72727272727272696</v>
      </c>
      <c r="G61" s="14">
        <v>87.416923076923069</v>
      </c>
      <c r="H61" s="5" t="s">
        <v>12</v>
      </c>
      <c r="I61" s="56">
        <v>79.8</v>
      </c>
      <c r="J61" s="17">
        <v>0</v>
      </c>
      <c r="K61" s="59" t="s">
        <v>260</v>
      </c>
    </row>
    <row r="62" spans="1:11">
      <c r="A62" s="3">
        <v>60</v>
      </c>
      <c r="B62" s="10">
        <v>2019012198</v>
      </c>
      <c r="C62" s="11">
        <v>100</v>
      </c>
      <c r="D62" s="12">
        <v>83.876923076923049</v>
      </c>
      <c r="E62" s="13">
        <v>84.5</v>
      </c>
      <c r="F62" s="53">
        <v>0.90909090909090895</v>
      </c>
      <c r="G62" s="14">
        <v>87.163846153846137</v>
      </c>
      <c r="H62" s="5" t="s">
        <v>12</v>
      </c>
      <c r="I62" s="56">
        <v>66.7</v>
      </c>
      <c r="J62" s="16">
        <v>0</v>
      </c>
      <c r="K62" s="59" t="s">
        <v>260</v>
      </c>
    </row>
    <row r="63" spans="1:11">
      <c r="A63" s="3">
        <v>61</v>
      </c>
      <c r="B63" s="10">
        <v>2019012263</v>
      </c>
      <c r="C63" s="11">
        <v>123</v>
      </c>
      <c r="D63" s="12">
        <v>76.780769230769209</v>
      </c>
      <c r="E63" s="13">
        <v>81.5</v>
      </c>
      <c r="F63" s="61">
        <v>0.36363636363636398</v>
      </c>
      <c r="G63" s="14">
        <v>86.496538461538449</v>
      </c>
      <c r="H63" s="5" t="s">
        <v>12</v>
      </c>
      <c r="I63" s="56">
        <v>61.1</v>
      </c>
      <c r="J63" s="16">
        <v>0</v>
      </c>
      <c r="K63" s="59" t="s">
        <v>260</v>
      </c>
    </row>
    <row r="64" spans="1:11">
      <c r="A64" s="3">
        <v>62</v>
      </c>
      <c r="B64" s="10">
        <v>2019012250</v>
      </c>
      <c r="C64" s="11">
        <v>105.7</v>
      </c>
      <c r="D64" s="12">
        <v>81.006410256410305</v>
      </c>
      <c r="E64" s="13">
        <v>86.5</v>
      </c>
      <c r="F64" s="54">
        <v>0.72727272727272696</v>
      </c>
      <c r="G64" s="14">
        <v>86.494487179487209</v>
      </c>
      <c r="H64" s="5" t="s">
        <v>12</v>
      </c>
      <c r="I64" s="56">
        <v>76.400000000000006</v>
      </c>
      <c r="J64" s="16">
        <v>0</v>
      </c>
      <c r="K64" s="59" t="s">
        <v>260</v>
      </c>
    </row>
    <row r="65" spans="1:11">
      <c r="A65" s="3">
        <v>63</v>
      </c>
      <c r="B65" s="10">
        <v>2019012241</v>
      </c>
      <c r="C65" s="11">
        <v>109.5</v>
      </c>
      <c r="D65" s="12">
        <v>78.524475524475548</v>
      </c>
      <c r="E65" s="13">
        <v>95</v>
      </c>
      <c r="F65" s="53">
        <v>0.72727272727272696</v>
      </c>
      <c r="G65" s="14">
        <v>86.367132867132881</v>
      </c>
      <c r="H65" s="5" t="s">
        <v>12</v>
      </c>
      <c r="I65" s="56">
        <v>83</v>
      </c>
      <c r="J65" s="16">
        <v>0</v>
      </c>
      <c r="K65" s="59" t="s">
        <v>260</v>
      </c>
    </row>
    <row r="66" spans="1:11">
      <c r="A66" s="3">
        <v>64</v>
      </c>
      <c r="B66" s="10">
        <v>2019012280</v>
      </c>
      <c r="C66" s="11">
        <v>96.5</v>
      </c>
      <c r="D66" s="12">
        <v>83.345454545454544</v>
      </c>
      <c r="E66" s="13">
        <v>83</v>
      </c>
      <c r="F66" s="54">
        <v>0.90909090909090895</v>
      </c>
      <c r="G66" s="14">
        <v>85.941818181818178</v>
      </c>
      <c r="H66" s="5" t="s">
        <v>12</v>
      </c>
      <c r="I66" s="56">
        <v>74.8</v>
      </c>
      <c r="J66" s="16">
        <v>0</v>
      </c>
      <c r="K66" s="59" t="s">
        <v>260</v>
      </c>
    </row>
    <row r="67" spans="1:11">
      <c r="A67" s="3">
        <v>65</v>
      </c>
      <c r="B67" s="10">
        <v>2019012275</v>
      </c>
      <c r="C67" s="11">
        <v>100</v>
      </c>
      <c r="D67" s="12">
        <v>81.184615384615341</v>
      </c>
      <c r="E67" s="13">
        <v>90.5</v>
      </c>
      <c r="F67" s="54">
        <v>0.63636363636363602</v>
      </c>
      <c r="G67" s="14">
        <v>85.87923076923073</v>
      </c>
      <c r="H67" s="5" t="s">
        <v>12</v>
      </c>
      <c r="I67" s="56">
        <v>78.7</v>
      </c>
      <c r="J67" s="16">
        <v>0</v>
      </c>
      <c r="K67" s="59" t="s">
        <v>260</v>
      </c>
    </row>
    <row r="68" spans="1:11">
      <c r="A68" s="3">
        <v>66</v>
      </c>
      <c r="B68" s="10">
        <v>2019012199</v>
      </c>
      <c r="C68" s="11">
        <v>100</v>
      </c>
      <c r="D68" s="12">
        <v>82.292307692307688</v>
      </c>
      <c r="E68" s="13">
        <v>80.5</v>
      </c>
      <c r="F68" s="53">
        <v>0.90909090909090895</v>
      </c>
      <c r="G68" s="14">
        <v>85.654615384615383</v>
      </c>
      <c r="H68" s="5" t="s">
        <v>12</v>
      </c>
      <c r="I68" s="56">
        <v>60.6</v>
      </c>
      <c r="J68" s="16">
        <v>0</v>
      </c>
      <c r="K68" s="59" t="s">
        <v>260</v>
      </c>
    </row>
    <row r="69" spans="1:11">
      <c r="A69" s="3">
        <v>67</v>
      </c>
      <c r="B69" s="10">
        <v>2019012285</v>
      </c>
      <c r="C69" s="11">
        <v>103.5</v>
      </c>
      <c r="D69" s="12">
        <v>79.91839464882942</v>
      </c>
      <c r="E69" s="13">
        <v>87.5</v>
      </c>
      <c r="F69" s="61">
        <v>0.63636363636363602</v>
      </c>
      <c r="G69" s="14">
        <v>85.392876254180592</v>
      </c>
      <c r="H69" s="5" t="s">
        <v>12</v>
      </c>
      <c r="I69" s="56">
        <v>75.7</v>
      </c>
      <c r="J69" s="16">
        <v>0</v>
      </c>
      <c r="K69" s="59" t="s">
        <v>260</v>
      </c>
    </row>
    <row r="70" spans="1:11">
      <c r="A70" s="3">
        <v>68</v>
      </c>
      <c r="B70" s="10">
        <v>2019012248</v>
      </c>
      <c r="C70" s="11">
        <v>103</v>
      </c>
      <c r="D70" s="12">
        <v>79.7</v>
      </c>
      <c r="E70" s="13">
        <v>87</v>
      </c>
      <c r="F70" s="53">
        <v>0.72727272727272696</v>
      </c>
      <c r="G70" s="14">
        <v>85.09</v>
      </c>
      <c r="H70" s="5" t="s">
        <v>12</v>
      </c>
      <c r="I70" s="56">
        <v>78.599999999999994</v>
      </c>
      <c r="J70" s="16">
        <v>0</v>
      </c>
      <c r="K70" s="59" t="s">
        <v>260</v>
      </c>
    </row>
    <row r="71" spans="1:11">
      <c r="A71" s="3">
        <v>69</v>
      </c>
      <c r="B71" s="10">
        <v>2019012272</v>
      </c>
      <c r="C71" s="11">
        <v>100</v>
      </c>
      <c r="D71" s="12">
        <v>80.576223776223756</v>
      </c>
      <c r="E71" s="13">
        <v>81</v>
      </c>
      <c r="F71" s="53">
        <v>0.72727272727272696</v>
      </c>
      <c r="G71" s="14">
        <v>84.503356643356625</v>
      </c>
      <c r="H71" s="5" t="s">
        <v>12</v>
      </c>
      <c r="I71" s="56">
        <v>65.099999999999994</v>
      </c>
      <c r="J71" s="17">
        <v>0</v>
      </c>
      <c r="K71" s="59" t="s">
        <v>260</v>
      </c>
    </row>
    <row r="72" spans="1:11">
      <c r="A72" s="3">
        <v>70</v>
      </c>
      <c r="B72" s="10">
        <v>2019012253</v>
      </c>
      <c r="C72" s="11">
        <v>103.7</v>
      </c>
      <c r="D72" s="12">
        <v>78.809790209790208</v>
      </c>
      <c r="E72" s="13">
        <v>85</v>
      </c>
      <c r="F72" s="55">
        <v>0.63636363636363602</v>
      </c>
      <c r="G72" s="14">
        <v>84.406853146853138</v>
      </c>
      <c r="H72" s="5" t="s">
        <v>12</v>
      </c>
      <c r="I72" s="56">
        <v>68</v>
      </c>
      <c r="J72" s="16">
        <v>0</v>
      </c>
      <c r="K72" s="59" t="s">
        <v>260</v>
      </c>
    </row>
    <row r="73" spans="1:11">
      <c r="A73" s="3">
        <v>71</v>
      </c>
      <c r="B73" s="10">
        <v>2019012264</v>
      </c>
      <c r="C73" s="11">
        <v>102.5</v>
      </c>
      <c r="D73" s="12">
        <v>79.048717948717979</v>
      </c>
      <c r="E73" s="13">
        <v>84</v>
      </c>
      <c r="F73" s="54">
        <v>0.63636363636363602</v>
      </c>
      <c r="G73" s="14">
        <v>84.234102564102585</v>
      </c>
      <c r="H73" s="5" t="s">
        <v>12</v>
      </c>
      <c r="I73" s="56">
        <v>67.7</v>
      </c>
      <c r="J73" s="16">
        <v>0</v>
      </c>
      <c r="K73" s="59" t="s">
        <v>260</v>
      </c>
    </row>
    <row r="74" spans="1:11">
      <c r="A74" s="3">
        <v>72</v>
      </c>
      <c r="B74" s="10">
        <v>2019012274</v>
      </c>
      <c r="C74" s="11">
        <v>98.5</v>
      </c>
      <c r="D74" s="12">
        <v>78.978205128205147</v>
      </c>
      <c r="E74" s="13">
        <v>88.5</v>
      </c>
      <c r="F74" s="54">
        <v>0.54545454545454497</v>
      </c>
      <c r="G74" s="14">
        <v>83.834743589743596</v>
      </c>
      <c r="H74" s="5" t="s">
        <v>12</v>
      </c>
      <c r="I74" s="56">
        <v>75.099999999999994</v>
      </c>
      <c r="J74" s="16">
        <v>0</v>
      </c>
      <c r="K74" s="59" t="s">
        <v>260</v>
      </c>
    </row>
    <row r="75" spans="1:11">
      <c r="A75" s="3">
        <v>73</v>
      </c>
      <c r="B75" s="10">
        <v>2019012208</v>
      </c>
      <c r="C75" s="11">
        <v>98</v>
      </c>
      <c r="D75" s="12">
        <v>80.186538461538476</v>
      </c>
      <c r="E75" s="13">
        <v>80.5</v>
      </c>
      <c r="F75" s="61">
        <v>0.36363636363636398</v>
      </c>
      <c r="G75" s="14">
        <v>83.780576923076936</v>
      </c>
      <c r="H75" s="5" t="s">
        <v>12</v>
      </c>
      <c r="I75" s="56">
        <v>56.5</v>
      </c>
      <c r="J75" s="16">
        <v>0</v>
      </c>
      <c r="K75" s="59" t="s">
        <v>260</v>
      </c>
    </row>
    <row r="76" spans="1:11">
      <c r="A76" s="3">
        <v>74</v>
      </c>
      <c r="B76" s="10">
        <v>2019012276</v>
      </c>
      <c r="C76" s="11">
        <v>103.5</v>
      </c>
      <c r="D76" s="12">
        <v>76.646153846153851</v>
      </c>
      <c r="E76" s="13">
        <v>92.5</v>
      </c>
      <c r="F76" s="54">
        <v>0.36363636363636398</v>
      </c>
      <c r="G76" s="14">
        <v>83.602307692307704</v>
      </c>
      <c r="H76" s="5" t="s">
        <v>12</v>
      </c>
      <c r="I76" s="56">
        <v>76</v>
      </c>
      <c r="J76" s="16">
        <v>1</v>
      </c>
      <c r="K76" s="59" t="s">
        <v>260</v>
      </c>
    </row>
    <row r="77" spans="1:11">
      <c r="A77" s="3">
        <v>75</v>
      </c>
      <c r="B77" s="10">
        <v>2019012247</v>
      </c>
      <c r="C77" s="11">
        <v>108.3</v>
      </c>
      <c r="D77" s="12">
        <v>74.357692307692318</v>
      </c>
      <c r="E77" s="13">
        <v>97.5</v>
      </c>
      <c r="F77" s="54">
        <v>0.36363636363636398</v>
      </c>
      <c r="G77" s="14">
        <v>83.460384615384626</v>
      </c>
      <c r="H77" s="5" t="s">
        <v>12</v>
      </c>
      <c r="I77" s="56">
        <v>77.8</v>
      </c>
      <c r="J77" s="16">
        <v>0</v>
      </c>
      <c r="K77" s="59" t="s">
        <v>260</v>
      </c>
    </row>
    <row r="78" spans="1:11">
      <c r="A78" s="3">
        <v>76</v>
      </c>
      <c r="B78" s="10">
        <v>2019012240</v>
      </c>
      <c r="C78" s="11">
        <v>97</v>
      </c>
      <c r="D78" s="12">
        <v>79.178461538461534</v>
      </c>
      <c r="E78" s="13">
        <v>84</v>
      </c>
      <c r="F78" s="53">
        <v>0.27272727272727298</v>
      </c>
      <c r="G78" s="14">
        <v>83.224923076923076</v>
      </c>
      <c r="H78" s="5" t="s">
        <v>12</v>
      </c>
      <c r="I78" s="56">
        <v>72</v>
      </c>
      <c r="J78" s="16">
        <v>0</v>
      </c>
      <c r="K78" s="59" t="s">
        <v>260</v>
      </c>
    </row>
    <row r="79" spans="1:11">
      <c r="A79" s="3">
        <v>77</v>
      </c>
      <c r="B79" s="10">
        <v>2019012273</v>
      </c>
      <c r="C79" s="11">
        <v>103</v>
      </c>
      <c r="D79" s="12">
        <v>77.754947368421057</v>
      </c>
      <c r="E79" s="13">
        <v>81</v>
      </c>
      <c r="F79" s="54">
        <v>0.6</v>
      </c>
      <c r="G79" s="14">
        <v>83.128463157894743</v>
      </c>
      <c r="H79" s="5" t="s">
        <v>12</v>
      </c>
      <c r="I79" s="56">
        <v>68.400000000000006</v>
      </c>
      <c r="J79" s="16">
        <v>1</v>
      </c>
      <c r="K79" s="59" t="s">
        <v>260</v>
      </c>
    </row>
    <row r="80" spans="1:11">
      <c r="A80" s="3">
        <v>78</v>
      </c>
      <c r="B80" s="10">
        <v>2019012270</v>
      </c>
      <c r="C80" s="11">
        <v>100.5</v>
      </c>
      <c r="D80" s="12">
        <v>77.846153846153882</v>
      </c>
      <c r="E80" s="13">
        <v>84.5</v>
      </c>
      <c r="F80" s="54">
        <v>0.36363636363636398</v>
      </c>
      <c r="G80" s="14">
        <v>83.042307692307716</v>
      </c>
      <c r="H80" s="5" t="s">
        <v>12</v>
      </c>
      <c r="I80" s="56">
        <v>60</v>
      </c>
      <c r="J80" s="16">
        <v>0</v>
      </c>
      <c r="K80" s="59" t="s">
        <v>260</v>
      </c>
    </row>
    <row r="81" spans="1:11">
      <c r="A81" s="3">
        <v>79</v>
      </c>
      <c r="B81" s="10">
        <v>2019012212</v>
      </c>
      <c r="C81" s="11">
        <v>99.5</v>
      </c>
      <c r="D81" s="12">
        <v>78.514285714285734</v>
      </c>
      <c r="E81" s="13">
        <v>81.5</v>
      </c>
      <c r="F81" s="61">
        <v>0.63636363636363602</v>
      </c>
      <c r="G81" s="14">
        <v>83.010000000000019</v>
      </c>
      <c r="H81" s="5" t="s">
        <v>12</v>
      </c>
      <c r="I81" s="56">
        <v>66.599999999999994</v>
      </c>
      <c r="J81" s="16">
        <v>0</v>
      </c>
      <c r="K81" s="59" t="s">
        <v>260</v>
      </c>
    </row>
    <row r="82" spans="1:11">
      <c r="A82" s="3">
        <v>80</v>
      </c>
      <c r="B82" s="10">
        <v>2018011977</v>
      </c>
      <c r="C82" s="11">
        <v>98</v>
      </c>
      <c r="D82" s="12">
        <v>77.656862745098067</v>
      </c>
      <c r="E82" s="13">
        <v>88</v>
      </c>
      <c r="F82" s="54">
        <v>0.5</v>
      </c>
      <c r="G82" s="14">
        <v>82.759803921568633</v>
      </c>
      <c r="H82" s="5" t="s">
        <v>12</v>
      </c>
      <c r="I82" s="57">
        <v>0</v>
      </c>
      <c r="J82" s="16">
        <v>0</v>
      </c>
      <c r="K82" s="59" t="s">
        <v>260</v>
      </c>
    </row>
    <row r="83" spans="1:11">
      <c r="A83" s="3">
        <v>81</v>
      </c>
      <c r="B83" s="10">
        <v>2019012261</v>
      </c>
      <c r="C83" s="11">
        <v>107</v>
      </c>
      <c r="D83" s="12">
        <v>75.204615384615366</v>
      </c>
      <c r="E83" s="13">
        <v>82</v>
      </c>
      <c r="F83" s="54">
        <v>0.36363636363636398</v>
      </c>
      <c r="G83" s="14">
        <v>82.243230769230763</v>
      </c>
      <c r="H83" s="5" t="s">
        <v>12</v>
      </c>
      <c r="I83" s="56">
        <v>65.7</v>
      </c>
      <c r="J83" s="16">
        <v>0</v>
      </c>
      <c r="K83" s="59" t="s">
        <v>260</v>
      </c>
    </row>
    <row r="84" spans="1:11">
      <c r="A84" s="3">
        <v>82</v>
      </c>
      <c r="B84" s="10">
        <v>2019012249</v>
      </c>
      <c r="C84" s="11">
        <v>112</v>
      </c>
      <c r="D84" s="12">
        <v>73.400000000000006</v>
      </c>
      <c r="E84" s="13">
        <v>83</v>
      </c>
      <c r="F84" s="54">
        <v>0.27272727272727298</v>
      </c>
      <c r="G84" s="14">
        <v>82.08</v>
      </c>
      <c r="H84" s="5" t="s">
        <v>12</v>
      </c>
      <c r="I84" s="56">
        <v>72</v>
      </c>
      <c r="J84" s="16">
        <v>0</v>
      </c>
      <c r="K84" s="59" t="s">
        <v>260</v>
      </c>
    </row>
    <row r="85" spans="1:11">
      <c r="A85" s="3">
        <v>83</v>
      </c>
      <c r="B85" s="10">
        <v>2019012230</v>
      </c>
      <c r="C85" s="11">
        <v>98.5</v>
      </c>
      <c r="D85" s="12">
        <v>75.712087912087938</v>
      </c>
      <c r="E85" s="13">
        <v>86.5</v>
      </c>
      <c r="F85" s="53">
        <v>0.54545454545454497</v>
      </c>
      <c r="G85" s="14">
        <v>81.348461538461564</v>
      </c>
      <c r="H85" s="5" t="s">
        <v>12</v>
      </c>
      <c r="I85" s="56">
        <v>64</v>
      </c>
      <c r="J85" s="16">
        <v>0</v>
      </c>
      <c r="K85" s="59" t="s">
        <v>260</v>
      </c>
    </row>
    <row r="86" spans="1:11">
      <c r="A86" s="3">
        <v>84</v>
      </c>
      <c r="B86" s="10">
        <v>2019012257</v>
      </c>
      <c r="C86" s="11">
        <v>99.5</v>
      </c>
      <c r="D86" s="12">
        <v>76.073504273504241</v>
      </c>
      <c r="E86" s="13">
        <v>81.5</v>
      </c>
      <c r="F86" s="54">
        <v>0.27272727272727298</v>
      </c>
      <c r="G86" s="14">
        <v>81.301452991452976</v>
      </c>
      <c r="H86" s="5" t="s">
        <v>12</v>
      </c>
      <c r="I86" s="56">
        <v>65.900000000000006</v>
      </c>
      <c r="J86" s="16">
        <v>0</v>
      </c>
      <c r="K86" s="59" t="s">
        <v>260</v>
      </c>
    </row>
    <row r="87" spans="1:11">
      <c r="A87" s="3">
        <v>85</v>
      </c>
      <c r="B87" s="10">
        <v>2019012228</v>
      </c>
      <c r="C87" s="11">
        <v>96</v>
      </c>
      <c r="D87" s="12">
        <v>76.533846153846156</v>
      </c>
      <c r="E87" s="13">
        <v>81</v>
      </c>
      <c r="F87" s="61">
        <v>0.36363636363636398</v>
      </c>
      <c r="G87" s="14">
        <v>80.873692307692295</v>
      </c>
      <c r="H87" s="5" t="s">
        <v>12</v>
      </c>
      <c r="I87" s="56">
        <v>60</v>
      </c>
      <c r="J87" s="16">
        <v>0</v>
      </c>
      <c r="K87" s="59" t="s">
        <v>260</v>
      </c>
    </row>
    <row r="88" spans="1:11">
      <c r="A88" s="3">
        <v>86</v>
      </c>
      <c r="B88" s="10">
        <v>2019012251</v>
      </c>
      <c r="C88" s="11">
        <v>98</v>
      </c>
      <c r="D88" s="12">
        <v>76.166666666666657</v>
      </c>
      <c r="E88" s="13">
        <v>78.5</v>
      </c>
      <c r="F88" s="54">
        <v>0.45454545454545497</v>
      </c>
      <c r="G88" s="14">
        <v>80.766666666666652</v>
      </c>
      <c r="H88" s="5" t="s">
        <v>12</v>
      </c>
      <c r="I88" s="56">
        <v>59.3</v>
      </c>
      <c r="J88" s="16">
        <v>0</v>
      </c>
      <c r="K88" s="59" t="s">
        <v>260</v>
      </c>
    </row>
    <row r="89" spans="1:11">
      <c r="A89" s="3">
        <v>87</v>
      </c>
      <c r="B89" s="10">
        <v>2019010514</v>
      </c>
      <c r="C89" s="11">
        <v>86.5</v>
      </c>
      <c r="D89" s="12">
        <v>77.510000000000005</v>
      </c>
      <c r="E89" s="13">
        <v>91.5</v>
      </c>
      <c r="F89" s="53">
        <v>0.57142857142857095</v>
      </c>
      <c r="G89" s="14">
        <v>80.707000000000008</v>
      </c>
      <c r="H89" s="5" t="s">
        <v>12</v>
      </c>
      <c r="I89" s="56">
        <v>83</v>
      </c>
      <c r="J89" s="16">
        <v>0</v>
      </c>
      <c r="K89" s="59" t="s">
        <v>260</v>
      </c>
    </row>
    <row r="90" spans="1:11">
      <c r="A90" s="3">
        <v>88</v>
      </c>
      <c r="B90" s="10">
        <v>2019012265</v>
      </c>
      <c r="C90" s="11">
        <v>97.5</v>
      </c>
      <c r="D90" s="12">
        <v>74.66713286713285</v>
      </c>
      <c r="E90" s="13">
        <v>89</v>
      </c>
      <c r="F90" s="55">
        <v>0.45454545454545497</v>
      </c>
      <c r="G90" s="14">
        <v>80.666993006992996</v>
      </c>
      <c r="H90" s="5" t="s">
        <v>12</v>
      </c>
      <c r="I90" s="56">
        <v>70.2</v>
      </c>
      <c r="J90" s="16">
        <v>0</v>
      </c>
      <c r="K90" s="59" t="s">
        <v>260</v>
      </c>
    </row>
    <row r="91" spans="1:11">
      <c r="A91" s="3">
        <v>89</v>
      </c>
      <c r="B91" s="10">
        <v>2019012232</v>
      </c>
      <c r="C91" s="11">
        <v>98</v>
      </c>
      <c r="D91" s="12">
        <v>72.454545454545467</v>
      </c>
      <c r="E91" s="13">
        <v>86</v>
      </c>
      <c r="F91" s="53">
        <v>0.16666666666666699</v>
      </c>
      <c r="G91" s="14">
        <v>78.918181818181822</v>
      </c>
      <c r="H91" s="5" t="s">
        <v>12</v>
      </c>
      <c r="I91" s="56">
        <v>60.8</v>
      </c>
      <c r="J91" s="16">
        <v>0</v>
      </c>
      <c r="K91" s="59" t="s">
        <v>260</v>
      </c>
    </row>
    <row r="92" spans="1:11">
      <c r="A92" s="3">
        <v>90</v>
      </c>
      <c r="B92" s="10">
        <v>2019012271</v>
      </c>
      <c r="C92" s="11">
        <v>99</v>
      </c>
      <c r="D92" s="12">
        <v>62.119230769230811</v>
      </c>
      <c r="E92" s="13">
        <v>87</v>
      </c>
      <c r="F92" s="55">
        <v>9.0909090909090898E-2</v>
      </c>
      <c r="G92" s="14">
        <v>71.983461538461569</v>
      </c>
      <c r="H92" s="5" t="s">
        <v>12</v>
      </c>
      <c r="I92" s="56">
        <v>53</v>
      </c>
      <c r="J92" s="16">
        <v>3</v>
      </c>
      <c r="K92" s="59" t="s">
        <v>260</v>
      </c>
    </row>
    <row r="93" spans="1:11">
      <c r="C93" s="4"/>
      <c r="D93" s="18"/>
      <c r="E93" s="18"/>
      <c r="F93" s="4"/>
      <c r="J93" s="19"/>
    </row>
    <row r="94" spans="1:11">
      <c r="C94" s="4"/>
      <c r="D94" s="18"/>
      <c r="E94" s="18"/>
      <c r="F94" s="4"/>
      <c r="J94" s="19"/>
    </row>
    <row r="95" spans="1:11">
      <c r="C95" s="4"/>
      <c r="D95" s="18"/>
      <c r="E95" s="18"/>
      <c r="F95" s="4"/>
      <c r="J95" s="19"/>
    </row>
    <row r="96" spans="1:11">
      <c r="C96" s="4"/>
      <c r="D96" s="18"/>
      <c r="E96" s="18"/>
      <c r="F96" s="4"/>
      <c r="J96" s="19"/>
    </row>
    <row r="97" spans="1:10">
      <c r="A97" t="s">
        <v>13</v>
      </c>
      <c r="C97" s="4"/>
      <c r="D97" s="18"/>
      <c r="E97" s="18"/>
      <c r="F97" s="4"/>
      <c r="J97" s="19"/>
    </row>
    <row r="98" spans="1:10">
      <c r="A98" t="s">
        <v>14</v>
      </c>
      <c r="C98" s="4"/>
      <c r="D98" s="18"/>
      <c r="E98" s="18"/>
      <c r="F98" s="4"/>
      <c r="J98" s="19"/>
    </row>
    <row r="99" spans="1:10">
      <c r="A99" t="s">
        <v>15</v>
      </c>
      <c r="C99" s="4"/>
      <c r="D99" s="18"/>
      <c r="E99" s="18"/>
      <c r="F99" s="4"/>
      <c r="J99" s="19"/>
    </row>
    <row r="100" spans="1:10">
      <c r="A100" t="s">
        <v>16</v>
      </c>
      <c r="C100" s="4"/>
      <c r="D100" s="18"/>
      <c r="E100" s="18"/>
      <c r="F100" s="4"/>
      <c r="J100" s="19"/>
    </row>
  </sheetData>
  <sortState ref="B22:K23">
    <sortCondition descending="1" ref="G22:G23"/>
  </sortState>
  <mergeCells count="1">
    <mergeCell ref="A1:K1"/>
  </mergeCells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2必修课成绩</vt:lpstr>
      <vt:lpstr>3选修课成绩</vt:lpstr>
      <vt:lpstr>综合测评排名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刘思航</cp:lastModifiedBy>
  <dcterms:created xsi:type="dcterms:W3CDTF">2006-09-13T11:21:00Z</dcterms:created>
  <dcterms:modified xsi:type="dcterms:W3CDTF">2021-09-28T13:01:33Z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D45E2440DAFF47FFAC8BC8C103CC60F7</vt:lpwstr>
  </property>
</Properties>
</file>